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fileSharing userName="OFC" reservationPassword="CC55"/>
  <workbookPr defaultThemeVersion="124226"/>
  <bookViews>
    <workbookView xWindow="240" yWindow="270" windowWidth="15480" windowHeight="10485" tabRatio="911" firstSheet="2" activeTab="7"/>
  </bookViews>
  <sheets>
    <sheet name="Apr.06(Mar.17-Mar.30)" sheetId="16" r:id="rId1"/>
    <sheet name="Apr.20(Mar.31-Apr.13)" sheetId="18" r:id="rId2"/>
    <sheet name="May.04(Apr.14-Apr.27)" sheetId="20" r:id="rId3"/>
    <sheet name="May.18(Apr.28-May.11)" sheetId="21" r:id="rId4"/>
    <sheet name="Jun.01(May.12-May.25)" sheetId="22" r:id="rId5"/>
    <sheet name="Jun.15(May.26-Jun.08)" sheetId="24" r:id="rId6"/>
    <sheet name="Jun.29(Jun.09-Jun.22)" sheetId="23" r:id="rId7"/>
    <sheet name="July.13(Jun.23-Jaly.06)" sheetId="25" r:id="rId8"/>
  </sheets>
  <externalReferences>
    <externalReference r:id="rId9"/>
  </externalReferences>
  <definedNames>
    <definedName name="_xlnm._FilterDatabase" localSheetId="0" hidden="1">'Apr.06(Mar.17-Mar.30)'!$A$1:$AP$88</definedName>
    <definedName name="_xlnm._FilterDatabase" localSheetId="1" hidden="1">'Apr.20(Mar.31-Apr.13)'!$A$1:$AP$88</definedName>
    <definedName name="_xlnm._FilterDatabase" localSheetId="7" hidden="1">'July.13(Jun.23-Jaly.06)'!$A$1:$AP$2</definedName>
    <definedName name="_xlnm._FilterDatabase" localSheetId="4" hidden="1">'Jun.01(May.12-May.25)'!$A$1:$AP$87</definedName>
    <definedName name="_xlnm._FilterDatabase" localSheetId="5" hidden="1">'Jun.15(May.26-Jun.08)'!$A$1:$AP$87</definedName>
    <definedName name="_xlnm._FilterDatabase" localSheetId="6" hidden="1">'Jun.29(Jun.09-Jun.22)'!$A$1:$AP$88</definedName>
    <definedName name="_xlnm._FilterDatabase" localSheetId="2" hidden="1">'May.04(Apr.14-Apr.27)'!$A$1:$AP$87</definedName>
    <definedName name="_xlnm._FilterDatabase" localSheetId="3" hidden="1">'May.18(Apr.28-May.11)'!$A$1:$AP$89</definedName>
    <definedName name="_xlnm.Print_Area" localSheetId="0">'Apr.06(Mar.17-Mar.30)'!$A$1:$V$88</definedName>
    <definedName name="_xlnm.Print_Area" localSheetId="1">'Apr.20(Mar.31-Apr.13)'!$A$1:$V$88</definedName>
    <definedName name="_xlnm.Print_Area" localSheetId="7">'July.13(Jun.23-Jaly.06)'!$A$88:$V$173</definedName>
    <definedName name="_xlnm.Print_Area" localSheetId="4">'Jun.01(May.12-May.25)'!$A$90:$V$176</definedName>
    <definedName name="_xlnm.Print_Area" localSheetId="5">'Jun.15(May.26-Jun.08)'!$A$1:$V$87</definedName>
    <definedName name="_xlnm.Print_Area" localSheetId="6">'Jun.29(Jun.09-Jun.22)'!$A$1:$V$88</definedName>
    <definedName name="_xlnm.Print_Area" localSheetId="2">'May.04(Apr.14-Apr.27)'!$A$1:$V$87</definedName>
    <definedName name="_xlnm.Print_Area" localSheetId="3">'May.18(Apr.28-May.11)'!$A$1:$V$89</definedName>
  </definedNames>
  <calcPr calcId="125725"/>
</workbook>
</file>

<file path=xl/calcChain.xml><?xml version="1.0" encoding="utf-8"?>
<calcChain xmlns="http://schemas.openxmlformats.org/spreadsheetml/2006/main">
  <c r="Y113" i="25"/>
  <c r="AC113"/>
  <c r="AF113"/>
  <c r="Y114"/>
  <c r="AE114" s="1"/>
  <c r="AC114"/>
  <c r="AF114"/>
  <c r="Y115"/>
  <c r="AC115"/>
  <c r="AE115"/>
  <c r="AF115"/>
  <c r="AG115"/>
  <c r="Y116"/>
  <c r="AE116" s="1"/>
  <c r="AC116"/>
  <c r="AF116"/>
  <c r="Y117"/>
  <c r="AC117"/>
  <c r="AE117"/>
  <c r="AF117"/>
  <c r="AG117"/>
  <c r="Y118"/>
  <c r="AE118" s="1"/>
  <c r="AC118"/>
  <c r="AF118"/>
  <c r="Y119"/>
  <c r="AC119"/>
  <c r="AE119"/>
  <c r="AF119"/>
  <c r="AG119"/>
  <c r="Y120"/>
  <c r="AE120" s="1"/>
  <c r="AC120"/>
  <c r="AF120"/>
  <c r="Y121"/>
  <c r="AC121"/>
  <c r="AE121"/>
  <c r="AF121"/>
  <c r="AG121"/>
  <c r="Y122"/>
  <c r="AE122" s="1"/>
  <c r="AC122"/>
  <c r="AF122"/>
  <c r="Y123"/>
  <c r="AC123"/>
  <c r="AE123"/>
  <c r="AF123"/>
  <c r="AG123"/>
  <c r="Y124"/>
  <c r="AE124" s="1"/>
  <c r="AC124"/>
  <c r="AF124"/>
  <c r="Y125"/>
  <c r="AC125"/>
  <c r="AE125"/>
  <c r="AF125"/>
  <c r="AG125"/>
  <c r="Y126"/>
  <c r="AE126" s="1"/>
  <c r="AC126"/>
  <c r="AF126"/>
  <c r="Y127"/>
  <c r="AC127"/>
  <c r="AE127"/>
  <c r="AF127"/>
  <c r="AG127"/>
  <c r="Y128"/>
  <c r="AE128" s="1"/>
  <c r="AC128"/>
  <c r="AF128"/>
  <c r="Y129"/>
  <c r="AC129"/>
  <c r="AE129"/>
  <c r="AF129"/>
  <c r="AG129"/>
  <c r="Y130"/>
  <c r="AE130" s="1"/>
  <c r="AC130"/>
  <c r="AF130"/>
  <c r="Y131"/>
  <c r="AC131"/>
  <c r="AE131"/>
  <c r="AF131"/>
  <c r="AG131"/>
  <c r="Y132"/>
  <c r="AE132" s="1"/>
  <c r="AC132"/>
  <c r="AF132"/>
  <c r="Y133"/>
  <c r="AC133"/>
  <c r="AE133"/>
  <c r="AF133"/>
  <c r="AG133"/>
  <c r="Y134"/>
  <c r="AE134" s="1"/>
  <c r="AC134"/>
  <c r="AF134"/>
  <c r="Y135"/>
  <c r="AC135"/>
  <c r="AE135"/>
  <c r="AF135"/>
  <c r="AG135"/>
  <c r="Y136"/>
  <c r="AE136" s="1"/>
  <c r="AC136"/>
  <c r="AF136"/>
  <c r="Y137"/>
  <c r="AC137"/>
  <c r="AE137"/>
  <c r="AF137"/>
  <c r="AG137"/>
  <c r="Y138"/>
  <c r="AE138" s="1"/>
  <c r="AC138"/>
  <c r="AF138"/>
  <c r="Y139"/>
  <c r="AC139"/>
  <c r="AE139"/>
  <c r="AF139"/>
  <c r="AG139"/>
  <c r="Y140"/>
  <c r="AE140" s="1"/>
  <c r="AC140"/>
  <c r="AF140"/>
  <c r="Y141"/>
  <c r="AC141"/>
  <c r="AE141"/>
  <c r="AF141"/>
  <c r="AG141"/>
  <c r="Y142"/>
  <c r="AE142" s="1"/>
  <c r="AC142"/>
  <c r="AF142"/>
  <c r="Y143"/>
  <c r="AC143"/>
  <c r="AE143"/>
  <c r="AF143"/>
  <c r="AG143"/>
  <c r="Y144"/>
  <c r="AE144" s="1"/>
  <c r="AC144"/>
  <c r="AF144"/>
  <c r="Y145"/>
  <c r="AC145"/>
  <c r="AE145"/>
  <c r="AF145"/>
  <c r="AG145"/>
  <c r="Y146"/>
  <c r="AE146" s="1"/>
  <c r="AC146"/>
  <c r="AF146"/>
  <c r="Y147"/>
  <c r="AC147"/>
  <c r="AE147"/>
  <c r="AF147"/>
  <c r="AG147"/>
  <c r="Y148"/>
  <c r="AE148" s="1"/>
  <c r="AC148"/>
  <c r="AF148"/>
  <c r="Y149"/>
  <c r="AC149"/>
  <c r="AE149"/>
  <c r="AF149"/>
  <c r="AG149"/>
  <c r="Y150"/>
  <c r="AC150" s="1"/>
  <c r="AE150"/>
  <c r="AG150"/>
  <c r="Y151"/>
  <c r="AC151" s="1"/>
  <c r="AE151"/>
  <c r="AG151"/>
  <c r="Y152"/>
  <c r="AE152" s="1"/>
  <c r="AC152"/>
  <c r="AF152"/>
  <c r="Y153"/>
  <c r="AC153"/>
  <c r="AE153"/>
  <c r="AF153"/>
  <c r="AG153"/>
  <c r="Y154"/>
  <c r="AC154"/>
  <c r="AE154"/>
  <c r="AF154"/>
  <c r="AG154"/>
  <c r="Y155"/>
  <c r="AC155"/>
  <c r="AE155"/>
  <c r="AF155"/>
  <c r="AG155"/>
  <c r="Y156"/>
  <c r="AC156"/>
  <c r="AE156"/>
  <c r="AF156"/>
  <c r="AG156"/>
  <c r="Y157"/>
  <c r="AC157" s="1"/>
  <c r="AE157"/>
  <c r="AG157"/>
  <c r="Y158"/>
  <c r="AE158" s="1"/>
  <c r="AC158"/>
  <c r="AF158"/>
  <c r="Y159"/>
  <c r="AC159"/>
  <c r="AE159"/>
  <c r="AF159"/>
  <c r="AG159"/>
  <c r="Y160"/>
  <c r="AC160"/>
  <c r="AE160"/>
  <c r="AF160"/>
  <c r="AG160"/>
  <c r="Y161"/>
  <c r="AE161" s="1"/>
  <c r="AC161"/>
  <c r="AF161"/>
  <c r="Y162"/>
  <c r="AC162"/>
  <c r="AE162"/>
  <c r="AF162"/>
  <c r="AG162"/>
  <c r="Y163"/>
  <c r="AC163" s="1"/>
  <c r="AE163"/>
  <c r="AF163"/>
  <c r="AG163"/>
  <c r="Y164"/>
  <c r="AC164" s="1"/>
  <c r="AE164"/>
  <c r="AG164"/>
  <c r="Y165"/>
  <c r="AE165" s="1"/>
  <c r="AC165"/>
  <c r="AF165"/>
  <c r="Y166"/>
  <c r="AC166"/>
  <c r="AE166"/>
  <c r="AF166"/>
  <c r="AG166"/>
  <c r="Y167"/>
  <c r="AE167" s="1"/>
  <c r="AC167"/>
  <c r="AF167"/>
  <c r="Y168"/>
  <c r="AC168"/>
  <c r="AE168"/>
  <c r="AF168"/>
  <c r="AG168"/>
  <c r="Y169"/>
  <c r="AC169"/>
  <c r="AE169"/>
  <c r="AF169"/>
  <c r="AG169"/>
  <c r="Y170"/>
  <c r="AC170"/>
  <c r="AE170"/>
  <c r="AF170"/>
  <c r="AG170"/>
  <c r="Y171"/>
  <c r="AC171"/>
  <c r="AE171"/>
  <c r="AF171"/>
  <c r="AG171"/>
  <c r="Y172"/>
  <c r="AE172" s="1"/>
  <c r="AC172"/>
  <c r="AF172"/>
  <c r="AG172"/>
  <c r="Y173"/>
  <c r="AF173" s="1"/>
  <c r="G173"/>
  <c r="X173" s="1"/>
  <c r="G172"/>
  <c r="X172" s="1"/>
  <c r="G171"/>
  <c r="X171" s="1"/>
  <c r="G170"/>
  <c r="X170" s="1"/>
  <c r="G169"/>
  <c r="X169" s="1"/>
  <c r="G168"/>
  <c r="X168" s="1"/>
  <c r="G167"/>
  <c r="X167" s="1"/>
  <c r="G166"/>
  <c r="X166" s="1"/>
  <c r="G165"/>
  <c r="X165" s="1"/>
  <c r="G164"/>
  <c r="X164" s="1"/>
  <c r="G163"/>
  <c r="X163" s="1"/>
  <c r="G162"/>
  <c r="X162" s="1"/>
  <c r="G161"/>
  <c r="X161" s="1"/>
  <c r="G160"/>
  <c r="X160" s="1"/>
  <c r="G159"/>
  <c r="X159" s="1"/>
  <c r="G158"/>
  <c r="X158" s="1"/>
  <c r="G157"/>
  <c r="X157" s="1"/>
  <c r="G156"/>
  <c r="X156" s="1"/>
  <c r="G155"/>
  <c r="X155" s="1"/>
  <c r="G154"/>
  <c r="X154" s="1"/>
  <c r="G153"/>
  <c r="X153" s="1"/>
  <c r="G152"/>
  <c r="X152" s="1"/>
  <c r="G151"/>
  <c r="X151" s="1"/>
  <c r="G150"/>
  <c r="X150" s="1"/>
  <c r="G149"/>
  <c r="X149" s="1"/>
  <c r="G148"/>
  <c r="X148" s="1"/>
  <c r="G147"/>
  <c r="X147" s="1"/>
  <c r="G146"/>
  <c r="X146" s="1"/>
  <c r="G145"/>
  <c r="X145" s="1"/>
  <c r="G144"/>
  <c r="X144" s="1"/>
  <c r="G143"/>
  <c r="X143" s="1"/>
  <c r="G142"/>
  <c r="X142" s="1"/>
  <c r="G141"/>
  <c r="X141" s="1"/>
  <c r="G140"/>
  <c r="X140" s="1"/>
  <c r="G139"/>
  <c r="X139" s="1"/>
  <c r="G138"/>
  <c r="X138" s="1"/>
  <c r="G137"/>
  <c r="X137" s="1"/>
  <c r="G136"/>
  <c r="X136" s="1"/>
  <c r="G135"/>
  <c r="X135" s="1"/>
  <c r="G134"/>
  <c r="X134" s="1"/>
  <c r="G133"/>
  <c r="X133" s="1"/>
  <c r="G132"/>
  <c r="X132" s="1"/>
  <c r="G131"/>
  <c r="X131" s="1"/>
  <c r="G130"/>
  <c r="X130" s="1"/>
  <c r="G129"/>
  <c r="X129" s="1"/>
  <c r="G128"/>
  <c r="X128" s="1"/>
  <c r="G127"/>
  <c r="X127" s="1"/>
  <c r="G126"/>
  <c r="X126" s="1"/>
  <c r="G125"/>
  <c r="X125" s="1"/>
  <c r="G124"/>
  <c r="X124" s="1"/>
  <c r="G123"/>
  <c r="X123" s="1"/>
  <c r="G122"/>
  <c r="X122" s="1"/>
  <c r="G121"/>
  <c r="X121" s="1"/>
  <c r="G120"/>
  <c r="X120" s="1"/>
  <c r="G119"/>
  <c r="X119" s="1"/>
  <c r="G118"/>
  <c r="X118" s="1"/>
  <c r="G117"/>
  <c r="X117" s="1"/>
  <c r="G116"/>
  <c r="X116" s="1"/>
  <c r="G115"/>
  <c r="X115" s="1"/>
  <c r="G114"/>
  <c r="X114" s="1"/>
  <c r="G113"/>
  <c r="X113" s="1"/>
  <c r="Y112"/>
  <c r="AG112" s="1"/>
  <c r="G112"/>
  <c r="X112" s="1"/>
  <c r="AE111"/>
  <c r="Y111"/>
  <c r="AF111" s="1"/>
  <c r="G111"/>
  <c r="X111" s="1"/>
  <c r="AM111" s="1"/>
  <c r="Y110"/>
  <c r="AG110" s="1"/>
  <c r="G110"/>
  <c r="X110" s="1"/>
  <c r="AE109"/>
  <c r="Y109"/>
  <c r="AF109" s="1"/>
  <c r="G109"/>
  <c r="X109" s="1"/>
  <c r="Y108"/>
  <c r="AG108" s="1"/>
  <c r="G108"/>
  <c r="X108" s="1"/>
  <c r="Y107"/>
  <c r="AF107" s="1"/>
  <c r="G107"/>
  <c r="X107" s="1"/>
  <c r="Y106"/>
  <c r="AG106" s="1"/>
  <c r="G106"/>
  <c r="X106" s="1"/>
  <c r="Y105"/>
  <c r="AF105" s="1"/>
  <c r="G105"/>
  <c r="X105" s="1"/>
  <c r="Y104"/>
  <c r="AG104" s="1"/>
  <c r="G104"/>
  <c r="X104" s="1"/>
  <c r="Y103"/>
  <c r="AF103" s="1"/>
  <c r="G103"/>
  <c r="X103" s="1"/>
  <c r="Y102"/>
  <c r="AG102" s="1"/>
  <c r="G102"/>
  <c r="X102" s="1"/>
  <c r="Y101"/>
  <c r="AF101" s="1"/>
  <c r="G101"/>
  <c r="X101" s="1"/>
  <c r="Y100"/>
  <c r="AG100" s="1"/>
  <c r="G100"/>
  <c r="X100" s="1"/>
  <c r="Y99"/>
  <c r="AF99" s="1"/>
  <c r="G99"/>
  <c r="X99" s="1"/>
  <c r="Y98"/>
  <c r="AG98" s="1"/>
  <c r="G98"/>
  <c r="X98" s="1"/>
  <c r="Y97"/>
  <c r="AF97" s="1"/>
  <c r="G97"/>
  <c r="X97" s="1"/>
  <c r="Y96"/>
  <c r="AG96" s="1"/>
  <c r="G96"/>
  <c r="X96" s="1"/>
  <c r="Y95"/>
  <c r="AF95" s="1"/>
  <c r="G95"/>
  <c r="X95" s="1"/>
  <c r="Y94"/>
  <c r="AG94" s="1"/>
  <c r="G94"/>
  <c r="X94" s="1"/>
  <c r="Y93"/>
  <c r="AF93" s="1"/>
  <c r="G93"/>
  <c r="X93" s="1"/>
  <c r="Y92"/>
  <c r="AG92" s="1"/>
  <c r="G92"/>
  <c r="X92" s="1"/>
  <c r="Y91"/>
  <c r="AF91" s="1"/>
  <c r="G91"/>
  <c r="X91" s="1"/>
  <c r="Y90"/>
  <c r="AG90" s="1"/>
  <c r="X90"/>
  <c r="AL90" s="1"/>
  <c r="AK113" l="1"/>
  <c r="AM113"/>
  <c r="AJ113"/>
  <c r="AL113"/>
  <c r="AK117"/>
  <c r="AJ117"/>
  <c r="Z117"/>
  <c r="AL117"/>
  <c r="AK123"/>
  <c r="AJ123"/>
  <c r="Z123"/>
  <c r="AL123"/>
  <c r="AK127"/>
  <c r="AJ127"/>
  <c r="Z127"/>
  <c r="AL127"/>
  <c r="AK131"/>
  <c r="AJ131"/>
  <c r="Z131"/>
  <c r="AL131"/>
  <c r="AK135"/>
  <c r="AJ135"/>
  <c r="Z135"/>
  <c r="AL135"/>
  <c r="AK139"/>
  <c r="AJ139"/>
  <c r="Z139"/>
  <c r="AL139"/>
  <c r="AK143"/>
  <c r="AJ143"/>
  <c r="Z143"/>
  <c r="AL143"/>
  <c r="AK147"/>
  <c r="AJ147"/>
  <c r="Z147"/>
  <c r="AL147"/>
  <c r="AK151"/>
  <c r="AJ151"/>
  <c r="AL151"/>
  <c r="AK155"/>
  <c r="AL155"/>
  <c r="AJ155"/>
  <c r="AK159"/>
  <c r="AL159"/>
  <c r="AJ159"/>
  <c r="AK163"/>
  <c r="AL163"/>
  <c r="AJ163"/>
  <c r="AK165"/>
  <c r="AJ165"/>
  <c r="Z165"/>
  <c r="AL165"/>
  <c r="AK167"/>
  <c r="AJ167"/>
  <c r="Z167"/>
  <c r="AL167"/>
  <c r="AK171"/>
  <c r="Z171"/>
  <c r="AL171"/>
  <c r="AJ171"/>
  <c r="AK114"/>
  <c r="Z114"/>
  <c r="AL114"/>
  <c r="AJ114"/>
  <c r="AK116"/>
  <c r="Z116"/>
  <c r="AL116"/>
  <c r="AJ116"/>
  <c r="AK118"/>
  <c r="Z118"/>
  <c r="AL118"/>
  <c r="AJ118"/>
  <c r="AK120"/>
  <c r="Z120"/>
  <c r="AL120"/>
  <c r="AJ120"/>
  <c r="AK122"/>
  <c r="Z122"/>
  <c r="AL122"/>
  <c r="AJ122"/>
  <c r="AK124"/>
  <c r="Z124"/>
  <c r="AL124"/>
  <c r="AJ124"/>
  <c r="AK126"/>
  <c r="Z126"/>
  <c r="AL126"/>
  <c r="AJ126"/>
  <c r="AK128"/>
  <c r="Z128"/>
  <c r="AL128"/>
  <c r="AJ128"/>
  <c r="AK130"/>
  <c r="Z130"/>
  <c r="AL130"/>
  <c r="AJ130"/>
  <c r="AK132"/>
  <c r="Z132"/>
  <c r="AL132"/>
  <c r="AJ132"/>
  <c r="AK134"/>
  <c r="Z134"/>
  <c r="AL134"/>
  <c r="AJ134"/>
  <c r="AK136"/>
  <c r="Z136"/>
  <c r="AL136"/>
  <c r="AJ136"/>
  <c r="AK138"/>
  <c r="Z138"/>
  <c r="AL138"/>
  <c r="AJ138"/>
  <c r="AK140"/>
  <c r="Z140"/>
  <c r="AL140"/>
  <c r="AJ140"/>
  <c r="AK142"/>
  <c r="Z142"/>
  <c r="AL142"/>
  <c r="AJ142"/>
  <c r="AK144"/>
  <c r="Z144"/>
  <c r="AL144"/>
  <c r="AJ144"/>
  <c r="AK146"/>
  <c r="Z146"/>
  <c r="AL146"/>
  <c r="AJ146"/>
  <c r="AK148"/>
  <c r="Z148"/>
  <c r="AL148"/>
  <c r="AJ148"/>
  <c r="AK150"/>
  <c r="AJ150"/>
  <c r="AL150"/>
  <c r="AK152"/>
  <c r="Z152"/>
  <c r="AL152"/>
  <c r="AJ152"/>
  <c r="AK154"/>
  <c r="AL154"/>
  <c r="AJ154"/>
  <c r="AK156"/>
  <c r="AJ156"/>
  <c r="Z156"/>
  <c r="AL156"/>
  <c r="AK158"/>
  <c r="Z158"/>
  <c r="AL158"/>
  <c r="AJ158"/>
  <c r="AK160"/>
  <c r="AJ160"/>
  <c r="Z160"/>
  <c r="AL160"/>
  <c r="AK162"/>
  <c r="AL162"/>
  <c r="AJ162"/>
  <c r="AK164"/>
  <c r="AL164"/>
  <c r="AJ164"/>
  <c r="AK166"/>
  <c r="Z166"/>
  <c r="AL166"/>
  <c r="AJ166"/>
  <c r="AK168"/>
  <c r="AJ168"/>
  <c r="AL168"/>
  <c r="AK170"/>
  <c r="AJ170"/>
  <c r="AL170"/>
  <c r="AJ172"/>
  <c r="AL172"/>
  <c r="Z172"/>
  <c r="AK115"/>
  <c r="AJ115"/>
  <c r="Z115"/>
  <c r="AL115"/>
  <c r="AK119"/>
  <c r="AJ119"/>
  <c r="Z119"/>
  <c r="AL119"/>
  <c r="AK121"/>
  <c r="AJ121"/>
  <c r="Z121"/>
  <c r="AL121"/>
  <c r="AK125"/>
  <c r="AJ125"/>
  <c r="Z125"/>
  <c r="AL125"/>
  <c r="AK129"/>
  <c r="AJ129"/>
  <c r="Z129"/>
  <c r="AL129"/>
  <c r="AK133"/>
  <c r="AJ133"/>
  <c r="Z133"/>
  <c r="AL133"/>
  <c r="AK137"/>
  <c r="AJ137"/>
  <c r="Z137"/>
  <c r="AL137"/>
  <c r="AK141"/>
  <c r="AJ141"/>
  <c r="Z141"/>
  <c r="AL141"/>
  <c r="AK145"/>
  <c r="AJ145"/>
  <c r="Z145"/>
  <c r="AL145"/>
  <c r="AK149"/>
  <c r="AJ149"/>
  <c r="Z149"/>
  <c r="AL149"/>
  <c r="AK153"/>
  <c r="AL153"/>
  <c r="AJ153"/>
  <c r="AK157"/>
  <c r="AJ157"/>
  <c r="AL157"/>
  <c r="AK161"/>
  <c r="Z161"/>
  <c r="AL161"/>
  <c r="AJ161"/>
  <c r="AK169"/>
  <c r="AJ169"/>
  <c r="AL169"/>
  <c r="AH167"/>
  <c r="AH146"/>
  <c r="AH142"/>
  <c r="AH138"/>
  <c r="AH134"/>
  <c r="AH130"/>
  <c r="AH126"/>
  <c r="AH122"/>
  <c r="AH118"/>
  <c r="AH114"/>
  <c r="AE99"/>
  <c r="AE103"/>
  <c r="AE105"/>
  <c r="AG109"/>
  <c r="AG111"/>
  <c r="AH170"/>
  <c r="AH169"/>
  <c r="AH168"/>
  <c r="AG167"/>
  <c r="AG165"/>
  <c r="AH165" s="1"/>
  <c r="AF164"/>
  <c r="AH160"/>
  <c r="AH156"/>
  <c r="AH150"/>
  <c r="AH149"/>
  <c r="AH147"/>
  <c r="AH145"/>
  <c r="AH143"/>
  <c r="AH141"/>
  <c r="AH139"/>
  <c r="AH137"/>
  <c r="AH135"/>
  <c r="AH133"/>
  <c r="AH131"/>
  <c r="AH129"/>
  <c r="AH127"/>
  <c r="AH125"/>
  <c r="AH123"/>
  <c r="AH121"/>
  <c r="AH119"/>
  <c r="AH117"/>
  <c r="AH115"/>
  <c r="AE95"/>
  <c r="AG99"/>
  <c r="AG103"/>
  <c r="AH166"/>
  <c r="AH164"/>
  <c r="AH163"/>
  <c r="AH162"/>
  <c r="AG161"/>
  <c r="AH161" s="1"/>
  <c r="AH159"/>
  <c r="AG158"/>
  <c r="AH158" s="1"/>
  <c r="AF157"/>
  <c r="AH157" s="1"/>
  <c r="AH155"/>
  <c r="AH154"/>
  <c r="AH153"/>
  <c r="AG152"/>
  <c r="AH152" s="1"/>
  <c r="AF151"/>
  <c r="AH151" s="1"/>
  <c r="AF150"/>
  <c r="AG148"/>
  <c r="AH148" s="1"/>
  <c r="AG146"/>
  <c r="AG144"/>
  <c r="AH144" s="1"/>
  <c r="AG142"/>
  <c r="AG140"/>
  <c r="AH140" s="1"/>
  <c r="AG138"/>
  <c r="AG136"/>
  <c r="AH136" s="1"/>
  <c r="AG134"/>
  <c r="AG132"/>
  <c r="AH132" s="1"/>
  <c r="AG130"/>
  <c r="AG128"/>
  <c r="AH128" s="1"/>
  <c r="AG126"/>
  <c r="AG124"/>
  <c r="AH124" s="1"/>
  <c r="AG122"/>
  <c r="AG120"/>
  <c r="AH120" s="1"/>
  <c r="AG118"/>
  <c r="AG116"/>
  <c r="AH116" s="1"/>
  <c r="AG114"/>
  <c r="Z113"/>
  <c r="AK172"/>
  <c r="AM172"/>
  <c r="AH172"/>
  <c r="AH171"/>
  <c r="Z170"/>
  <c r="Z168"/>
  <c r="Z157"/>
  <c r="Z153"/>
  <c r="Z150"/>
  <c r="AG113"/>
  <c r="AE113"/>
  <c r="Z169"/>
  <c r="Z164"/>
  <c r="Z163"/>
  <c r="Z162"/>
  <c r="Z159"/>
  <c r="Z155"/>
  <c r="Z154"/>
  <c r="Z151"/>
  <c r="AM171"/>
  <c r="AN171" s="1"/>
  <c r="AP171" s="1"/>
  <c r="AM170"/>
  <c r="AN170" s="1"/>
  <c r="AP170" s="1"/>
  <c r="AM169"/>
  <c r="AN169" s="1"/>
  <c r="AP169" s="1"/>
  <c r="AM168"/>
  <c r="AN168" s="1"/>
  <c r="AP168" s="1"/>
  <c r="AM167"/>
  <c r="AN167" s="1"/>
  <c r="AP167" s="1"/>
  <c r="AM166"/>
  <c r="AN166" s="1"/>
  <c r="AP166" s="1"/>
  <c r="AM165"/>
  <c r="AN165" s="1"/>
  <c r="AM164"/>
  <c r="AN164" s="1"/>
  <c r="AP164" s="1"/>
  <c r="AM163"/>
  <c r="AN163" s="1"/>
  <c r="AP163" s="1"/>
  <c r="AM162"/>
  <c r="AN162" s="1"/>
  <c r="AP162" s="1"/>
  <c r="AM161"/>
  <c r="AN161" s="1"/>
  <c r="AM160"/>
  <c r="AN160" s="1"/>
  <c r="AP160" s="1"/>
  <c r="AM159"/>
  <c r="AN159" s="1"/>
  <c r="AP159" s="1"/>
  <c r="AM158"/>
  <c r="AN158" s="1"/>
  <c r="AM157"/>
  <c r="AN157" s="1"/>
  <c r="AM156"/>
  <c r="AN156" s="1"/>
  <c r="AP156" s="1"/>
  <c r="AM155"/>
  <c r="AN155" s="1"/>
  <c r="AP155" s="1"/>
  <c r="AM154"/>
  <c r="AN154" s="1"/>
  <c r="AP154" s="1"/>
  <c r="AM153"/>
  <c r="AN153" s="1"/>
  <c r="AP153" s="1"/>
  <c r="AM152"/>
  <c r="AN152" s="1"/>
  <c r="AM151"/>
  <c r="AN151" s="1"/>
  <c r="AM150"/>
  <c r="AN150" s="1"/>
  <c r="AP150" s="1"/>
  <c r="AM149"/>
  <c r="AN149" s="1"/>
  <c r="AP149" s="1"/>
  <c r="AM148"/>
  <c r="AN148" s="1"/>
  <c r="AM147"/>
  <c r="AN147" s="1"/>
  <c r="AP147" s="1"/>
  <c r="AM146"/>
  <c r="AN146" s="1"/>
  <c r="AP146" s="1"/>
  <c r="AM145"/>
  <c r="AN145" s="1"/>
  <c r="AP145" s="1"/>
  <c r="AM144"/>
  <c r="AN144" s="1"/>
  <c r="AM143"/>
  <c r="AN143" s="1"/>
  <c r="AP143" s="1"/>
  <c r="AM142"/>
  <c r="AN142" s="1"/>
  <c r="AP142" s="1"/>
  <c r="AM141"/>
  <c r="AN141" s="1"/>
  <c r="AP141" s="1"/>
  <c r="AM140"/>
  <c r="AN140" s="1"/>
  <c r="AM139"/>
  <c r="AN139" s="1"/>
  <c r="AP139" s="1"/>
  <c r="AM138"/>
  <c r="AN138" s="1"/>
  <c r="AP138" s="1"/>
  <c r="AM137"/>
  <c r="AN137" s="1"/>
  <c r="AP137" s="1"/>
  <c r="AM136"/>
  <c r="AN136" s="1"/>
  <c r="AM135"/>
  <c r="AN135" s="1"/>
  <c r="AP135" s="1"/>
  <c r="AM134"/>
  <c r="AN134" s="1"/>
  <c r="AP134" s="1"/>
  <c r="AM133"/>
  <c r="AN133" s="1"/>
  <c r="AP133" s="1"/>
  <c r="AM132"/>
  <c r="AN132" s="1"/>
  <c r="AM131"/>
  <c r="AN131" s="1"/>
  <c r="AP131" s="1"/>
  <c r="AM130"/>
  <c r="AN130" s="1"/>
  <c r="AP130" s="1"/>
  <c r="AM129"/>
  <c r="AN129" s="1"/>
  <c r="AP129" s="1"/>
  <c r="AM128"/>
  <c r="AN128" s="1"/>
  <c r="AM127"/>
  <c r="AN127" s="1"/>
  <c r="AP127" s="1"/>
  <c r="AM126"/>
  <c r="AN126" s="1"/>
  <c r="AP126" s="1"/>
  <c r="AM125"/>
  <c r="AN125" s="1"/>
  <c r="AP125" s="1"/>
  <c r="AM124"/>
  <c r="AN124" s="1"/>
  <c r="AM123"/>
  <c r="AN123" s="1"/>
  <c r="AP123" s="1"/>
  <c r="AM122"/>
  <c r="AN122" s="1"/>
  <c r="AP122" s="1"/>
  <c r="AM121"/>
  <c r="AN121" s="1"/>
  <c r="AP121" s="1"/>
  <c r="AM120"/>
  <c r="AN120" s="1"/>
  <c r="AM119"/>
  <c r="AN119" s="1"/>
  <c r="AP119" s="1"/>
  <c r="AM118"/>
  <c r="AN118" s="1"/>
  <c r="AP118" s="1"/>
  <c r="AM117"/>
  <c r="AN117" s="1"/>
  <c r="AP117" s="1"/>
  <c r="AM116"/>
  <c r="AN116" s="1"/>
  <c r="AM115"/>
  <c r="AN115" s="1"/>
  <c r="AP115" s="1"/>
  <c r="AM114"/>
  <c r="AN114" s="1"/>
  <c r="AP114" s="1"/>
  <c r="AH99"/>
  <c r="AL96"/>
  <c r="AJ96"/>
  <c r="Z96"/>
  <c r="AM96"/>
  <c r="AK96"/>
  <c r="AM97"/>
  <c r="AK97"/>
  <c r="AL97"/>
  <c r="AJ97"/>
  <c r="Z97"/>
  <c r="AL98"/>
  <c r="AJ98"/>
  <c r="Z98"/>
  <c r="AM98"/>
  <c r="AK98"/>
  <c r="AM99"/>
  <c r="AK99"/>
  <c r="AL99"/>
  <c r="AJ99"/>
  <c r="Z99"/>
  <c r="AL100"/>
  <c r="AJ100"/>
  <c r="Z100"/>
  <c r="AM100"/>
  <c r="AK100"/>
  <c r="AM101"/>
  <c r="AK101"/>
  <c r="AL101"/>
  <c r="AJ101"/>
  <c r="Z101"/>
  <c r="AL102"/>
  <c r="AJ102"/>
  <c r="Z102"/>
  <c r="AM102"/>
  <c r="AK102"/>
  <c r="AM103"/>
  <c r="AK103"/>
  <c r="AL103"/>
  <c r="AJ103"/>
  <c r="Z103"/>
  <c r="AL104"/>
  <c r="AJ104"/>
  <c r="Z104"/>
  <c r="AM104"/>
  <c r="AK104"/>
  <c r="AM105"/>
  <c r="AK105"/>
  <c r="AL105"/>
  <c r="AJ105"/>
  <c r="Z105"/>
  <c r="AL112"/>
  <c r="AJ112"/>
  <c r="Z112"/>
  <c r="AM112"/>
  <c r="AK112"/>
  <c r="AH103"/>
  <c r="AH111"/>
  <c r="AM91"/>
  <c r="AK91"/>
  <c r="AL91"/>
  <c r="AJ91"/>
  <c r="Z91"/>
  <c r="AL92"/>
  <c r="AJ92"/>
  <c r="Z92"/>
  <c r="AM92"/>
  <c r="AK92"/>
  <c r="AM93"/>
  <c r="AK93"/>
  <c r="AL93"/>
  <c r="AJ93"/>
  <c r="Z93"/>
  <c r="AL94"/>
  <c r="AJ94"/>
  <c r="Z94"/>
  <c r="AM94"/>
  <c r="AK94"/>
  <c r="AM95"/>
  <c r="AK95"/>
  <c r="AL95"/>
  <c r="AJ95"/>
  <c r="Z95"/>
  <c r="AL106"/>
  <c r="AJ106"/>
  <c r="Z106"/>
  <c r="AM106"/>
  <c r="AK106"/>
  <c r="AM107"/>
  <c r="AK107"/>
  <c r="AL107"/>
  <c r="AJ107"/>
  <c r="Z107"/>
  <c r="AL108"/>
  <c r="AJ108"/>
  <c r="Z108"/>
  <c r="AM108"/>
  <c r="AK108"/>
  <c r="AM109"/>
  <c r="AK109"/>
  <c r="AL109"/>
  <c r="AJ109"/>
  <c r="Z109"/>
  <c r="AL110"/>
  <c r="AJ110"/>
  <c r="Z110"/>
  <c r="AM110"/>
  <c r="AK110"/>
  <c r="AH109"/>
  <c r="AC90"/>
  <c r="AF90"/>
  <c r="AK90"/>
  <c r="AM90"/>
  <c r="AE91"/>
  <c r="AG91"/>
  <c r="AC92"/>
  <c r="AF92"/>
  <c r="AE93"/>
  <c r="AG93"/>
  <c r="AC94"/>
  <c r="AF94"/>
  <c r="AG95"/>
  <c r="AH95" s="1"/>
  <c r="AC96"/>
  <c r="AF96"/>
  <c r="AE97"/>
  <c r="AG97"/>
  <c r="AC98"/>
  <c r="AF98"/>
  <c r="AC100"/>
  <c r="AF100"/>
  <c r="AE101"/>
  <c r="AG101"/>
  <c r="AC102"/>
  <c r="AF102"/>
  <c r="AC104"/>
  <c r="AF104"/>
  <c r="AG105"/>
  <c r="AH105" s="1"/>
  <c r="AC106"/>
  <c r="AF106"/>
  <c r="AE107"/>
  <c r="AG107"/>
  <c r="AC108"/>
  <c r="AF108"/>
  <c r="AC110"/>
  <c r="AF110"/>
  <c r="Z111"/>
  <c r="AJ111"/>
  <c r="AL111"/>
  <c r="AC112"/>
  <c r="AF112"/>
  <c r="AL173"/>
  <c r="AM173"/>
  <c r="AK173"/>
  <c r="Z173"/>
  <c r="Z90"/>
  <c r="AE90"/>
  <c r="AH90" s="1"/>
  <c r="AJ90"/>
  <c r="AC91"/>
  <c r="AE92"/>
  <c r="AH92" s="1"/>
  <c r="AC93"/>
  <c r="AE94"/>
  <c r="AH94" s="1"/>
  <c r="AC95"/>
  <c r="AE96"/>
  <c r="AH96" s="1"/>
  <c r="AC97"/>
  <c r="AE98"/>
  <c r="AH98" s="1"/>
  <c r="AC99"/>
  <c r="AE100"/>
  <c r="AH100" s="1"/>
  <c r="AC101"/>
  <c r="AE102"/>
  <c r="AH102" s="1"/>
  <c r="AC103"/>
  <c r="AE104"/>
  <c r="AH104" s="1"/>
  <c r="AC105"/>
  <c r="AE106"/>
  <c r="AH106" s="1"/>
  <c r="AC107"/>
  <c r="AE108"/>
  <c r="AH108" s="1"/>
  <c r="AC109"/>
  <c r="AE110"/>
  <c r="AH110" s="1"/>
  <c r="AC111"/>
  <c r="AK111"/>
  <c r="AN111" s="1"/>
  <c r="AP111" s="1"/>
  <c r="AE112"/>
  <c r="AH112" s="1"/>
  <c r="AE173"/>
  <c r="AG173"/>
  <c r="AC173"/>
  <c r="AP116" l="1"/>
  <c r="AP120"/>
  <c r="AP124"/>
  <c r="AP128"/>
  <c r="AP132"/>
  <c r="AP136"/>
  <c r="AP140"/>
  <c r="AP144"/>
  <c r="AP148"/>
  <c r="AP152"/>
  <c r="AP158"/>
  <c r="AH113"/>
  <c r="AN113"/>
  <c r="AP151"/>
  <c r="AP157"/>
  <c r="AP161"/>
  <c r="AP165"/>
  <c r="AN172"/>
  <c r="AP172" s="1"/>
  <c r="AN112"/>
  <c r="AH173"/>
  <c r="AH101"/>
  <c r="AH97"/>
  <c r="AP112"/>
  <c r="AN105"/>
  <c r="AP105" s="1"/>
  <c r="AN104"/>
  <c r="AP104" s="1"/>
  <c r="AN103"/>
  <c r="AP103" s="1"/>
  <c r="AN102"/>
  <c r="AP102" s="1"/>
  <c r="AN101"/>
  <c r="AN100"/>
  <c r="AP100" s="1"/>
  <c r="AN99"/>
  <c r="AP99" s="1"/>
  <c r="AN98"/>
  <c r="AP98" s="1"/>
  <c r="AN97"/>
  <c r="AP97" s="1"/>
  <c r="AN96"/>
  <c r="AP96" s="1"/>
  <c r="AN173"/>
  <c r="AP173" s="1"/>
  <c r="AH107"/>
  <c r="AH93"/>
  <c r="AH91"/>
  <c r="AN90"/>
  <c r="AP90" s="1"/>
  <c r="AN110"/>
  <c r="AP110" s="1"/>
  <c r="AN109"/>
  <c r="AP109" s="1"/>
  <c r="AN108"/>
  <c r="AP108" s="1"/>
  <c r="AN107"/>
  <c r="AP107" s="1"/>
  <c r="AN106"/>
  <c r="AP106" s="1"/>
  <c r="AN95"/>
  <c r="AP95" s="1"/>
  <c r="AN94"/>
  <c r="AP94" s="1"/>
  <c r="AN93"/>
  <c r="AP93" s="1"/>
  <c r="AN92"/>
  <c r="AP92" s="1"/>
  <c r="AN91"/>
  <c r="AP91" s="1"/>
  <c r="AP113" l="1"/>
  <c r="AP101"/>
  <c r="G5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Y88" i="23" l="1"/>
  <c r="AF88" s="1"/>
  <c r="G88"/>
  <c r="X88" s="1"/>
  <c r="Y87"/>
  <c r="AF87" s="1"/>
  <c r="G87"/>
  <c r="X87" s="1"/>
  <c r="AE86"/>
  <c r="Y86"/>
  <c r="AF86" s="1"/>
  <c r="X86"/>
  <c r="AL86" s="1"/>
  <c r="G86"/>
  <c r="Y85"/>
  <c r="AF85" s="1"/>
  <c r="G85"/>
  <c r="X85" s="1"/>
  <c r="Y84"/>
  <c r="AF84" s="1"/>
  <c r="G84"/>
  <c r="X84" s="1"/>
  <c r="AL84" s="1"/>
  <c r="Y83"/>
  <c r="AF83" s="1"/>
  <c r="G83"/>
  <c r="X83" s="1"/>
  <c r="AE82"/>
  <c r="Y82"/>
  <c r="AF82" s="1"/>
  <c r="X82"/>
  <c r="AL82" s="1"/>
  <c r="G82"/>
  <c r="Y81"/>
  <c r="AF81" s="1"/>
  <c r="G81"/>
  <c r="X81" s="1"/>
  <c r="Y80"/>
  <c r="AF80" s="1"/>
  <c r="G80"/>
  <c r="X80" s="1"/>
  <c r="AL80" s="1"/>
  <c r="Y79"/>
  <c r="AF79" s="1"/>
  <c r="G79"/>
  <c r="X79" s="1"/>
  <c r="AE78"/>
  <c r="Y78"/>
  <c r="AF78" s="1"/>
  <c r="X78"/>
  <c r="AL78" s="1"/>
  <c r="G78"/>
  <c r="Y77"/>
  <c r="AF77" s="1"/>
  <c r="G77"/>
  <c r="X77" s="1"/>
  <c r="Y76"/>
  <c r="AF76" s="1"/>
  <c r="G76"/>
  <c r="X76" s="1"/>
  <c r="AL76" s="1"/>
  <c r="Y75"/>
  <c r="AF75" s="1"/>
  <c r="G75"/>
  <c r="X75" s="1"/>
  <c r="AE74"/>
  <c r="Y74"/>
  <c r="AF74" s="1"/>
  <c r="G74"/>
  <c r="X74" s="1"/>
  <c r="Y73"/>
  <c r="AF73" s="1"/>
  <c r="G73"/>
  <c r="X73" s="1"/>
  <c r="AE72"/>
  <c r="Y72"/>
  <c r="AF72" s="1"/>
  <c r="G72"/>
  <c r="X72" s="1"/>
  <c r="Y71"/>
  <c r="AF71" s="1"/>
  <c r="G71"/>
  <c r="X71" s="1"/>
  <c r="AE70"/>
  <c r="Y70"/>
  <c r="AF70" s="1"/>
  <c r="G70"/>
  <c r="X70" s="1"/>
  <c r="Y69"/>
  <c r="AF69" s="1"/>
  <c r="G69"/>
  <c r="X69" s="1"/>
  <c r="AE68"/>
  <c r="Y68"/>
  <c r="AF68" s="1"/>
  <c r="G68"/>
  <c r="X68" s="1"/>
  <c r="Y67"/>
  <c r="AF67" s="1"/>
  <c r="G67"/>
  <c r="X67" s="1"/>
  <c r="AE66"/>
  <c r="Y66"/>
  <c r="AF66" s="1"/>
  <c r="G66"/>
  <c r="X66" s="1"/>
  <c r="Y65"/>
  <c r="AF65" s="1"/>
  <c r="G65"/>
  <c r="X65" s="1"/>
  <c r="AE64"/>
  <c r="Y64"/>
  <c r="AF64" s="1"/>
  <c r="G64"/>
  <c r="X64" s="1"/>
  <c r="Y63"/>
  <c r="AF63" s="1"/>
  <c r="G63"/>
  <c r="X63" s="1"/>
  <c r="AE62"/>
  <c r="Y62"/>
  <c r="AF62" s="1"/>
  <c r="G62"/>
  <c r="X62" s="1"/>
  <c r="Y61"/>
  <c r="AF61" s="1"/>
  <c r="G61"/>
  <c r="X61" s="1"/>
  <c r="AE60"/>
  <c r="Y60"/>
  <c r="AF60" s="1"/>
  <c r="G60"/>
  <c r="X60" s="1"/>
  <c r="Y59"/>
  <c r="AF59" s="1"/>
  <c r="G59"/>
  <c r="X59" s="1"/>
  <c r="Y58"/>
  <c r="AG58" s="1"/>
  <c r="G58"/>
  <c r="X58" s="1"/>
  <c r="Y57"/>
  <c r="AF57" s="1"/>
  <c r="G57"/>
  <c r="X57" s="1"/>
  <c r="Y56"/>
  <c r="AF56" s="1"/>
  <c r="G56"/>
  <c r="X56" s="1"/>
  <c r="Y55"/>
  <c r="AC55" s="1"/>
  <c r="G55"/>
  <c r="X55" s="1"/>
  <c r="AK55" s="1"/>
  <c r="AE54"/>
  <c r="Y54"/>
  <c r="AF54" s="1"/>
  <c r="X54"/>
  <c r="AJ54" s="1"/>
  <c r="G54"/>
  <c r="AC53"/>
  <c r="Y53"/>
  <c r="G53"/>
  <c r="X53" s="1"/>
  <c r="AK53" s="1"/>
  <c r="AE52"/>
  <c r="Y52"/>
  <c r="AF52" s="1"/>
  <c r="X52"/>
  <c r="AJ52" s="1"/>
  <c r="G52"/>
  <c r="Y51"/>
  <c r="AC51" s="1"/>
  <c r="G51"/>
  <c r="X51" s="1"/>
  <c r="AK51" s="1"/>
  <c r="Y50"/>
  <c r="AF50" s="1"/>
  <c r="G50"/>
  <c r="X50" s="1"/>
  <c r="AJ50" s="1"/>
  <c r="AE49"/>
  <c r="Y49"/>
  <c r="AF49" s="1"/>
  <c r="X49"/>
  <c r="AL49" s="1"/>
  <c r="G49"/>
  <c r="Y48"/>
  <c r="AF48" s="1"/>
  <c r="G48"/>
  <c r="X48" s="1"/>
  <c r="Y47"/>
  <c r="AF47" s="1"/>
  <c r="G47"/>
  <c r="X47" s="1"/>
  <c r="AL47" s="1"/>
  <c r="Y46"/>
  <c r="AF46" s="1"/>
  <c r="G46"/>
  <c r="X46" s="1"/>
  <c r="AE45"/>
  <c r="Y45"/>
  <c r="AF45" s="1"/>
  <c r="X45"/>
  <c r="AL45" s="1"/>
  <c r="G45"/>
  <c r="Y44"/>
  <c r="AF44" s="1"/>
  <c r="G44"/>
  <c r="X44" s="1"/>
  <c r="Y43"/>
  <c r="AF43" s="1"/>
  <c r="G43"/>
  <c r="X43" s="1"/>
  <c r="AL43" s="1"/>
  <c r="Y42"/>
  <c r="AF42" s="1"/>
  <c r="G42"/>
  <c r="X42" s="1"/>
  <c r="AE41"/>
  <c r="Y41"/>
  <c r="AF41" s="1"/>
  <c r="X41"/>
  <c r="AL41" s="1"/>
  <c r="G41"/>
  <c r="Y40"/>
  <c r="AF40" s="1"/>
  <c r="G40"/>
  <c r="X40" s="1"/>
  <c r="Y39"/>
  <c r="AF39" s="1"/>
  <c r="G39"/>
  <c r="X39" s="1"/>
  <c r="AL39" s="1"/>
  <c r="Y38"/>
  <c r="AF38" s="1"/>
  <c r="G38"/>
  <c r="X38" s="1"/>
  <c r="AE37"/>
  <c r="Y37"/>
  <c r="AF37" s="1"/>
  <c r="X37"/>
  <c r="AL37" s="1"/>
  <c r="G37"/>
  <c r="Y36"/>
  <c r="AF36" s="1"/>
  <c r="G36"/>
  <c r="X36" s="1"/>
  <c r="Y35"/>
  <c r="AF35" s="1"/>
  <c r="G35"/>
  <c r="X35" s="1"/>
  <c r="Y34"/>
  <c r="AF34" s="1"/>
  <c r="G34"/>
  <c r="X34" s="1"/>
  <c r="Y33"/>
  <c r="AF33" s="1"/>
  <c r="G33"/>
  <c r="X33" s="1"/>
  <c r="Y32"/>
  <c r="AF32" s="1"/>
  <c r="G32"/>
  <c r="X32" s="1"/>
  <c r="Y31"/>
  <c r="AF31" s="1"/>
  <c r="G31"/>
  <c r="X31" s="1"/>
  <c r="Y30"/>
  <c r="AF30" s="1"/>
  <c r="G30"/>
  <c r="X30" s="1"/>
  <c r="Y29"/>
  <c r="AG29" s="1"/>
  <c r="G29"/>
  <c r="X29" s="1"/>
  <c r="Y28"/>
  <c r="AF28" s="1"/>
  <c r="G28"/>
  <c r="X28" s="1"/>
  <c r="Y27"/>
  <c r="AF27" s="1"/>
  <c r="G27"/>
  <c r="X27" s="1"/>
  <c r="Y26"/>
  <c r="AF26" s="1"/>
  <c r="G26"/>
  <c r="X26" s="1"/>
  <c r="AE25"/>
  <c r="Y25"/>
  <c r="AG25" s="1"/>
  <c r="G25"/>
  <c r="X25" s="1"/>
  <c r="Y24"/>
  <c r="AF24" s="1"/>
  <c r="G24"/>
  <c r="X24" s="1"/>
  <c r="Y23"/>
  <c r="AG23" s="1"/>
  <c r="G23"/>
  <c r="X23" s="1"/>
  <c r="AE22"/>
  <c r="Y22"/>
  <c r="AF22" s="1"/>
  <c r="G22"/>
  <c r="X22" s="1"/>
  <c r="Y21"/>
  <c r="AG21" s="1"/>
  <c r="G21"/>
  <c r="X21" s="1"/>
  <c r="AE20"/>
  <c r="Y20"/>
  <c r="AF20" s="1"/>
  <c r="G20"/>
  <c r="X20" s="1"/>
  <c r="Y19"/>
  <c r="AG19" s="1"/>
  <c r="G19"/>
  <c r="X19" s="1"/>
  <c r="AE18"/>
  <c r="Y18"/>
  <c r="AF18" s="1"/>
  <c r="G18"/>
  <c r="X18" s="1"/>
  <c r="Y17"/>
  <c r="AG17" s="1"/>
  <c r="G17"/>
  <c r="X17" s="1"/>
  <c r="AE16"/>
  <c r="Y16"/>
  <c r="AF16" s="1"/>
  <c r="G16"/>
  <c r="X16" s="1"/>
  <c r="Y15"/>
  <c r="AG15" s="1"/>
  <c r="G15"/>
  <c r="X15" s="1"/>
  <c r="AE14"/>
  <c r="Y14"/>
  <c r="AF14" s="1"/>
  <c r="G14"/>
  <c r="X14" s="1"/>
  <c r="Y13"/>
  <c r="AG13" s="1"/>
  <c r="G13"/>
  <c r="X13" s="1"/>
  <c r="AE12"/>
  <c r="Y12"/>
  <c r="AF12" s="1"/>
  <c r="G12"/>
  <c r="X12" s="1"/>
  <c r="Y11"/>
  <c r="AG11" s="1"/>
  <c r="G11"/>
  <c r="X11" s="1"/>
  <c r="Y10"/>
  <c r="AF10" s="1"/>
  <c r="G10"/>
  <c r="X10" s="1"/>
  <c r="Y9"/>
  <c r="AG9" s="1"/>
  <c r="G9"/>
  <c r="X9" s="1"/>
  <c r="AE8"/>
  <c r="Y8"/>
  <c r="AF8" s="1"/>
  <c r="X8"/>
  <c r="AJ8" s="1"/>
  <c r="G8"/>
  <c r="Y7"/>
  <c r="AF7" s="1"/>
  <c r="G7"/>
  <c r="X7" s="1"/>
  <c r="Y6"/>
  <c r="AF6" s="1"/>
  <c r="G6"/>
  <c r="X6" s="1"/>
  <c r="AL6" s="1"/>
  <c r="Y5"/>
  <c r="AF5" s="1"/>
  <c r="G5"/>
  <c r="X5" s="1"/>
  <c r="AE4"/>
  <c r="Y4"/>
  <c r="AF4" s="1"/>
  <c r="X4"/>
  <c r="AL4" s="1"/>
  <c r="G4"/>
  <c r="AM3"/>
  <c r="Y3"/>
  <c r="AF3" s="1"/>
  <c r="X3"/>
  <c r="AL3" s="1"/>
  <c r="Y177" i="16"/>
  <c r="AF177" s="1"/>
  <c r="G177"/>
  <c r="X177" s="1"/>
  <c r="Y176"/>
  <c r="AF176" s="1"/>
  <c r="G176"/>
  <c r="X176" s="1"/>
  <c r="Y175"/>
  <c r="AF175" s="1"/>
  <c r="G175"/>
  <c r="X175" s="1"/>
  <c r="AL175" s="1"/>
  <c r="Y174"/>
  <c r="AF174" s="1"/>
  <c r="G174"/>
  <c r="X174" s="1"/>
  <c r="AE173"/>
  <c r="Y173"/>
  <c r="AF173" s="1"/>
  <c r="X173"/>
  <c r="AL173" s="1"/>
  <c r="G173"/>
  <c r="Y172"/>
  <c r="AF172" s="1"/>
  <c r="G172"/>
  <c r="X172" s="1"/>
  <c r="Y171"/>
  <c r="AF171" s="1"/>
  <c r="G171"/>
  <c r="X171" s="1"/>
  <c r="AL171" s="1"/>
  <c r="Y170"/>
  <c r="AF170" s="1"/>
  <c r="G170"/>
  <c r="X170" s="1"/>
  <c r="AE169"/>
  <c r="Y169"/>
  <c r="AF169" s="1"/>
  <c r="X169"/>
  <c r="AL169" s="1"/>
  <c r="G169"/>
  <c r="Y168"/>
  <c r="AF168" s="1"/>
  <c r="G168"/>
  <c r="X168" s="1"/>
  <c r="Y167"/>
  <c r="AF167" s="1"/>
  <c r="G167"/>
  <c r="X167" s="1"/>
  <c r="AL167" s="1"/>
  <c r="Y166"/>
  <c r="AF166" s="1"/>
  <c r="G166"/>
  <c r="X166" s="1"/>
  <c r="AE165"/>
  <c r="Y165"/>
  <c r="AF165" s="1"/>
  <c r="X165"/>
  <c r="AL165" s="1"/>
  <c r="G165"/>
  <c r="Y164"/>
  <c r="AF164" s="1"/>
  <c r="G164"/>
  <c r="X164" s="1"/>
  <c r="Y163"/>
  <c r="AF163" s="1"/>
  <c r="G163"/>
  <c r="X163" s="1"/>
  <c r="AL163" s="1"/>
  <c r="Y162"/>
  <c r="AF162" s="1"/>
  <c r="G162"/>
  <c r="X162" s="1"/>
  <c r="AE161"/>
  <c r="Y161"/>
  <c r="AF161" s="1"/>
  <c r="X161"/>
  <c r="AL161" s="1"/>
  <c r="G161"/>
  <c r="Y160"/>
  <c r="AF160" s="1"/>
  <c r="G160"/>
  <c r="X160" s="1"/>
  <c r="Y159"/>
  <c r="AF159" s="1"/>
  <c r="G159"/>
  <c r="X159" s="1"/>
  <c r="AL159" s="1"/>
  <c r="Y158"/>
  <c r="AF158" s="1"/>
  <c r="G158"/>
  <c r="X158" s="1"/>
  <c r="AE157"/>
  <c r="Y157"/>
  <c r="AF157" s="1"/>
  <c r="X157"/>
  <c r="AL157" s="1"/>
  <c r="G157"/>
  <c r="Y156"/>
  <c r="AF156" s="1"/>
  <c r="G156"/>
  <c r="X156" s="1"/>
  <c r="Y155"/>
  <c r="AF155" s="1"/>
  <c r="G155"/>
  <c r="X155" s="1"/>
  <c r="AL155" s="1"/>
  <c r="Y154"/>
  <c r="AF154" s="1"/>
  <c r="G154"/>
  <c r="X154" s="1"/>
  <c r="AE153"/>
  <c r="Y153"/>
  <c r="AF153" s="1"/>
  <c r="X153"/>
  <c r="AL153" s="1"/>
  <c r="G153"/>
  <c r="Y152"/>
  <c r="AF152" s="1"/>
  <c r="G152"/>
  <c r="X152" s="1"/>
  <c r="Y151"/>
  <c r="AF151" s="1"/>
  <c r="G151"/>
  <c r="X151" s="1"/>
  <c r="AL151" s="1"/>
  <c r="Y150"/>
  <c r="AF150" s="1"/>
  <c r="G150"/>
  <c r="X150" s="1"/>
  <c r="AE149"/>
  <c r="Y149"/>
  <c r="AF149" s="1"/>
  <c r="X149"/>
  <c r="AL149" s="1"/>
  <c r="G149"/>
  <c r="Y148"/>
  <c r="AF148" s="1"/>
  <c r="G148"/>
  <c r="X148" s="1"/>
  <c r="Y147"/>
  <c r="AF147" s="1"/>
  <c r="G147"/>
  <c r="X147" s="1"/>
  <c r="AL147" s="1"/>
  <c r="Y146"/>
  <c r="AF146" s="1"/>
  <c r="G146"/>
  <c r="X146" s="1"/>
  <c r="AE145"/>
  <c r="Y145"/>
  <c r="AF145" s="1"/>
  <c r="X145"/>
  <c r="AL145" s="1"/>
  <c r="G145"/>
  <c r="Y144"/>
  <c r="AF144" s="1"/>
  <c r="G144"/>
  <c r="X144" s="1"/>
  <c r="Y143"/>
  <c r="AF143" s="1"/>
  <c r="G143"/>
  <c r="X143" s="1"/>
  <c r="Y142"/>
  <c r="AC142" s="1"/>
  <c r="G142"/>
  <c r="X142" s="1"/>
  <c r="AK142" s="1"/>
  <c r="AE141"/>
  <c r="Y141"/>
  <c r="AF141" s="1"/>
  <c r="X141"/>
  <c r="AJ141" s="1"/>
  <c r="G141"/>
  <c r="AC140"/>
  <c r="Y140"/>
  <c r="G140"/>
  <c r="X140" s="1"/>
  <c r="AK140" s="1"/>
  <c r="AE139"/>
  <c r="Y139"/>
  <c r="AF139" s="1"/>
  <c r="X139"/>
  <c r="AJ139" s="1"/>
  <c r="G139"/>
  <c r="Y138"/>
  <c r="AF138" s="1"/>
  <c r="G138"/>
  <c r="X138" s="1"/>
  <c r="Y137"/>
  <c r="AF137" s="1"/>
  <c r="G137"/>
  <c r="X137" s="1"/>
  <c r="AL137" s="1"/>
  <c r="Y136"/>
  <c r="AF136" s="1"/>
  <c r="G136"/>
  <c r="X136" s="1"/>
  <c r="AE135"/>
  <c r="Y135"/>
  <c r="AF135" s="1"/>
  <c r="X135"/>
  <c r="AL135" s="1"/>
  <c r="G135"/>
  <c r="Y134"/>
  <c r="AF134" s="1"/>
  <c r="G134"/>
  <c r="X134" s="1"/>
  <c r="Y133"/>
  <c r="AF133" s="1"/>
  <c r="G133"/>
  <c r="X133" s="1"/>
  <c r="AL133" s="1"/>
  <c r="Y132"/>
  <c r="AF132" s="1"/>
  <c r="G132"/>
  <c r="X132" s="1"/>
  <c r="AE131"/>
  <c r="Y131"/>
  <c r="AF131" s="1"/>
  <c r="X131"/>
  <c r="AL131" s="1"/>
  <c r="G131"/>
  <c r="Y130"/>
  <c r="AF130" s="1"/>
  <c r="G130"/>
  <c r="X130" s="1"/>
  <c r="Y129"/>
  <c r="AF129" s="1"/>
  <c r="G129"/>
  <c r="X129" s="1"/>
  <c r="AL129" s="1"/>
  <c r="Y128"/>
  <c r="AF128" s="1"/>
  <c r="G128"/>
  <c r="X128" s="1"/>
  <c r="AE127"/>
  <c r="Y127"/>
  <c r="AF127" s="1"/>
  <c r="X127"/>
  <c r="AL127" s="1"/>
  <c r="G127"/>
  <c r="Y126"/>
  <c r="AF126" s="1"/>
  <c r="G126"/>
  <c r="X126" s="1"/>
  <c r="Y125"/>
  <c r="AF125" s="1"/>
  <c r="G125"/>
  <c r="X125" s="1"/>
  <c r="AL125" s="1"/>
  <c r="Y124"/>
  <c r="AF124" s="1"/>
  <c r="G124"/>
  <c r="X124" s="1"/>
  <c r="AE123"/>
  <c r="Y123"/>
  <c r="AF123" s="1"/>
  <c r="X123"/>
  <c r="AL123" s="1"/>
  <c r="G123"/>
  <c r="Y122"/>
  <c r="AF122" s="1"/>
  <c r="G122"/>
  <c r="X122" s="1"/>
  <c r="Y121"/>
  <c r="AF121" s="1"/>
  <c r="G121"/>
  <c r="X121" s="1"/>
  <c r="AL121" s="1"/>
  <c r="Y120"/>
  <c r="AF120" s="1"/>
  <c r="G120"/>
  <c r="X120" s="1"/>
  <c r="AE119"/>
  <c r="Y119"/>
  <c r="AF119" s="1"/>
  <c r="X119"/>
  <c r="AL119" s="1"/>
  <c r="G119"/>
  <c r="Y118"/>
  <c r="AF118" s="1"/>
  <c r="G118"/>
  <c r="X118" s="1"/>
  <c r="Y117"/>
  <c r="AF117" s="1"/>
  <c r="G117"/>
  <c r="X117" s="1"/>
  <c r="AL117" s="1"/>
  <c r="Y116"/>
  <c r="AF116" s="1"/>
  <c r="G116"/>
  <c r="X116" s="1"/>
  <c r="AE115"/>
  <c r="Y115"/>
  <c r="AF115" s="1"/>
  <c r="X115"/>
  <c r="AL115" s="1"/>
  <c r="G115"/>
  <c r="Y114"/>
  <c r="AF114" s="1"/>
  <c r="G114"/>
  <c r="X114" s="1"/>
  <c r="Y113"/>
  <c r="AF113" s="1"/>
  <c r="G113"/>
  <c r="X113" s="1"/>
  <c r="AL113" s="1"/>
  <c r="Y112"/>
  <c r="AF112" s="1"/>
  <c r="G112"/>
  <c r="X112" s="1"/>
  <c r="AE111"/>
  <c r="Y111"/>
  <c r="AF111" s="1"/>
  <c r="X111"/>
  <c r="AL111" s="1"/>
  <c r="G111"/>
  <c r="Y110"/>
  <c r="AF110" s="1"/>
  <c r="G110"/>
  <c r="X110" s="1"/>
  <c r="Y109"/>
  <c r="AF109" s="1"/>
  <c r="G109"/>
  <c r="X109" s="1"/>
  <c r="AL109" s="1"/>
  <c r="Y108"/>
  <c r="AF108" s="1"/>
  <c r="G108"/>
  <c r="X108" s="1"/>
  <c r="AE107"/>
  <c r="Y107"/>
  <c r="AF107" s="1"/>
  <c r="X107"/>
  <c r="AL107" s="1"/>
  <c r="G107"/>
  <c r="Y106"/>
  <c r="AF106" s="1"/>
  <c r="G106"/>
  <c r="X106" s="1"/>
  <c r="Y105"/>
  <c r="AF105" s="1"/>
  <c r="G105"/>
  <c r="X105" s="1"/>
  <c r="AL105" s="1"/>
  <c r="Y104"/>
  <c r="AF104" s="1"/>
  <c r="G104"/>
  <c r="X104" s="1"/>
  <c r="AE103"/>
  <c r="Y103"/>
  <c r="AF103" s="1"/>
  <c r="X103"/>
  <c r="AL103" s="1"/>
  <c r="G103"/>
  <c r="Y102"/>
  <c r="AF102" s="1"/>
  <c r="G102"/>
  <c r="X102" s="1"/>
  <c r="Y101"/>
  <c r="AF101" s="1"/>
  <c r="G101"/>
  <c r="X101" s="1"/>
  <c r="AL101" s="1"/>
  <c r="Y100"/>
  <c r="AF100" s="1"/>
  <c r="G100"/>
  <c r="X100" s="1"/>
  <c r="AE99"/>
  <c r="Y99"/>
  <c r="AF99" s="1"/>
  <c r="X99"/>
  <c r="AL99" s="1"/>
  <c r="G99"/>
  <c r="Y98"/>
  <c r="AF98" s="1"/>
  <c r="G98"/>
  <c r="X98" s="1"/>
  <c r="Y97"/>
  <c r="AF97" s="1"/>
  <c r="G97"/>
  <c r="X97" s="1"/>
  <c r="AL97" s="1"/>
  <c r="Y96"/>
  <c r="AF96" s="1"/>
  <c r="G96"/>
  <c r="X96" s="1"/>
  <c r="AE95"/>
  <c r="Y95"/>
  <c r="AF95" s="1"/>
  <c r="X95"/>
  <c r="AL95" s="1"/>
  <c r="G95"/>
  <c r="Y94"/>
  <c r="AF94" s="1"/>
  <c r="G94"/>
  <c r="X94" s="1"/>
  <c r="Y93"/>
  <c r="AF93" s="1"/>
  <c r="G93"/>
  <c r="X93" s="1"/>
  <c r="AL93" s="1"/>
  <c r="Y92"/>
  <c r="AF92" s="1"/>
  <c r="G92"/>
  <c r="X92" s="1"/>
  <c r="Y86" i="25"/>
  <c r="AF86" s="1"/>
  <c r="G86"/>
  <c r="X86" s="1"/>
  <c r="Y85"/>
  <c r="AF85" s="1"/>
  <c r="X85"/>
  <c r="Y84"/>
  <c r="AF84" s="1"/>
  <c r="X84"/>
  <c r="AL84" s="1"/>
  <c r="Y83"/>
  <c r="AF83" s="1"/>
  <c r="X83"/>
  <c r="Y82"/>
  <c r="AF82" s="1"/>
  <c r="X82"/>
  <c r="AL82" s="1"/>
  <c r="Y81"/>
  <c r="AF81" s="1"/>
  <c r="X81"/>
  <c r="Y80"/>
  <c r="AF80" s="1"/>
  <c r="X80"/>
  <c r="AL80" s="1"/>
  <c r="Y79"/>
  <c r="AF79" s="1"/>
  <c r="X79"/>
  <c r="Y78"/>
  <c r="AF78" s="1"/>
  <c r="X78"/>
  <c r="AL78" s="1"/>
  <c r="Y77"/>
  <c r="AF77" s="1"/>
  <c r="X77"/>
  <c r="Y76"/>
  <c r="AF76" s="1"/>
  <c r="X76"/>
  <c r="AL76" s="1"/>
  <c r="Y75"/>
  <c r="AF75" s="1"/>
  <c r="X75"/>
  <c r="AL75" s="1"/>
  <c r="Y74"/>
  <c r="AF74" s="1"/>
  <c r="X74"/>
  <c r="Y73"/>
  <c r="AF73" s="1"/>
  <c r="X73"/>
  <c r="AL73" s="1"/>
  <c r="Y72"/>
  <c r="AF72" s="1"/>
  <c r="X72"/>
  <c r="Y71"/>
  <c r="AF71" s="1"/>
  <c r="X71"/>
  <c r="AL71" s="1"/>
  <c r="Y70"/>
  <c r="AF70" s="1"/>
  <c r="X70"/>
  <c r="Y69"/>
  <c r="AF69" s="1"/>
  <c r="X69"/>
  <c r="AL69" s="1"/>
  <c r="Y68"/>
  <c r="AF68" s="1"/>
  <c r="X68"/>
  <c r="Y67"/>
  <c r="AF67" s="1"/>
  <c r="X67"/>
  <c r="AL67" s="1"/>
  <c r="Y66"/>
  <c r="AF66" s="1"/>
  <c r="X66"/>
  <c r="Y65"/>
  <c r="AF65" s="1"/>
  <c r="X65"/>
  <c r="AL65" s="1"/>
  <c r="Y64"/>
  <c r="AF64" s="1"/>
  <c r="X64"/>
  <c r="Y62"/>
  <c r="AF62" s="1"/>
  <c r="X62"/>
  <c r="AL62" s="1"/>
  <c r="Y61"/>
  <c r="AF61" s="1"/>
  <c r="X61"/>
  <c r="Y60"/>
  <c r="AF60" s="1"/>
  <c r="X60"/>
  <c r="AL60" s="1"/>
  <c r="Y59"/>
  <c r="AF59" s="1"/>
  <c r="X59"/>
  <c r="Y58"/>
  <c r="AF58" s="1"/>
  <c r="X58"/>
  <c r="AL58" s="1"/>
  <c r="Y57"/>
  <c r="AF57" s="1"/>
  <c r="X57"/>
  <c r="Y56"/>
  <c r="AF56" s="1"/>
  <c r="X56"/>
  <c r="AL56" s="1"/>
  <c r="Y55"/>
  <c r="AF55" s="1"/>
  <c r="X55"/>
  <c r="Y54"/>
  <c r="AF54" s="1"/>
  <c r="X54"/>
  <c r="Y53"/>
  <c r="AF53" s="1"/>
  <c r="X53"/>
  <c r="Y52"/>
  <c r="AF52" s="1"/>
  <c r="X52"/>
  <c r="Y51"/>
  <c r="AF51" s="1"/>
  <c r="X51"/>
  <c r="Y50"/>
  <c r="AF50" s="1"/>
  <c r="X50"/>
  <c r="AL50" s="1"/>
  <c r="Y49"/>
  <c r="AF49" s="1"/>
  <c r="X49"/>
  <c r="Y47"/>
  <c r="AF47" s="1"/>
  <c r="X47"/>
  <c r="Y46"/>
  <c r="AF46" s="1"/>
  <c r="X46"/>
  <c r="AL46" s="1"/>
  <c r="Y45"/>
  <c r="AF45" s="1"/>
  <c r="X45"/>
  <c r="AL45" s="1"/>
  <c r="Y44"/>
  <c r="AF44" s="1"/>
  <c r="X44"/>
  <c r="Y43"/>
  <c r="AF43" s="1"/>
  <c r="X43"/>
  <c r="AL43" s="1"/>
  <c r="Y42"/>
  <c r="AF42" s="1"/>
  <c r="X42"/>
  <c r="Y41"/>
  <c r="AF41" s="1"/>
  <c r="X41"/>
  <c r="AL41" s="1"/>
  <c r="Y40"/>
  <c r="AF40" s="1"/>
  <c r="X40"/>
  <c r="Y39"/>
  <c r="AF39" s="1"/>
  <c r="X39"/>
  <c r="AL39" s="1"/>
  <c r="Y38"/>
  <c r="AF38" s="1"/>
  <c r="X38"/>
  <c r="Y37"/>
  <c r="AF37" s="1"/>
  <c r="X37"/>
  <c r="AL37" s="1"/>
  <c r="Y36"/>
  <c r="AF36" s="1"/>
  <c r="X36"/>
  <c r="Y35"/>
  <c r="AF35" s="1"/>
  <c r="X35"/>
  <c r="AL35" s="1"/>
  <c r="Y34"/>
  <c r="AF34" s="1"/>
  <c r="X34"/>
  <c r="Y33"/>
  <c r="AF33" s="1"/>
  <c r="X33"/>
  <c r="AL33" s="1"/>
  <c r="Y31"/>
  <c r="AF31" s="1"/>
  <c r="X31"/>
  <c r="Y30"/>
  <c r="AF30" s="1"/>
  <c r="X30"/>
  <c r="AL30" s="1"/>
  <c r="Y29"/>
  <c r="AF29" s="1"/>
  <c r="X29"/>
  <c r="Y28"/>
  <c r="AF28" s="1"/>
  <c r="X28"/>
  <c r="AL28" s="1"/>
  <c r="Y27"/>
  <c r="AF27" s="1"/>
  <c r="X27"/>
  <c r="Y26"/>
  <c r="AF26" s="1"/>
  <c r="X26"/>
  <c r="AL26" s="1"/>
  <c r="Y25"/>
  <c r="AF25" s="1"/>
  <c r="X25"/>
  <c r="Y24"/>
  <c r="AF24" s="1"/>
  <c r="X24"/>
  <c r="AL24" s="1"/>
  <c r="Y23"/>
  <c r="AF23" s="1"/>
  <c r="X23"/>
  <c r="Y22"/>
  <c r="AF22" s="1"/>
  <c r="X22"/>
  <c r="AL22" s="1"/>
  <c r="Y21"/>
  <c r="AF21" s="1"/>
  <c r="X21"/>
  <c r="Y20"/>
  <c r="AF20" s="1"/>
  <c r="X20"/>
  <c r="AL20" s="1"/>
  <c r="Y19"/>
  <c r="AF19" s="1"/>
  <c r="X19"/>
  <c r="Y18"/>
  <c r="AF18" s="1"/>
  <c r="X18"/>
  <c r="AL18" s="1"/>
  <c r="Y17"/>
  <c r="AF17" s="1"/>
  <c r="X17"/>
  <c r="Y16"/>
  <c r="AF16" s="1"/>
  <c r="X16"/>
  <c r="AL16" s="1"/>
  <c r="Y15"/>
  <c r="AF15" s="1"/>
  <c r="X15"/>
  <c r="Y14"/>
  <c r="AF14" s="1"/>
  <c r="X14"/>
  <c r="AL14" s="1"/>
  <c r="Y13"/>
  <c r="AF13" s="1"/>
  <c r="X13"/>
  <c r="Y12"/>
  <c r="AF12" s="1"/>
  <c r="X12"/>
  <c r="AL12" s="1"/>
  <c r="Y11"/>
  <c r="AF11" s="1"/>
  <c r="X11"/>
  <c r="Y10"/>
  <c r="AF10" s="1"/>
  <c r="X10"/>
  <c r="AL10" s="1"/>
  <c r="Y9"/>
  <c r="AF9" s="1"/>
  <c r="X9"/>
  <c r="Y8"/>
  <c r="AF8" s="1"/>
  <c r="X8"/>
  <c r="AL8" s="1"/>
  <c r="Y7"/>
  <c r="AF7" s="1"/>
  <c r="X7"/>
  <c r="Y6"/>
  <c r="AF6" s="1"/>
  <c r="X6"/>
  <c r="AL6" s="1"/>
  <c r="Y5"/>
  <c r="AF5" s="1"/>
  <c r="X5"/>
  <c r="Y4"/>
  <c r="AF4" s="1"/>
  <c r="G4"/>
  <c r="X4" s="1"/>
  <c r="AL4" s="1"/>
  <c r="Y3"/>
  <c r="AF3" s="1"/>
  <c r="X3"/>
  <c r="AL3" s="1"/>
  <c r="Y176" i="22"/>
  <c r="AG176" s="1"/>
  <c r="G176"/>
  <c r="X176" s="1"/>
  <c r="Y175"/>
  <c r="AF175" s="1"/>
  <c r="G175"/>
  <c r="X175" s="1"/>
  <c r="AM175" s="1"/>
  <c r="Y174"/>
  <c r="AG174" s="1"/>
  <c r="G174"/>
  <c r="X174" s="1"/>
  <c r="AE173"/>
  <c r="Y173"/>
  <c r="AF173" s="1"/>
  <c r="G173"/>
  <c r="X173" s="1"/>
  <c r="AM173" s="1"/>
  <c r="Y172"/>
  <c r="AG172" s="1"/>
  <c r="G172"/>
  <c r="X172" s="1"/>
  <c r="Y171"/>
  <c r="AF171" s="1"/>
  <c r="G171"/>
  <c r="X171" s="1"/>
  <c r="AM171" s="1"/>
  <c r="Y170"/>
  <c r="AG170" s="1"/>
  <c r="G170"/>
  <c r="X170" s="1"/>
  <c r="AE169"/>
  <c r="Y169"/>
  <c r="AF169" s="1"/>
  <c r="G169"/>
  <c r="X169" s="1"/>
  <c r="AM169" s="1"/>
  <c r="Y168"/>
  <c r="AG168" s="1"/>
  <c r="G168"/>
  <c r="X168" s="1"/>
  <c r="Y167"/>
  <c r="AF167" s="1"/>
  <c r="G167"/>
  <c r="X167" s="1"/>
  <c r="G166"/>
  <c r="X166" s="1"/>
  <c r="Y165"/>
  <c r="AF165" s="1"/>
  <c r="G165"/>
  <c r="X165" s="1"/>
  <c r="Y164"/>
  <c r="AF164" s="1"/>
  <c r="G164"/>
  <c r="X164" s="1"/>
  <c r="Y163"/>
  <c r="AF163" s="1"/>
  <c r="G163"/>
  <c r="X163" s="1"/>
  <c r="Y162"/>
  <c r="AF162" s="1"/>
  <c r="G162"/>
  <c r="X162" s="1"/>
  <c r="Y161"/>
  <c r="AF161" s="1"/>
  <c r="G161"/>
  <c r="X161" s="1"/>
  <c r="Y160"/>
  <c r="AF160" s="1"/>
  <c r="G160"/>
  <c r="X160" s="1"/>
  <c r="Y159"/>
  <c r="AF159" s="1"/>
  <c r="G159"/>
  <c r="X159" s="1"/>
  <c r="Y158"/>
  <c r="AF158" s="1"/>
  <c r="G158"/>
  <c r="X158" s="1"/>
  <c r="Y157"/>
  <c r="AF157" s="1"/>
  <c r="G157"/>
  <c r="X157" s="1"/>
  <c r="Y156"/>
  <c r="AF156" s="1"/>
  <c r="G156"/>
  <c r="X156" s="1"/>
  <c r="Y155"/>
  <c r="AF155" s="1"/>
  <c r="G155"/>
  <c r="X155" s="1"/>
  <c r="Y154"/>
  <c r="AF154" s="1"/>
  <c r="G154"/>
  <c r="X154" s="1"/>
  <c r="Y153"/>
  <c r="AF153" s="1"/>
  <c r="G153"/>
  <c r="X153" s="1"/>
  <c r="Y152"/>
  <c r="AF152" s="1"/>
  <c r="G152"/>
  <c r="X152" s="1"/>
  <c r="Y151"/>
  <c r="AF151" s="1"/>
  <c r="G151"/>
  <c r="X151" s="1"/>
  <c r="Y150"/>
  <c r="AF150" s="1"/>
  <c r="G150"/>
  <c r="X150" s="1"/>
  <c r="Y149"/>
  <c r="AF149" s="1"/>
  <c r="G149"/>
  <c r="X149" s="1"/>
  <c r="Y148"/>
  <c r="AF148" s="1"/>
  <c r="G148"/>
  <c r="X148" s="1"/>
  <c r="Y147"/>
  <c r="AF147" s="1"/>
  <c r="G147"/>
  <c r="X147" s="1"/>
  <c r="Y146"/>
  <c r="AF146" s="1"/>
  <c r="G146"/>
  <c r="X146" s="1"/>
  <c r="Y145"/>
  <c r="AF145" s="1"/>
  <c r="G145"/>
  <c r="X145" s="1"/>
  <c r="AL145" s="1"/>
  <c r="Y144"/>
  <c r="AF144" s="1"/>
  <c r="G144"/>
  <c r="X144" s="1"/>
  <c r="Y143"/>
  <c r="AF143" s="1"/>
  <c r="G143"/>
  <c r="X143" s="1"/>
  <c r="Y142"/>
  <c r="AF142" s="1"/>
  <c r="G142"/>
  <c r="X142" s="1"/>
  <c r="Y141"/>
  <c r="AF141" s="1"/>
  <c r="G141"/>
  <c r="X141" s="1"/>
  <c r="Y140"/>
  <c r="AF140" s="1"/>
  <c r="G140"/>
  <c r="X140" s="1"/>
  <c r="G139"/>
  <c r="X139" s="1"/>
  <c r="Y138"/>
  <c r="AF138" s="1"/>
  <c r="G138"/>
  <c r="X138" s="1"/>
  <c r="AL138" s="1"/>
  <c r="Y137"/>
  <c r="AF137" s="1"/>
  <c r="G137"/>
  <c r="X137" s="1"/>
  <c r="Y136"/>
  <c r="AF136" s="1"/>
  <c r="G136"/>
  <c r="X136" s="1"/>
  <c r="AL136" s="1"/>
  <c r="Y135"/>
  <c r="AF135" s="1"/>
  <c r="G135"/>
  <c r="X135" s="1"/>
  <c r="AE134"/>
  <c r="Y134"/>
  <c r="AF134" s="1"/>
  <c r="G134"/>
  <c r="X134" s="1"/>
  <c r="Y133"/>
  <c r="AG133" s="1"/>
  <c r="G133"/>
  <c r="X133" s="1"/>
  <c r="Y132"/>
  <c r="AF132" s="1"/>
  <c r="G132"/>
  <c r="X132" s="1"/>
  <c r="AM132" s="1"/>
  <c r="G131"/>
  <c r="X131" s="1"/>
  <c r="Y130"/>
  <c r="AG130" s="1"/>
  <c r="G130"/>
  <c r="X130" s="1"/>
  <c r="Y129"/>
  <c r="AF129" s="1"/>
  <c r="G129"/>
  <c r="X129" s="1"/>
  <c r="AM129" s="1"/>
  <c r="G128"/>
  <c r="X128" s="1"/>
  <c r="AE127"/>
  <c r="Y127"/>
  <c r="AF127" s="1"/>
  <c r="G127"/>
  <c r="X127" s="1"/>
  <c r="Y126"/>
  <c r="AF126" s="1"/>
  <c r="G126"/>
  <c r="X126" s="1"/>
  <c r="Y125"/>
  <c r="AF125" s="1"/>
  <c r="G125"/>
  <c r="X125" s="1"/>
  <c r="Y124"/>
  <c r="AF124" s="1"/>
  <c r="G124"/>
  <c r="X124" s="1"/>
  <c r="AE123"/>
  <c r="Y123"/>
  <c r="AF123" s="1"/>
  <c r="G123"/>
  <c r="X123" s="1"/>
  <c r="Y122"/>
  <c r="AF122" s="1"/>
  <c r="G122"/>
  <c r="X122" s="1"/>
  <c r="Y121"/>
  <c r="AF121" s="1"/>
  <c r="G121"/>
  <c r="X121" s="1"/>
  <c r="Y120"/>
  <c r="AF120" s="1"/>
  <c r="G120"/>
  <c r="X120" s="1"/>
  <c r="AE119"/>
  <c r="Y119"/>
  <c r="AF119" s="1"/>
  <c r="G119"/>
  <c r="X119" s="1"/>
  <c r="Y118"/>
  <c r="AF118" s="1"/>
  <c r="G118"/>
  <c r="X118" s="1"/>
  <c r="Y117"/>
  <c r="AF117" s="1"/>
  <c r="G117"/>
  <c r="X117" s="1"/>
  <c r="Y116"/>
  <c r="AF116" s="1"/>
  <c r="G116"/>
  <c r="X116" s="1"/>
  <c r="AE115"/>
  <c r="Y115"/>
  <c r="AF115" s="1"/>
  <c r="G115"/>
  <c r="X115" s="1"/>
  <c r="Y114"/>
  <c r="AF114" s="1"/>
  <c r="G114"/>
  <c r="X114" s="1"/>
  <c r="AL114" s="1"/>
  <c r="Y113"/>
  <c r="AF113" s="1"/>
  <c r="G113"/>
  <c r="X113" s="1"/>
  <c r="AE112"/>
  <c r="Y112"/>
  <c r="AF112" s="1"/>
  <c r="G112"/>
  <c r="X112" s="1"/>
  <c r="Y111"/>
  <c r="AF111" s="1"/>
  <c r="G111"/>
  <c r="X111" s="1"/>
  <c r="Y110"/>
  <c r="AF110" s="1"/>
  <c r="G110"/>
  <c r="X110" s="1"/>
  <c r="Y109"/>
  <c r="AF109" s="1"/>
  <c r="G109"/>
  <c r="X109" s="1"/>
  <c r="AE108"/>
  <c r="Y108"/>
  <c r="AF108" s="1"/>
  <c r="G108"/>
  <c r="X108" s="1"/>
  <c r="Y107"/>
  <c r="AF107" s="1"/>
  <c r="G107"/>
  <c r="X107" s="1"/>
  <c r="Y106"/>
  <c r="AF106" s="1"/>
  <c r="G106"/>
  <c r="X106" s="1"/>
  <c r="Y105"/>
  <c r="AF105" s="1"/>
  <c r="G105"/>
  <c r="X105" s="1"/>
  <c r="AL105" s="1"/>
  <c r="Y104"/>
  <c r="AF104" s="1"/>
  <c r="G104"/>
  <c r="X104" s="1"/>
  <c r="AE103"/>
  <c r="Y103"/>
  <c r="AF103" s="1"/>
  <c r="G103"/>
  <c r="X103" s="1"/>
  <c r="AL103" s="1"/>
  <c r="G102"/>
  <c r="X102" s="1"/>
  <c r="Y101"/>
  <c r="AF101" s="1"/>
  <c r="G101"/>
  <c r="X101" s="1"/>
  <c r="Y100"/>
  <c r="AF100" s="1"/>
  <c r="G100"/>
  <c r="X100" s="1"/>
  <c r="Y99"/>
  <c r="AF99" s="1"/>
  <c r="G99"/>
  <c r="X99" s="1"/>
  <c r="Y98"/>
  <c r="AF98" s="1"/>
  <c r="G98"/>
  <c r="X98" s="1"/>
  <c r="Y97"/>
  <c r="AF97" s="1"/>
  <c r="G97"/>
  <c r="X97" s="1"/>
  <c r="Y96"/>
  <c r="AF96" s="1"/>
  <c r="G96"/>
  <c r="X96" s="1"/>
  <c r="Y95"/>
  <c r="AF95" s="1"/>
  <c r="G95"/>
  <c r="X95" s="1"/>
  <c r="Y94"/>
  <c r="AF94" s="1"/>
  <c r="G94"/>
  <c r="X94" s="1"/>
  <c r="Y93"/>
  <c r="AF93" s="1"/>
  <c r="G93"/>
  <c r="X93" s="1"/>
  <c r="Y92"/>
  <c r="AF92" s="1"/>
  <c r="G92"/>
  <c r="X92" s="1"/>
  <c r="Y87" i="24"/>
  <c r="AF87" s="1"/>
  <c r="G87"/>
  <c r="X87" s="1"/>
  <c r="Y86"/>
  <c r="AF86" s="1"/>
  <c r="G86"/>
  <c r="X86" s="1"/>
  <c r="AL86" s="1"/>
  <c r="Y85"/>
  <c r="AF85" s="1"/>
  <c r="G85"/>
  <c r="X85" s="1"/>
  <c r="AE84"/>
  <c r="Y84"/>
  <c r="AF84" s="1"/>
  <c r="G84"/>
  <c r="X84" s="1"/>
  <c r="AL84" s="1"/>
  <c r="Y83"/>
  <c r="AF83" s="1"/>
  <c r="G83"/>
  <c r="X83" s="1"/>
  <c r="Y82"/>
  <c r="AF82" s="1"/>
  <c r="G82"/>
  <c r="X82" s="1"/>
  <c r="Y81"/>
  <c r="AF81" s="1"/>
  <c r="G81"/>
  <c r="X81" s="1"/>
  <c r="Y80"/>
  <c r="AG80" s="1"/>
  <c r="G80"/>
  <c r="X80" s="1"/>
  <c r="Y79"/>
  <c r="AF79" s="1"/>
  <c r="G79"/>
  <c r="X79" s="1"/>
  <c r="Y78"/>
  <c r="AF78" s="1"/>
  <c r="G78"/>
  <c r="X78" s="1"/>
  <c r="Y77"/>
  <c r="AF77" s="1"/>
  <c r="G77"/>
  <c r="X77" s="1"/>
  <c r="Y76"/>
  <c r="AF76" s="1"/>
  <c r="G76"/>
  <c r="X76" s="1"/>
  <c r="Y75"/>
  <c r="AF75" s="1"/>
  <c r="G75"/>
  <c r="X75" s="1"/>
  <c r="AE74"/>
  <c r="Y74"/>
  <c r="AF74" s="1"/>
  <c r="G74"/>
  <c r="X74" s="1"/>
  <c r="Y73"/>
  <c r="AF73" s="1"/>
  <c r="G73"/>
  <c r="X73" s="1"/>
  <c r="Y72"/>
  <c r="AF72" s="1"/>
  <c r="G72"/>
  <c r="X72" s="1"/>
  <c r="Y71"/>
  <c r="AF71" s="1"/>
  <c r="G71"/>
  <c r="X71" s="1"/>
  <c r="Y70"/>
  <c r="AG70" s="1"/>
  <c r="G70"/>
  <c r="X70" s="1"/>
  <c r="Y69"/>
  <c r="AF69" s="1"/>
  <c r="G69"/>
  <c r="X69" s="1"/>
  <c r="Y68"/>
  <c r="AG68" s="1"/>
  <c r="G68"/>
  <c r="X68" s="1"/>
  <c r="Y67"/>
  <c r="AF67" s="1"/>
  <c r="G67"/>
  <c r="X67" s="1"/>
  <c r="Y66"/>
  <c r="AG66" s="1"/>
  <c r="G66"/>
  <c r="X66" s="1"/>
  <c r="Y65"/>
  <c r="AF65" s="1"/>
  <c r="G65"/>
  <c r="X65" s="1"/>
  <c r="Y64"/>
  <c r="AG64" s="1"/>
  <c r="G64"/>
  <c r="X64" s="1"/>
  <c r="AE63"/>
  <c r="Y63"/>
  <c r="AF63" s="1"/>
  <c r="G63"/>
  <c r="X63" s="1"/>
  <c r="Y62"/>
  <c r="AG62" s="1"/>
  <c r="G62"/>
  <c r="X62" s="1"/>
  <c r="Y61"/>
  <c r="AF61" s="1"/>
  <c r="G61"/>
  <c r="X61" s="1"/>
  <c r="Y60"/>
  <c r="AG60" s="1"/>
  <c r="G60"/>
  <c r="X60" s="1"/>
  <c r="Y59"/>
  <c r="AF59" s="1"/>
  <c r="G59"/>
  <c r="X59" s="1"/>
  <c r="Y58"/>
  <c r="AG58" s="1"/>
  <c r="G58"/>
  <c r="X58" s="1"/>
  <c r="Y57"/>
  <c r="AF57" s="1"/>
  <c r="G57"/>
  <c r="X57" s="1"/>
  <c r="Y56"/>
  <c r="AG56" s="1"/>
  <c r="G56"/>
  <c r="X56" s="1"/>
  <c r="Y55"/>
  <c r="AF55" s="1"/>
  <c r="G55"/>
  <c r="X55" s="1"/>
  <c r="Y54"/>
  <c r="AG54" s="1"/>
  <c r="G54"/>
  <c r="X54" s="1"/>
  <c r="Y53"/>
  <c r="AF53" s="1"/>
  <c r="G53"/>
  <c r="X53" s="1"/>
  <c r="Y52"/>
  <c r="AG52" s="1"/>
  <c r="G52"/>
  <c r="X52" s="1"/>
  <c r="AE51"/>
  <c r="Y51"/>
  <c r="AF51" s="1"/>
  <c r="G51"/>
  <c r="X51" s="1"/>
  <c r="Y50"/>
  <c r="AG50" s="1"/>
  <c r="G50"/>
  <c r="X50" s="1"/>
  <c r="Y49"/>
  <c r="AF49" s="1"/>
  <c r="G49"/>
  <c r="X49" s="1"/>
  <c r="Y48"/>
  <c r="AG48" s="1"/>
  <c r="G48"/>
  <c r="X48" s="1"/>
  <c r="Y47"/>
  <c r="AF47" s="1"/>
  <c r="G47"/>
  <c r="X47" s="1"/>
  <c r="Y46"/>
  <c r="AG46" s="1"/>
  <c r="G46"/>
  <c r="X46" s="1"/>
  <c r="Y45"/>
  <c r="AG45" s="1"/>
  <c r="G45"/>
  <c r="X45" s="1"/>
  <c r="Y44"/>
  <c r="AF44" s="1"/>
  <c r="G44"/>
  <c r="X44" s="1"/>
  <c r="AM44" s="1"/>
  <c r="Y43"/>
  <c r="AG43" s="1"/>
  <c r="G43"/>
  <c r="X43" s="1"/>
  <c r="Y42"/>
  <c r="AF42" s="1"/>
  <c r="G42"/>
  <c r="X42" s="1"/>
  <c r="Y41"/>
  <c r="AG41" s="1"/>
  <c r="G41"/>
  <c r="X41" s="1"/>
  <c r="Y40"/>
  <c r="AF40" s="1"/>
  <c r="G40"/>
  <c r="X40" s="1"/>
  <c r="Y39"/>
  <c r="AG39" s="1"/>
  <c r="G39"/>
  <c r="X39" s="1"/>
  <c r="Y38"/>
  <c r="AF38" s="1"/>
  <c r="G38"/>
  <c r="X38" s="1"/>
  <c r="Y37"/>
  <c r="AG37" s="1"/>
  <c r="G37"/>
  <c r="X37" s="1"/>
  <c r="Y36"/>
  <c r="AF36" s="1"/>
  <c r="G36"/>
  <c r="X36" s="1"/>
  <c r="Y35"/>
  <c r="AG35" s="1"/>
  <c r="G35"/>
  <c r="X35" s="1"/>
  <c r="Y34"/>
  <c r="AF34" s="1"/>
  <c r="G34"/>
  <c r="X34" s="1"/>
  <c r="Y33"/>
  <c r="AG33" s="1"/>
  <c r="G33"/>
  <c r="X33" s="1"/>
  <c r="AE32"/>
  <c r="Y32"/>
  <c r="AF32" s="1"/>
  <c r="G32"/>
  <c r="X32" s="1"/>
  <c r="Y31"/>
  <c r="AG31" s="1"/>
  <c r="G31"/>
  <c r="X31" s="1"/>
  <c r="Y30"/>
  <c r="AF30" s="1"/>
  <c r="G30"/>
  <c r="X30" s="1"/>
  <c r="Y29"/>
  <c r="AG29" s="1"/>
  <c r="G29"/>
  <c r="X29" s="1"/>
  <c r="Y28"/>
  <c r="AF28" s="1"/>
  <c r="G28"/>
  <c r="X28" s="1"/>
  <c r="Y27"/>
  <c r="AG27" s="1"/>
  <c r="G27"/>
  <c r="X27" s="1"/>
  <c r="Y26"/>
  <c r="AF26" s="1"/>
  <c r="G26"/>
  <c r="X26" s="1"/>
  <c r="Y25"/>
  <c r="AG25" s="1"/>
  <c r="G25"/>
  <c r="X25" s="1"/>
  <c r="Y24"/>
  <c r="AF24" s="1"/>
  <c r="G24"/>
  <c r="X24" s="1"/>
  <c r="Y23"/>
  <c r="AG23" s="1"/>
  <c r="G23"/>
  <c r="X23" s="1"/>
  <c r="Y22"/>
  <c r="AF22" s="1"/>
  <c r="G22"/>
  <c r="X22" s="1"/>
  <c r="Y21"/>
  <c r="AG21" s="1"/>
  <c r="G21"/>
  <c r="X21" s="1"/>
  <c r="Y20"/>
  <c r="AF20" s="1"/>
  <c r="G20"/>
  <c r="X20" s="1"/>
  <c r="Y19"/>
  <c r="AG19" s="1"/>
  <c r="G19"/>
  <c r="X19" s="1"/>
  <c r="Y18"/>
  <c r="AF18" s="1"/>
  <c r="G18"/>
  <c r="X18" s="1"/>
  <c r="Y17"/>
  <c r="AG17" s="1"/>
  <c r="G17"/>
  <c r="X17" s="1"/>
  <c r="Y16"/>
  <c r="AF16" s="1"/>
  <c r="G16"/>
  <c r="X16" s="1"/>
  <c r="Y15"/>
  <c r="AG15" s="1"/>
  <c r="G15"/>
  <c r="X15" s="1"/>
  <c r="Y14"/>
  <c r="AF14" s="1"/>
  <c r="G14"/>
  <c r="X14" s="1"/>
  <c r="Y13"/>
  <c r="AF13" s="1"/>
  <c r="G13"/>
  <c r="X13" s="1"/>
  <c r="Y12"/>
  <c r="AF12" s="1"/>
  <c r="G12"/>
  <c r="X12" s="1"/>
  <c r="Y11"/>
  <c r="AF11" s="1"/>
  <c r="G11"/>
  <c r="X11" s="1"/>
  <c r="Y10"/>
  <c r="AF10" s="1"/>
  <c r="G10"/>
  <c r="X10" s="1"/>
  <c r="AE9"/>
  <c r="Y9"/>
  <c r="AF9" s="1"/>
  <c r="G9"/>
  <c r="X9" s="1"/>
  <c r="Y8"/>
  <c r="AF8" s="1"/>
  <c r="G8"/>
  <c r="X8" s="1"/>
  <c r="Y7"/>
  <c r="AF7" s="1"/>
  <c r="G7"/>
  <c r="X7" s="1"/>
  <c r="Y6"/>
  <c r="AF6" s="1"/>
  <c r="G6"/>
  <c r="X6" s="1"/>
  <c r="Y5"/>
  <c r="AG5" s="1"/>
  <c r="G5"/>
  <c r="X5" s="1"/>
  <c r="Y4"/>
  <c r="AF4" s="1"/>
  <c r="G4"/>
  <c r="X4" s="1"/>
  <c r="Y3"/>
  <c r="AF3" s="1"/>
  <c r="G3"/>
  <c r="X3" s="1"/>
  <c r="AE13" l="1"/>
  <c r="AE47"/>
  <c r="AE59"/>
  <c r="AE67"/>
  <c r="AE78"/>
  <c r="AE105" i="22"/>
  <c r="AE110"/>
  <c r="AE114"/>
  <c r="AE117"/>
  <c r="AE121"/>
  <c r="AE125"/>
  <c r="AE132"/>
  <c r="AE136"/>
  <c r="AE141"/>
  <c r="AE167"/>
  <c r="AE171"/>
  <c r="AE175"/>
  <c r="AE93" i="16"/>
  <c r="AG95"/>
  <c r="AE97"/>
  <c r="AG99"/>
  <c r="AE101"/>
  <c r="AG103"/>
  <c r="AE105"/>
  <c r="AG107"/>
  <c r="AE109"/>
  <c r="AG111"/>
  <c r="AE113"/>
  <c r="AG115"/>
  <c r="AE117"/>
  <c r="AG119"/>
  <c r="AE121"/>
  <c r="AG123"/>
  <c r="AE125"/>
  <c r="AG127"/>
  <c r="AE129"/>
  <c r="AG131"/>
  <c r="AE133"/>
  <c r="AG135"/>
  <c r="AE137"/>
  <c r="AG139"/>
  <c r="AG141"/>
  <c r="AE143"/>
  <c r="AH143" s="1"/>
  <c r="AG145"/>
  <c r="AE147"/>
  <c r="AG149"/>
  <c r="AE151"/>
  <c r="AH151" s="1"/>
  <c r="AG153"/>
  <c r="AE155"/>
  <c r="AG157"/>
  <c r="AE159"/>
  <c r="AH159" s="1"/>
  <c r="AG161"/>
  <c r="AE163"/>
  <c r="AG165"/>
  <c r="AE167"/>
  <c r="AH167" s="1"/>
  <c r="AG169"/>
  <c r="AE171"/>
  <c r="AG173"/>
  <c r="AE175"/>
  <c r="AK3" i="23"/>
  <c r="AG4"/>
  <c r="AE6"/>
  <c r="AG8"/>
  <c r="AG12"/>
  <c r="AG14"/>
  <c r="AH14" s="1"/>
  <c r="AG16"/>
  <c r="AG18"/>
  <c r="AH18" s="1"/>
  <c r="AG20"/>
  <c r="AG22"/>
  <c r="AH22" s="1"/>
  <c r="AE27"/>
  <c r="AE31"/>
  <c r="AE33"/>
  <c r="AE35"/>
  <c r="AG37"/>
  <c r="AE39"/>
  <c r="AG41"/>
  <c r="AE43"/>
  <c r="AG45"/>
  <c r="AE47"/>
  <c r="AG49"/>
  <c r="AE50"/>
  <c r="AG52"/>
  <c r="AG54"/>
  <c r="AE56"/>
  <c r="AE58"/>
  <c r="AG60"/>
  <c r="AG62"/>
  <c r="AG64"/>
  <c r="AG66"/>
  <c r="AG68"/>
  <c r="AG70"/>
  <c r="AG72"/>
  <c r="AG74"/>
  <c r="AE76"/>
  <c r="AG78"/>
  <c r="AE80"/>
  <c r="AG82"/>
  <c r="AE84"/>
  <c r="AG86"/>
  <c r="AG93" i="16"/>
  <c r="AG97"/>
  <c r="AG101"/>
  <c r="AG105"/>
  <c r="AG109"/>
  <c r="AG113"/>
  <c r="AG117"/>
  <c r="AG121"/>
  <c r="AG125"/>
  <c r="AG129"/>
  <c r="AG133"/>
  <c r="AG137"/>
  <c r="AG143"/>
  <c r="AG147"/>
  <c r="AG151"/>
  <c r="AG155"/>
  <c r="AG159"/>
  <c r="AG163"/>
  <c r="AG167"/>
  <c r="AG171"/>
  <c r="AG175"/>
  <c r="AH4" i="23"/>
  <c r="AG6"/>
  <c r="AH12"/>
  <c r="AH16"/>
  <c r="AH20"/>
  <c r="AG27"/>
  <c r="AG31"/>
  <c r="AG33"/>
  <c r="AG35"/>
  <c r="AH37"/>
  <c r="AG39"/>
  <c r="AH41"/>
  <c r="AG43"/>
  <c r="AH45"/>
  <c r="AG47"/>
  <c r="AH49"/>
  <c r="AG50"/>
  <c r="AG56"/>
  <c r="AH60"/>
  <c r="AH62"/>
  <c r="AH64"/>
  <c r="AH66"/>
  <c r="AH68"/>
  <c r="AH70"/>
  <c r="AH72"/>
  <c r="AH74"/>
  <c r="AG76"/>
  <c r="AH78"/>
  <c r="AG80"/>
  <c r="AH82"/>
  <c r="AG84"/>
  <c r="AE47" i="25"/>
  <c r="AE4"/>
  <c r="AE6"/>
  <c r="AE8"/>
  <c r="AE10"/>
  <c r="AG12"/>
  <c r="AG14"/>
  <c r="AG16"/>
  <c r="AG18"/>
  <c r="AE20"/>
  <c r="AE22"/>
  <c r="AE24"/>
  <c r="AE26"/>
  <c r="AG28"/>
  <c r="AG30"/>
  <c r="AG33"/>
  <c r="AG35"/>
  <c r="AE37"/>
  <c r="AE39"/>
  <c r="AE41"/>
  <c r="AG43"/>
  <c r="AG45"/>
  <c r="AG46"/>
  <c r="AG47"/>
  <c r="AE50"/>
  <c r="AE52"/>
  <c r="AE54"/>
  <c r="AE56"/>
  <c r="AG58"/>
  <c r="AG60"/>
  <c r="AG62"/>
  <c r="AG65"/>
  <c r="AE67"/>
  <c r="AE69"/>
  <c r="AE71"/>
  <c r="AE73"/>
  <c r="AG75"/>
  <c r="AG76"/>
  <c r="AG78"/>
  <c r="AG80"/>
  <c r="AE82"/>
  <c r="AE84"/>
  <c r="AG4"/>
  <c r="AG6"/>
  <c r="AG8"/>
  <c r="AG10"/>
  <c r="AE12"/>
  <c r="AH12" s="1"/>
  <c r="AE14"/>
  <c r="AE16"/>
  <c r="AE18"/>
  <c r="AG20"/>
  <c r="AG22"/>
  <c r="AG24"/>
  <c r="AG26"/>
  <c r="AE28"/>
  <c r="AH28" s="1"/>
  <c r="AE30"/>
  <c r="AE33"/>
  <c r="AE35"/>
  <c r="AG37"/>
  <c r="AG39"/>
  <c r="AG41"/>
  <c r="AE43"/>
  <c r="AE45"/>
  <c r="AE46"/>
  <c r="AG50"/>
  <c r="AG52"/>
  <c r="AG54"/>
  <c r="AG56"/>
  <c r="AE58"/>
  <c r="AE60"/>
  <c r="AE62"/>
  <c r="AE65"/>
  <c r="AG67"/>
  <c r="AG69"/>
  <c r="AG71"/>
  <c r="AG73"/>
  <c r="AE75"/>
  <c r="AE76"/>
  <c r="AE78"/>
  <c r="AE80"/>
  <c r="AG82"/>
  <c r="AG84"/>
  <c r="AM7" i="23"/>
  <c r="AK7"/>
  <c r="AL7"/>
  <c r="AJ7"/>
  <c r="Z7"/>
  <c r="AN3"/>
  <c r="AH6"/>
  <c r="AM5"/>
  <c r="AK5"/>
  <c r="AL5"/>
  <c r="AJ5"/>
  <c r="Z5"/>
  <c r="AM26"/>
  <c r="AK26"/>
  <c r="AL26"/>
  <c r="AJ26"/>
  <c r="Z26"/>
  <c r="AL27"/>
  <c r="AJ27"/>
  <c r="Z27"/>
  <c r="AM27"/>
  <c r="AK27"/>
  <c r="AM28"/>
  <c r="AK28"/>
  <c r="AL28"/>
  <c r="AJ28"/>
  <c r="Z28"/>
  <c r="AL29"/>
  <c r="AJ29"/>
  <c r="Z29"/>
  <c r="AM29"/>
  <c r="AK29"/>
  <c r="AM30"/>
  <c r="AK30"/>
  <c r="AL30"/>
  <c r="AJ30"/>
  <c r="Z30"/>
  <c r="AL31"/>
  <c r="AJ31"/>
  <c r="Z31"/>
  <c r="AM31"/>
  <c r="AK31"/>
  <c r="AM32"/>
  <c r="AK32"/>
  <c r="AL32"/>
  <c r="AJ32"/>
  <c r="Z32"/>
  <c r="AL33"/>
  <c r="AJ33"/>
  <c r="Z33"/>
  <c r="AM33"/>
  <c r="AK33"/>
  <c r="AM34"/>
  <c r="AK34"/>
  <c r="AL34"/>
  <c r="AJ34"/>
  <c r="Z34"/>
  <c r="AL35"/>
  <c r="AJ35"/>
  <c r="Z35"/>
  <c r="AM35"/>
  <c r="AK35"/>
  <c r="AM36"/>
  <c r="AK36"/>
  <c r="AL36"/>
  <c r="AJ36"/>
  <c r="Z36"/>
  <c r="AM40"/>
  <c r="AK40"/>
  <c r="AL40"/>
  <c r="AJ40"/>
  <c r="Z40"/>
  <c r="AM44"/>
  <c r="AK44"/>
  <c r="AL44"/>
  <c r="AJ44"/>
  <c r="Z44"/>
  <c r="AM48"/>
  <c r="AK48"/>
  <c r="AL48"/>
  <c r="AJ48"/>
  <c r="Z48"/>
  <c r="Z3"/>
  <c r="AE3"/>
  <c r="AG3"/>
  <c r="AJ3"/>
  <c r="AC4"/>
  <c r="AK4"/>
  <c r="AM4"/>
  <c r="AE5"/>
  <c r="AG5"/>
  <c r="AC6"/>
  <c r="AK6"/>
  <c r="AM6"/>
  <c r="AE7"/>
  <c r="AG7"/>
  <c r="AC8"/>
  <c r="AH27"/>
  <c r="AH31"/>
  <c r="AH33"/>
  <c r="AH35"/>
  <c r="AH39"/>
  <c r="AH43"/>
  <c r="AH47"/>
  <c r="AM8"/>
  <c r="AK8"/>
  <c r="AL9"/>
  <c r="AJ9"/>
  <c r="Z9"/>
  <c r="AM9"/>
  <c r="AK9"/>
  <c r="AM10"/>
  <c r="AK10"/>
  <c r="AL10"/>
  <c r="AJ10"/>
  <c r="Z10"/>
  <c r="AL11"/>
  <c r="AJ11"/>
  <c r="Z11"/>
  <c r="AM11"/>
  <c r="AK11"/>
  <c r="AM12"/>
  <c r="AK12"/>
  <c r="AL12"/>
  <c r="AJ12"/>
  <c r="Z12"/>
  <c r="AL13"/>
  <c r="AJ13"/>
  <c r="Z13"/>
  <c r="AM13"/>
  <c r="AK13"/>
  <c r="AM14"/>
  <c r="AK14"/>
  <c r="AL14"/>
  <c r="AJ14"/>
  <c r="Z14"/>
  <c r="AL15"/>
  <c r="AJ15"/>
  <c r="Z15"/>
  <c r="AM15"/>
  <c r="AK15"/>
  <c r="AM16"/>
  <c r="AK16"/>
  <c r="AL16"/>
  <c r="AJ16"/>
  <c r="Z16"/>
  <c r="AL17"/>
  <c r="AJ17"/>
  <c r="Z17"/>
  <c r="AM17"/>
  <c r="AK17"/>
  <c r="AM18"/>
  <c r="AK18"/>
  <c r="AL18"/>
  <c r="AJ18"/>
  <c r="Z18"/>
  <c r="AL19"/>
  <c r="AJ19"/>
  <c r="Z19"/>
  <c r="AM19"/>
  <c r="AK19"/>
  <c r="AM20"/>
  <c r="AK20"/>
  <c r="AL20"/>
  <c r="AJ20"/>
  <c r="Z20"/>
  <c r="AL21"/>
  <c r="AJ21"/>
  <c r="Z21"/>
  <c r="AM21"/>
  <c r="AK21"/>
  <c r="AM22"/>
  <c r="AK22"/>
  <c r="AL22"/>
  <c r="AJ22"/>
  <c r="Z22"/>
  <c r="AL23"/>
  <c r="AJ23"/>
  <c r="Z23"/>
  <c r="AM23"/>
  <c r="AK23"/>
  <c r="AM24"/>
  <c r="AK24"/>
  <c r="AL24"/>
  <c r="AJ24"/>
  <c r="Z24"/>
  <c r="AL25"/>
  <c r="AJ25"/>
  <c r="Z25"/>
  <c r="AM25"/>
  <c r="AK25"/>
  <c r="AM38"/>
  <c r="AK38"/>
  <c r="AL38"/>
  <c r="AJ38"/>
  <c r="Z38"/>
  <c r="AM42"/>
  <c r="AK42"/>
  <c r="AL42"/>
  <c r="AJ42"/>
  <c r="Z42"/>
  <c r="AM46"/>
  <c r="AK46"/>
  <c r="AL46"/>
  <c r="AJ46"/>
  <c r="Z46"/>
  <c r="AC3"/>
  <c r="Z4"/>
  <c r="AJ4"/>
  <c r="AC5"/>
  <c r="Z6"/>
  <c r="AJ6"/>
  <c r="AC7"/>
  <c r="Z8"/>
  <c r="AH8"/>
  <c r="AL8"/>
  <c r="AM50"/>
  <c r="AK50"/>
  <c r="AL51"/>
  <c r="AJ51"/>
  <c r="Z51"/>
  <c r="AG53"/>
  <c r="AE53"/>
  <c r="AM54"/>
  <c r="AK54"/>
  <c r="AL55"/>
  <c r="AJ55"/>
  <c r="Z55"/>
  <c r="AM57"/>
  <c r="AK57"/>
  <c r="AL57"/>
  <c r="AJ57"/>
  <c r="Z57"/>
  <c r="AL58"/>
  <c r="AJ58"/>
  <c r="Z58"/>
  <c r="AM58"/>
  <c r="AK58"/>
  <c r="AM77"/>
  <c r="AK77"/>
  <c r="AL77"/>
  <c r="AJ77"/>
  <c r="Z77"/>
  <c r="AM81"/>
  <c r="AK81"/>
  <c r="AL81"/>
  <c r="AJ81"/>
  <c r="Z81"/>
  <c r="AM85"/>
  <c r="AK85"/>
  <c r="AL85"/>
  <c r="AJ85"/>
  <c r="Z85"/>
  <c r="AC9"/>
  <c r="AF9"/>
  <c r="AE10"/>
  <c r="AG10"/>
  <c r="AC11"/>
  <c r="AF11"/>
  <c r="AC13"/>
  <c r="AF13"/>
  <c r="AC15"/>
  <c r="AF15"/>
  <c r="AC17"/>
  <c r="AF17"/>
  <c r="AC19"/>
  <c r="AF19"/>
  <c r="AC21"/>
  <c r="AF21"/>
  <c r="AC23"/>
  <c r="AF23"/>
  <c r="AE24"/>
  <c r="AG24"/>
  <c r="AC25"/>
  <c r="AF25"/>
  <c r="AH25" s="1"/>
  <c r="AE26"/>
  <c r="AG26"/>
  <c r="AC27"/>
  <c r="AE28"/>
  <c r="AG28"/>
  <c r="AC29"/>
  <c r="AF29"/>
  <c r="AE30"/>
  <c r="AG30"/>
  <c r="AC31"/>
  <c r="AE32"/>
  <c r="AG32"/>
  <c r="AC33"/>
  <c r="AE34"/>
  <c r="AG34"/>
  <c r="AC35"/>
  <c r="AE36"/>
  <c r="AG36"/>
  <c r="AC37"/>
  <c r="AK37"/>
  <c r="AM37"/>
  <c r="AE38"/>
  <c r="AG38"/>
  <c r="AC39"/>
  <c r="AK39"/>
  <c r="AM39"/>
  <c r="AE40"/>
  <c r="AG40"/>
  <c r="AC41"/>
  <c r="AK41"/>
  <c r="AM41"/>
  <c r="AE42"/>
  <c r="AG42"/>
  <c r="AC43"/>
  <c r="AK43"/>
  <c r="AM43"/>
  <c r="AE44"/>
  <c r="AG44"/>
  <c r="AC45"/>
  <c r="AK45"/>
  <c r="AM45"/>
  <c r="AE46"/>
  <c r="AG46"/>
  <c r="AC47"/>
  <c r="AK47"/>
  <c r="AM47"/>
  <c r="AE48"/>
  <c r="AG48"/>
  <c r="AC49"/>
  <c r="AK49"/>
  <c r="Z50"/>
  <c r="AL50"/>
  <c r="AM51"/>
  <c r="AH52"/>
  <c r="AF53"/>
  <c r="Z54"/>
  <c r="AL54"/>
  <c r="AM55"/>
  <c r="AH56"/>
  <c r="AH76"/>
  <c r="AH80"/>
  <c r="AH84"/>
  <c r="AG51"/>
  <c r="AE51"/>
  <c r="AM52"/>
  <c r="AK52"/>
  <c r="AL53"/>
  <c r="AJ53"/>
  <c r="Z53"/>
  <c r="AG55"/>
  <c r="AE55"/>
  <c r="AL56"/>
  <c r="AJ56"/>
  <c r="AM56"/>
  <c r="AK56"/>
  <c r="AM59"/>
  <c r="AK59"/>
  <c r="AL59"/>
  <c r="AJ59"/>
  <c r="Z59"/>
  <c r="AL60"/>
  <c r="AJ60"/>
  <c r="Z60"/>
  <c r="AM60"/>
  <c r="AK60"/>
  <c r="AM61"/>
  <c r="AK61"/>
  <c r="AL61"/>
  <c r="AJ61"/>
  <c r="Z61"/>
  <c r="AL62"/>
  <c r="AJ62"/>
  <c r="Z62"/>
  <c r="AM62"/>
  <c r="AK62"/>
  <c r="AM63"/>
  <c r="AK63"/>
  <c r="AL63"/>
  <c r="AJ63"/>
  <c r="Z63"/>
  <c r="AL64"/>
  <c r="AJ64"/>
  <c r="Z64"/>
  <c r="AM64"/>
  <c r="AK64"/>
  <c r="AM65"/>
  <c r="AK65"/>
  <c r="AL65"/>
  <c r="AJ65"/>
  <c r="Z65"/>
  <c r="AL66"/>
  <c r="AJ66"/>
  <c r="Z66"/>
  <c r="AM66"/>
  <c r="AK66"/>
  <c r="AM67"/>
  <c r="AK67"/>
  <c r="AL67"/>
  <c r="AJ67"/>
  <c r="Z67"/>
  <c r="AL68"/>
  <c r="AJ68"/>
  <c r="Z68"/>
  <c r="AM68"/>
  <c r="AK68"/>
  <c r="AM69"/>
  <c r="AK69"/>
  <c r="AL69"/>
  <c r="AJ69"/>
  <c r="Z69"/>
  <c r="AL70"/>
  <c r="AJ70"/>
  <c r="Z70"/>
  <c r="AM70"/>
  <c r="AK70"/>
  <c r="AM71"/>
  <c r="AK71"/>
  <c r="AL71"/>
  <c r="AJ71"/>
  <c r="Z71"/>
  <c r="AL72"/>
  <c r="AJ72"/>
  <c r="Z72"/>
  <c r="AM72"/>
  <c r="AK72"/>
  <c r="AM73"/>
  <c r="AK73"/>
  <c r="AL73"/>
  <c r="AJ73"/>
  <c r="Z73"/>
  <c r="AL74"/>
  <c r="AJ74"/>
  <c r="Z74"/>
  <c r="AM74"/>
  <c r="AK74"/>
  <c r="AM75"/>
  <c r="AK75"/>
  <c r="AL75"/>
  <c r="AJ75"/>
  <c r="Z75"/>
  <c r="AM79"/>
  <c r="AK79"/>
  <c r="AN79" s="1"/>
  <c r="AL79"/>
  <c r="AJ79"/>
  <c r="Z79"/>
  <c r="AM83"/>
  <c r="AK83"/>
  <c r="AL83"/>
  <c r="AJ83"/>
  <c r="Z83"/>
  <c r="AL87"/>
  <c r="AM87"/>
  <c r="AK87"/>
  <c r="Z87"/>
  <c r="AL88"/>
  <c r="AM88"/>
  <c r="AK88"/>
  <c r="Z88"/>
  <c r="AE9"/>
  <c r="AH9" s="1"/>
  <c r="AC10"/>
  <c r="AE11"/>
  <c r="AH11" s="1"/>
  <c r="AC12"/>
  <c r="AE13"/>
  <c r="AH13" s="1"/>
  <c r="AC14"/>
  <c r="AE15"/>
  <c r="AH15" s="1"/>
  <c r="AC16"/>
  <c r="AE17"/>
  <c r="AH17" s="1"/>
  <c r="AC18"/>
  <c r="AE19"/>
  <c r="AH19" s="1"/>
  <c r="AC20"/>
  <c r="AE21"/>
  <c r="AH21" s="1"/>
  <c r="AC22"/>
  <c r="AE23"/>
  <c r="AH23" s="1"/>
  <c r="AC24"/>
  <c r="AC26"/>
  <c r="AC28"/>
  <c r="AE29"/>
  <c r="AH29" s="1"/>
  <c r="AC30"/>
  <c r="AC32"/>
  <c r="AC34"/>
  <c r="AC36"/>
  <c r="Z37"/>
  <c r="AJ37"/>
  <c r="AC38"/>
  <c r="Z39"/>
  <c r="AJ39"/>
  <c r="AC40"/>
  <c r="Z41"/>
  <c r="AJ41"/>
  <c r="AC42"/>
  <c r="Z43"/>
  <c r="AJ43"/>
  <c r="AC44"/>
  <c r="Z45"/>
  <c r="AJ45"/>
  <c r="AC46"/>
  <c r="Z47"/>
  <c r="AJ47"/>
  <c r="AC48"/>
  <c r="Z49"/>
  <c r="AJ49"/>
  <c r="AM49"/>
  <c r="AH50"/>
  <c r="AF51"/>
  <c r="AN51"/>
  <c r="Z52"/>
  <c r="AL52"/>
  <c r="AM53"/>
  <c r="AH54"/>
  <c r="AF55"/>
  <c r="AN55"/>
  <c r="Z56"/>
  <c r="AH86"/>
  <c r="AC50"/>
  <c r="AC52"/>
  <c r="AC54"/>
  <c r="AC56"/>
  <c r="AE57"/>
  <c r="AH57" s="1"/>
  <c r="AG57"/>
  <c r="AC58"/>
  <c r="AF58"/>
  <c r="AH58" s="1"/>
  <c r="AE59"/>
  <c r="AH59" s="1"/>
  <c r="AG59"/>
  <c r="AC60"/>
  <c r="AE61"/>
  <c r="AG61"/>
  <c r="AC62"/>
  <c r="AE63"/>
  <c r="AH63" s="1"/>
  <c r="AG63"/>
  <c r="AC64"/>
  <c r="AE65"/>
  <c r="AG65"/>
  <c r="AC66"/>
  <c r="AE67"/>
  <c r="AH67" s="1"/>
  <c r="AG67"/>
  <c r="AC68"/>
  <c r="AE69"/>
  <c r="AG69"/>
  <c r="AC70"/>
  <c r="AE71"/>
  <c r="AH71" s="1"/>
  <c r="AG71"/>
  <c r="AC72"/>
  <c r="AE73"/>
  <c r="AG73"/>
  <c r="AC74"/>
  <c r="AE75"/>
  <c r="AH75" s="1"/>
  <c r="AG75"/>
  <c r="AC76"/>
  <c r="AK76"/>
  <c r="AM76"/>
  <c r="AE77"/>
  <c r="AG77"/>
  <c r="AC78"/>
  <c r="AK78"/>
  <c r="AN78" s="1"/>
  <c r="AP78" s="1"/>
  <c r="AM78"/>
  <c r="AE79"/>
  <c r="AH79" s="1"/>
  <c r="AG79"/>
  <c r="AC80"/>
  <c r="AK80"/>
  <c r="AM80"/>
  <c r="AE81"/>
  <c r="AG81"/>
  <c r="AC82"/>
  <c r="AK82"/>
  <c r="AN82" s="1"/>
  <c r="AP82" s="1"/>
  <c r="AM82"/>
  <c r="AE83"/>
  <c r="AH83" s="1"/>
  <c r="AG83"/>
  <c r="AC84"/>
  <c r="AK84"/>
  <c r="AM84"/>
  <c r="AE85"/>
  <c r="AG85"/>
  <c r="AC86"/>
  <c r="AK86"/>
  <c r="AN86" s="1"/>
  <c r="AP86" s="1"/>
  <c r="AM86"/>
  <c r="AE87"/>
  <c r="AH87" s="1"/>
  <c r="AG87"/>
  <c r="AE88"/>
  <c r="AH88" s="1"/>
  <c r="AG88"/>
  <c r="AC57"/>
  <c r="AC59"/>
  <c r="AC61"/>
  <c r="AC63"/>
  <c r="AC65"/>
  <c r="AC67"/>
  <c r="AC69"/>
  <c r="AC71"/>
  <c r="AC73"/>
  <c r="AC75"/>
  <c r="Z76"/>
  <c r="AJ76"/>
  <c r="AC77"/>
  <c r="Z78"/>
  <c r="AJ78"/>
  <c r="AC79"/>
  <c r="Z80"/>
  <c r="AJ80"/>
  <c r="AC81"/>
  <c r="Z82"/>
  <c r="AJ82"/>
  <c r="AC83"/>
  <c r="Z84"/>
  <c r="AJ84"/>
  <c r="AC85"/>
  <c r="Z86"/>
  <c r="AJ86"/>
  <c r="AC87"/>
  <c r="AC88"/>
  <c r="AH8" i="25"/>
  <c r="AH16"/>
  <c r="AH24"/>
  <c r="AH33"/>
  <c r="AM3"/>
  <c r="AK3"/>
  <c r="AH47"/>
  <c r="AH56"/>
  <c r="AH60"/>
  <c r="AH65"/>
  <c r="AH69"/>
  <c r="AH73"/>
  <c r="AH76"/>
  <c r="AM92" i="16"/>
  <c r="AK92"/>
  <c r="AL92"/>
  <c r="AJ92"/>
  <c r="Z92"/>
  <c r="AM96"/>
  <c r="AK96"/>
  <c r="AL96"/>
  <c r="AJ96"/>
  <c r="Z96"/>
  <c r="AM100"/>
  <c r="AK100"/>
  <c r="AL100"/>
  <c r="AJ100"/>
  <c r="Z100"/>
  <c r="AM104"/>
  <c r="AK104"/>
  <c r="AL104"/>
  <c r="AJ104"/>
  <c r="Z104"/>
  <c r="AM108"/>
  <c r="AK108"/>
  <c r="AL108"/>
  <c r="AJ108"/>
  <c r="Z108"/>
  <c r="AM112"/>
  <c r="AK112"/>
  <c r="AL112"/>
  <c r="AJ112"/>
  <c r="Z112"/>
  <c r="AM116"/>
  <c r="AK116"/>
  <c r="AL116"/>
  <c r="AJ116"/>
  <c r="Z116"/>
  <c r="AM120"/>
  <c r="AK120"/>
  <c r="AL120"/>
  <c r="AJ120"/>
  <c r="Z120"/>
  <c r="AM124"/>
  <c r="AK124"/>
  <c r="AL124"/>
  <c r="AJ124"/>
  <c r="Z124"/>
  <c r="AM128"/>
  <c r="AK128"/>
  <c r="AL128"/>
  <c r="AJ128"/>
  <c r="Z128"/>
  <c r="AM132"/>
  <c r="AK132"/>
  <c r="AL132"/>
  <c r="AJ132"/>
  <c r="Z132"/>
  <c r="AM136"/>
  <c r="AK136"/>
  <c r="AL136"/>
  <c r="AJ136"/>
  <c r="Z136"/>
  <c r="AH95"/>
  <c r="AH99"/>
  <c r="AH103"/>
  <c r="AH107"/>
  <c r="AH111"/>
  <c r="AH115"/>
  <c r="AH119"/>
  <c r="AH123"/>
  <c r="AH127"/>
  <c r="AH131"/>
  <c r="AH135"/>
  <c r="AM94"/>
  <c r="AK94"/>
  <c r="AN94" s="1"/>
  <c r="AL94"/>
  <c r="AJ94"/>
  <c r="Z94"/>
  <c r="AM98"/>
  <c r="AK98"/>
  <c r="AL98"/>
  <c r="AJ98"/>
  <c r="Z98"/>
  <c r="AM102"/>
  <c r="AK102"/>
  <c r="AN102" s="1"/>
  <c r="AL102"/>
  <c r="AJ102"/>
  <c r="Z102"/>
  <c r="AM106"/>
  <c r="AK106"/>
  <c r="AL106"/>
  <c r="AJ106"/>
  <c r="Z106"/>
  <c r="AM110"/>
  <c r="AK110"/>
  <c r="AN110" s="1"/>
  <c r="AL110"/>
  <c r="AJ110"/>
  <c r="Z110"/>
  <c r="AM114"/>
  <c r="AK114"/>
  <c r="AL114"/>
  <c r="AJ114"/>
  <c r="Z114"/>
  <c r="AM118"/>
  <c r="AK118"/>
  <c r="AN118" s="1"/>
  <c r="AL118"/>
  <c r="AJ118"/>
  <c r="Z118"/>
  <c r="AM122"/>
  <c r="AK122"/>
  <c r="AL122"/>
  <c r="AJ122"/>
  <c r="Z122"/>
  <c r="AM126"/>
  <c r="AK126"/>
  <c r="AN126" s="1"/>
  <c r="AL126"/>
  <c r="AJ126"/>
  <c r="Z126"/>
  <c r="AM130"/>
  <c r="AK130"/>
  <c r="AL130"/>
  <c r="AJ130"/>
  <c r="Z130"/>
  <c r="AM134"/>
  <c r="AK134"/>
  <c r="AN134" s="1"/>
  <c r="AL134"/>
  <c r="AJ134"/>
  <c r="Z134"/>
  <c r="AL138"/>
  <c r="AK138"/>
  <c r="AM138"/>
  <c r="AJ138"/>
  <c r="Z138"/>
  <c r="AH137"/>
  <c r="AG140"/>
  <c r="AE140"/>
  <c r="AM141"/>
  <c r="AK141"/>
  <c r="AL142"/>
  <c r="AJ142"/>
  <c r="Z142"/>
  <c r="AM146"/>
  <c r="AK146"/>
  <c r="AN146" s="1"/>
  <c r="AL146"/>
  <c r="AJ146"/>
  <c r="Z146"/>
  <c r="AM150"/>
  <c r="AK150"/>
  <c r="AL150"/>
  <c r="AJ150"/>
  <c r="Z150"/>
  <c r="AM154"/>
  <c r="AK154"/>
  <c r="AN154" s="1"/>
  <c r="AL154"/>
  <c r="AJ154"/>
  <c r="Z154"/>
  <c r="AM158"/>
  <c r="AK158"/>
  <c r="AL158"/>
  <c r="AJ158"/>
  <c r="Z158"/>
  <c r="AM162"/>
  <c r="AK162"/>
  <c r="AN162" s="1"/>
  <c r="AL162"/>
  <c r="AJ162"/>
  <c r="Z162"/>
  <c r="AM166"/>
  <c r="AK166"/>
  <c r="AL166"/>
  <c r="AJ166"/>
  <c r="Z166"/>
  <c r="AM170"/>
  <c r="AK170"/>
  <c r="AN170" s="1"/>
  <c r="AL170"/>
  <c r="AJ170"/>
  <c r="Z170"/>
  <c r="AM174"/>
  <c r="AK174"/>
  <c r="AL174"/>
  <c r="AJ174"/>
  <c r="Z174"/>
  <c r="AE92"/>
  <c r="AG92"/>
  <c r="AC93"/>
  <c r="AK93"/>
  <c r="AN93" s="1"/>
  <c r="AM93"/>
  <c r="AE94"/>
  <c r="AH94" s="1"/>
  <c r="AG94"/>
  <c r="AC95"/>
  <c r="AK95"/>
  <c r="AM95"/>
  <c r="AE96"/>
  <c r="AG96"/>
  <c r="AC97"/>
  <c r="AK97"/>
  <c r="AN97" s="1"/>
  <c r="AM97"/>
  <c r="AE98"/>
  <c r="AH98" s="1"/>
  <c r="AG98"/>
  <c r="AC99"/>
  <c r="AK99"/>
  <c r="AM99"/>
  <c r="AE100"/>
  <c r="AG100"/>
  <c r="AC101"/>
  <c r="AK101"/>
  <c r="AN101" s="1"/>
  <c r="AM101"/>
  <c r="AE102"/>
  <c r="AH102" s="1"/>
  <c r="AG102"/>
  <c r="AC103"/>
  <c r="AK103"/>
  <c r="AM103"/>
  <c r="AE104"/>
  <c r="AG104"/>
  <c r="AC105"/>
  <c r="AK105"/>
  <c r="AN105" s="1"/>
  <c r="AM105"/>
  <c r="AE106"/>
  <c r="AH106" s="1"/>
  <c r="AG106"/>
  <c r="AC107"/>
  <c r="AK107"/>
  <c r="AM107"/>
  <c r="AE108"/>
  <c r="AG108"/>
  <c r="AC109"/>
  <c r="AK109"/>
  <c r="AN109" s="1"/>
  <c r="AM109"/>
  <c r="AE110"/>
  <c r="AH110" s="1"/>
  <c r="AG110"/>
  <c r="AC111"/>
  <c r="AK111"/>
  <c r="AM111"/>
  <c r="AE112"/>
  <c r="AG112"/>
  <c r="AC113"/>
  <c r="AK113"/>
  <c r="AN113" s="1"/>
  <c r="AM113"/>
  <c r="AE114"/>
  <c r="AH114" s="1"/>
  <c r="AG114"/>
  <c r="AC115"/>
  <c r="AK115"/>
  <c r="AM115"/>
  <c r="AE116"/>
  <c r="AG116"/>
  <c r="AC117"/>
  <c r="AK117"/>
  <c r="AN117" s="1"/>
  <c r="AM117"/>
  <c r="AE118"/>
  <c r="AH118" s="1"/>
  <c r="AG118"/>
  <c r="AC119"/>
  <c r="AK119"/>
  <c r="AM119"/>
  <c r="AE120"/>
  <c r="AG120"/>
  <c r="AC121"/>
  <c r="AK121"/>
  <c r="AN121" s="1"/>
  <c r="AM121"/>
  <c r="AE122"/>
  <c r="AH122" s="1"/>
  <c r="AG122"/>
  <c r="AC123"/>
  <c r="AK123"/>
  <c r="AM123"/>
  <c r="AE124"/>
  <c r="AG124"/>
  <c r="AC125"/>
  <c r="AK125"/>
  <c r="AN125" s="1"/>
  <c r="AM125"/>
  <c r="AE126"/>
  <c r="AH126" s="1"/>
  <c r="AG126"/>
  <c r="AC127"/>
  <c r="AK127"/>
  <c r="AM127"/>
  <c r="AE128"/>
  <c r="AG128"/>
  <c r="AC129"/>
  <c r="AK129"/>
  <c r="AN129" s="1"/>
  <c r="AM129"/>
  <c r="AE130"/>
  <c r="AH130" s="1"/>
  <c r="AG130"/>
  <c r="AC131"/>
  <c r="AK131"/>
  <c r="AM131"/>
  <c r="AE132"/>
  <c r="AG132"/>
  <c r="AC133"/>
  <c r="AK133"/>
  <c r="AN133" s="1"/>
  <c r="AM133"/>
  <c r="AE134"/>
  <c r="AH134" s="1"/>
  <c r="AG134"/>
  <c r="AC135"/>
  <c r="AK135"/>
  <c r="AM135"/>
  <c r="AE136"/>
  <c r="AG136"/>
  <c r="AC137"/>
  <c r="AK137"/>
  <c r="AN137" s="1"/>
  <c r="AP137" s="1"/>
  <c r="AM137"/>
  <c r="AE138"/>
  <c r="AH138" s="1"/>
  <c r="AG138"/>
  <c r="AH139"/>
  <c r="AF140"/>
  <c r="Z141"/>
  <c r="AL141"/>
  <c r="AM142"/>
  <c r="AH145"/>
  <c r="AH149"/>
  <c r="AH153"/>
  <c r="AH157"/>
  <c r="AH161"/>
  <c r="AH165"/>
  <c r="AH169"/>
  <c r="AH173"/>
  <c r="AM139"/>
  <c r="AK139"/>
  <c r="AL140"/>
  <c r="AJ140"/>
  <c r="Z140"/>
  <c r="AG142"/>
  <c r="AE142"/>
  <c r="AL143"/>
  <c r="AJ143"/>
  <c r="Z143"/>
  <c r="AM143"/>
  <c r="AK143"/>
  <c r="AN143" s="1"/>
  <c r="AP143" s="1"/>
  <c r="AM144"/>
  <c r="AK144"/>
  <c r="AN144" s="1"/>
  <c r="AL144"/>
  <c r="AJ144"/>
  <c r="Z144"/>
  <c r="AM148"/>
  <c r="AK148"/>
  <c r="AL148"/>
  <c r="AJ148"/>
  <c r="Z148"/>
  <c r="AM152"/>
  <c r="AK152"/>
  <c r="AN152" s="1"/>
  <c r="AL152"/>
  <c r="AJ152"/>
  <c r="Z152"/>
  <c r="AM156"/>
  <c r="AK156"/>
  <c r="AL156"/>
  <c r="AJ156"/>
  <c r="Z156"/>
  <c r="AM160"/>
  <c r="AK160"/>
  <c r="AN160" s="1"/>
  <c r="AL160"/>
  <c r="AJ160"/>
  <c r="Z160"/>
  <c r="AM164"/>
  <c r="AK164"/>
  <c r="AL164"/>
  <c r="AJ164"/>
  <c r="Z164"/>
  <c r="AM168"/>
  <c r="AK168"/>
  <c r="AN168" s="1"/>
  <c r="AL168"/>
  <c r="AJ168"/>
  <c r="Z168"/>
  <c r="AM172"/>
  <c r="AK172"/>
  <c r="AL172"/>
  <c r="AJ172"/>
  <c r="Z172"/>
  <c r="AL176"/>
  <c r="AM176"/>
  <c r="AK176"/>
  <c r="Z176"/>
  <c r="AL177"/>
  <c r="AM177"/>
  <c r="AK177"/>
  <c r="Z177"/>
  <c r="AC92"/>
  <c r="Z93"/>
  <c r="AJ93"/>
  <c r="AC94"/>
  <c r="Z95"/>
  <c r="AJ95"/>
  <c r="AC96"/>
  <c r="Z97"/>
  <c r="AJ97"/>
  <c r="AC98"/>
  <c r="Z99"/>
  <c r="AJ99"/>
  <c r="AC100"/>
  <c r="Z101"/>
  <c r="AJ101"/>
  <c r="AC102"/>
  <c r="Z103"/>
  <c r="AJ103"/>
  <c r="AC104"/>
  <c r="Z105"/>
  <c r="AJ105"/>
  <c r="AC106"/>
  <c r="Z107"/>
  <c r="AJ107"/>
  <c r="AC108"/>
  <c r="Z109"/>
  <c r="AJ109"/>
  <c r="AC110"/>
  <c r="Z111"/>
  <c r="AJ111"/>
  <c r="AC112"/>
  <c r="Z113"/>
  <c r="AJ113"/>
  <c r="AC114"/>
  <c r="Z115"/>
  <c r="AJ115"/>
  <c r="AC116"/>
  <c r="Z117"/>
  <c r="AJ117"/>
  <c r="AC118"/>
  <c r="Z119"/>
  <c r="AJ119"/>
  <c r="AC120"/>
  <c r="Z121"/>
  <c r="AJ121"/>
  <c r="AC122"/>
  <c r="Z123"/>
  <c r="AJ123"/>
  <c r="AC124"/>
  <c r="Z125"/>
  <c r="AJ125"/>
  <c r="AC126"/>
  <c r="Z127"/>
  <c r="AJ127"/>
  <c r="AC128"/>
  <c r="Z129"/>
  <c r="AJ129"/>
  <c r="AC130"/>
  <c r="Z131"/>
  <c r="AJ131"/>
  <c r="AC132"/>
  <c r="Z133"/>
  <c r="AJ133"/>
  <c r="AC134"/>
  <c r="Z135"/>
  <c r="AJ135"/>
  <c r="AC136"/>
  <c r="Z137"/>
  <c r="AJ137"/>
  <c r="AC138"/>
  <c r="Z139"/>
  <c r="AL139"/>
  <c r="AM140"/>
  <c r="AH141"/>
  <c r="AF142"/>
  <c r="AN142"/>
  <c r="AH175"/>
  <c r="AC139"/>
  <c r="AC141"/>
  <c r="AC143"/>
  <c r="AE144"/>
  <c r="AG144"/>
  <c r="AC145"/>
  <c r="AK145"/>
  <c r="AN145" s="1"/>
  <c r="AP145" s="1"/>
  <c r="AM145"/>
  <c r="AE146"/>
  <c r="AH146" s="1"/>
  <c r="AG146"/>
  <c r="AC147"/>
  <c r="AK147"/>
  <c r="AM147"/>
  <c r="AE148"/>
  <c r="AG148"/>
  <c r="AC149"/>
  <c r="AK149"/>
  <c r="AN149" s="1"/>
  <c r="AP149" s="1"/>
  <c r="AM149"/>
  <c r="AE150"/>
  <c r="AH150" s="1"/>
  <c r="AG150"/>
  <c r="AC151"/>
  <c r="AK151"/>
  <c r="AM151"/>
  <c r="AE152"/>
  <c r="AG152"/>
  <c r="AC153"/>
  <c r="AK153"/>
  <c r="AN153" s="1"/>
  <c r="AP153" s="1"/>
  <c r="AM153"/>
  <c r="AE154"/>
  <c r="AH154" s="1"/>
  <c r="AG154"/>
  <c r="AC155"/>
  <c r="AK155"/>
  <c r="AM155"/>
  <c r="AE156"/>
  <c r="AG156"/>
  <c r="AC157"/>
  <c r="AK157"/>
  <c r="AN157" s="1"/>
  <c r="AP157" s="1"/>
  <c r="AM157"/>
  <c r="AE158"/>
  <c r="AH158" s="1"/>
  <c r="AG158"/>
  <c r="AC159"/>
  <c r="AK159"/>
  <c r="AM159"/>
  <c r="AE160"/>
  <c r="AG160"/>
  <c r="AC161"/>
  <c r="AK161"/>
  <c r="AN161" s="1"/>
  <c r="AP161" s="1"/>
  <c r="AM161"/>
  <c r="AE162"/>
  <c r="AH162" s="1"/>
  <c r="AG162"/>
  <c r="AC163"/>
  <c r="AK163"/>
  <c r="AM163"/>
  <c r="AE164"/>
  <c r="AG164"/>
  <c r="AC165"/>
  <c r="AK165"/>
  <c r="AN165" s="1"/>
  <c r="AP165" s="1"/>
  <c r="AM165"/>
  <c r="AE166"/>
  <c r="AH166" s="1"/>
  <c r="AG166"/>
  <c r="AC167"/>
  <c r="AK167"/>
  <c r="AM167"/>
  <c r="AE168"/>
  <c r="AG168"/>
  <c r="AC169"/>
  <c r="AK169"/>
  <c r="AN169" s="1"/>
  <c r="AP169" s="1"/>
  <c r="AM169"/>
  <c r="AE170"/>
  <c r="AH170" s="1"/>
  <c r="AG170"/>
  <c r="AC171"/>
  <c r="AK171"/>
  <c r="AM171"/>
  <c r="AE172"/>
  <c r="AG172"/>
  <c r="AC173"/>
  <c r="AK173"/>
  <c r="AN173" s="1"/>
  <c r="AP173" s="1"/>
  <c r="AM173"/>
  <c r="AE174"/>
  <c r="AH174" s="1"/>
  <c r="AG174"/>
  <c r="AC175"/>
  <c r="AK175"/>
  <c r="AM175"/>
  <c r="AE176"/>
  <c r="AG176"/>
  <c r="AE177"/>
  <c r="AG177"/>
  <c r="AC144"/>
  <c r="Z145"/>
  <c r="AJ145"/>
  <c r="AC146"/>
  <c r="Z147"/>
  <c r="AJ147"/>
  <c r="AC148"/>
  <c r="Z149"/>
  <c r="AJ149"/>
  <c r="AC150"/>
  <c r="Z151"/>
  <c r="AJ151"/>
  <c r="AC152"/>
  <c r="Z153"/>
  <c r="AJ153"/>
  <c r="AC154"/>
  <c r="Z155"/>
  <c r="AJ155"/>
  <c r="AC156"/>
  <c r="Z157"/>
  <c r="AJ157"/>
  <c r="AC158"/>
  <c r="Z159"/>
  <c r="AJ159"/>
  <c r="AC160"/>
  <c r="Z161"/>
  <c r="AJ161"/>
  <c r="AC162"/>
  <c r="Z163"/>
  <c r="AJ163"/>
  <c r="AC164"/>
  <c r="Z165"/>
  <c r="AJ165"/>
  <c r="AC166"/>
  <c r="Z167"/>
  <c r="AJ167"/>
  <c r="AC168"/>
  <c r="Z169"/>
  <c r="AJ169"/>
  <c r="AC170"/>
  <c r="Z171"/>
  <c r="AJ171"/>
  <c r="AC172"/>
  <c r="Z173"/>
  <c r="AJ173"/>
  <c r="AC174"/>
  <c r="Z175"/>
  <c r="AJ175"/>
  <c r="AC176"/>
  <c r="AC177"/>
  <c r="AM5" i="25"/>
  <c r="AK5"/>
  <c r="AL5"/>
  <c r="AJ5"/>
  <c r="Z5"/>
  <c r="AM9"/>
  <c r="AK9"/>
  <c r="AL9"/>
  <c r="AJ9"/>
  <c r="Z9"/>
  <c r="AM13"/>
  <c r="AK13"/>
  <c r="AL13"/>
  <c r="AJ13"/>
  <c r="Z13"/>
  <c r="AM17"/>
  <c r="AK17"/>
  <c r="AL17"/>
  <c r="AJ17"/>
  <c r="Z17"/>
  <c r="AM21"/>
  <c r="AK21"/>
  <c r="AL21"/>
  <c r="AJ21"/>
  <c r="Z21"/>
  <c r="AM25"/>
  <c r="AK25"/>
  <c r="AL25"/>
  <c r="AJ25"/>
  <c r="Z25"/>
  <c r="AM29"/>
  <c r="AK29"/>
  <c r="AL29"/>
  <c r="AJ29"/>
  <c r="Z29"/>
  <c r="AM34"/>
  <c r="AK34"/>
  <c r="AL34"/>
  <c r="AJ34"/>
  <c r="Z34"/>
  <c r="AM38"/>
  <c r="AK38"/>
  <c r="AL38"/>
  <c r="AJ38"/>
  <c r="Z38"/>
  <c r="AM40"/>
  <c r="AK40"/>
  <c r="AL40"/>
  <c r="AJ40"/>
  <c r="Z40"/>
  <c r="AM44"/>
  <c r="AK44"/>
  <c r="AL44"/>
  <c r="AJ44"/>
  <c r="Z44"/>
  <c r="AH46"/>
  <c r="AM7"/>
  <c r="AK7"/>
  <c r="AL7"/>
  <c r="AJ7"/>
  <c r="Z7"/>
  <c r="AM11"/>
  <c r="AK11"/>
  <c r="AL11"/>
  <c r="AJ11"/>
  <c r="Z11"/>
  <c r="AM15"/>
  <c r="AK15"/>
  <c r="AL15"/>
  <c r="AJ15"/>
  <c r="Z15"/>
  <c r="AM19"/>
  <c r="AK19"/>
  <c r="AL19"/>
  <c r="AJ19"/>
  <c r="Z19"/>
  <c r="AM23"/>
  <c r="AK23"/>
  <c r="AL23"/>
  <c r="AJ23"/>
  <c r="Z23"/>
  <c r="AM27"/>
  <c r="AK27"/>
  <c r="AL27"/>
  <c r="AJ27"/>
  <c r="Z27"/>
  <c r="AM31"/>
  <c r="AK31"/>
  <c r="AL31"/>
  <c r="AJ31"/>
  <c r="Z31"/>
  <c r="AM36"/>
  <c r="AK36"/>
  <c r="AL36"/>
  <c r="AJ36"/>
  <c r="Z36"/>
  <c r="AM42"/>
  <c r="AK42"/>
  <c r="AL42"/>
  <c r="AJ42"/>
  <c r="Z42"/>
  <c r="AN3"/>
  <c r="AH6"/>
  <c r="AH10"/>
  <c r="AH14"/>
  <c r="AH18"/>
  <c r="AH22"/>
  <c r="AH26"/>
  <c r="AH30"/>
  <c r="AH35"/>
  <c r="AH39"/>
  <c r="AH41"/>
  <c r="AH45"/>
  <c r="AM51"/>
  <c r="AK51"/>
  <c r="AL51"/>
  <c r="AJ51"/>
  <c r="Z51"/>
  <c r="AL52"/>
  <c r="AJ52"/>
  <c r="Z52"/>
  <c r="AM52"/>
  <c r="AK52"/>
  <c r="AM53"/>
  <c r="AK53"/>
  <c r="AL53"/>
  <c r="AJ53"/>
  <c r="Z53"/>
  <c r="AL54"/>
  <c r="AJ54"/>
  <c r="Z54"/>
  <c r="AM54"/>
  <c r="AK54"/>
  <c r="AM55"/>
  <c r="AK55"/>
  <c r="AL55"/>
  <c r="AJ55"/>
  <c r="Z55"/>
  <c r="AM59"/>
  <c r="AK59"/>
  <c r="AL59"/>
  <c r="AJ59"/>
  <c r="Z59"/>
  <c r="AM64"/>
  <c r="AK64"/>
  <c r="AL64"/>
  <c r="AJ64"/>
  <c r="Z64"/>
  <c r="AM68"/>
  <c r="AK68"/>
  <c r="AL68"/>
  <c r="AJ68"/>
  <c r="Z68"/>
  <c r="AM72"/>
  <c r="AK72"/>
  <c r="AL72"/>
  <c r="AJ72"/>
  <c r="Z72"/>
  <c r="AM79"/>
  <c r="AK79"/>
  <c r="AL79"/>
  <c r="AJ79"/>
  <c r="Z79"/>
  <c r="AM83"/>
  <c r="AK83"/>
  <c r="AL83"/>
  <c r="AJ83"/>
  <c r="Z83"/>
  <c r="Z3"/>
  <c r="AE3"/>
  <c r="AG3"/>
  <c r="AJ3"/>
  <c r="AC4"/>
  <c r="AK4"/>
  <c r="AM4"/>
  <c r="AE5"/>
  <c r="AG5"/>
  <c r="AC6"/>
  <c r="AK6"/>
  <c r="AM6"/>
  <c r="AE7"/>
  <c r="AG7"/>
  <c r="AC8"/>
  <c r="AK8"/>
  <c r="AM8"/>
  <c r="AE9"/>
  <c r="AG9"/>
  <c r="AC10"/>
  <c r="AK10"/>
  <c r="AM10"/>
  <c r="AE11"/>
  <c r="AG11"/>
  <c r="AC12"/>
  <c r="AK12"/>
  <c r="AM12"/>
  <c r="AE13"/>
  <c r="AG13"/>
  <c r="AC14"/>
  <c r="AK14"/>
  <c r="AM14"/>
  <c r="AE15"/>
  <c r="AG15"/>
  <c r="AC16"/>
  <c r="AK16"/>
  <c r="AM16"/>
  <c r="AE17"/>
  <c r="AG17"/>
  <c r="AC18"/>
  <c r="AK18"/>
  <c r="AM18"/>
  <c r="AE19"/>
  <c r="AG19"/>
  <c r="AC20"/>
  <c r="AK20"/>
  <c r="AM20"/>
  <c r="AE21"/>
  <c r="AG21"/>
  <c r="AC22"/>
  <c r="AK22"/>
  <c r="AM22"/>
  <c r="AE23"/>
  <c r="AG23"/>
  <c r="AC24"/>
  <c r="AK24"/>
  <c r="AM24"/>
  <c r="AE25"/>
  <c r="AG25"/>
  <c r="AC26"/>
  <c r="AK26"/>
  <c r="AM26"/>
  <c r="AE27"/>
  <c r="AG27"/>
  <c r="AC28"/>
  <c r="AK28"/>
  <c r="AM28"/>
  <c r="AE29"/>
  <c r="AG29"/>
  <c r="AC30"/>
  <c r="AK30"/>
  <c r="AM30"/>
  <c r="AE31"/>
  <c r="AG31"/>
  <c r="AC33"/>
  <c r="AK33"/>
  <c r="AM33"/>
  <c r="AE34"/>
  <c r="AG34"/>
  <c r="AC35"/>
  <c r="AK35"/>
  <c r="AM35"/>
  <c r="AE36"/>
  <c r="AG36"/>
  <c r="AC37"/>
  <c r="AK37"/>
  <c r="AM37"/>
  <c r="AE38"/>
  <c r="AG38"/>
  <c r="AC39"/>
  <c r="AK39"/>
  <c r="AM39"/>
  <c r="AE40"/>
  <c r="AG40"/>
  <c r="AC41"/>
  <c r="AK41"/>
  <c r="AM41"/>
  <c r="AE42"/>
  <c r="AG42"/>
  <c r="AC43"/>
  <c r="AK43"/>
  <c r="AM43"/>
  <c r="AE44"/>
  <c r="AG44"/>
  <c r="AC45"/>
  <c r="AK45"/>
  <c r="AM45"/>
  <c r="AC46"/>
  <c r="AK46"/>
  <c r="AM46"/>
  <c r="AH50"/>
  <c r="AH52"/>
  <c r="AH54"/>
  <c r="AH58"/>
  <c r="AH62"/>
  <c r="AH67"/>
  <c r="AH71"/>
  <c r="AH75"/>
  <c r="AH78"/>
  <c r="AH82"/>
  <c r="AL47"/>
  <c r="AJ47"/>
  <c r="Z47"/>
  <c r="AM47"/>
  <c r="AK47"/>
  <c r="AM49"/>
  <c r="AK49"/>
  <c r="AL49"/>
  <c r="AJ49"/>
  <c r="Z49"/>
  <c r="AM57"/>
  <c r="AK57"/>
  <c r="AL57"/>
  <c r="AJ57"/>
  <c r="Z57"/>
  <c r="AM61"/>
  <c r="AK61"/>
  <c r="AL61"/>
  <c r="AJ61"/>
  <c r="Z61"/>
  <c r="AM66"/>
  <c r="AK66"/>
  <c r="AL66"/>
  <c r="AJ66"/>
  <c r="Z66"/>
  <c r="AM70"/>
  <c r="AK70"/>
  <c r="AL70"/>
  <c r="AJ70"/>
  <c r="Z70"/>
  <c r="AM74"/>
  <c r="AK74"/>
  <c r="AL74"/>
  <c r="AJ74"/>
  <c r="Z74"/>
  <c r="AM77"/>
  <c r="AK77"/>
  <c r="AL77"/>
  <c r="AJ77"/>
  <c r="Z77"/>
  <c r="AM81"/>
  <c r="AK81"/>
  <c r="AL81"/>
  <c r="AJ81"/>
  <c r="Z81"/>
  <c r="AL85"/>
  <c r="AM85"/>
  <c r="AK85"/>
  <c r="Z85"/>
  <c r="AL86"/>
  <c r="AM86"/>
  <c r="AK86"/>
  <c r="Z86"/>
  <c r="AC3"/>
  <c r="Z4"/>
  <c r="AJ4"/>
  <c r="AC5"/>
  <c r="Z6"/>
  <c r="AJ6"/>
  <c r="AC7"/>
  <c r="Z8"/>
  <c r="AJ8"/>
  <c r="AC9"/>
  <c r="Z10"/>
  <c r="AJ10"/>
  <c r="AC11"/>
  <c r="Z12"/>
  <c r="AJ12"/>
  <c r="AC13"/>
  <c r="Z14"/>
  <c r="AJ14"/>
  <c r="AC15"/>
  <c r="Z16"/>
  <c r="AJ16"/>
  <c r="AC17"/>
  <c r="Z18"/>
  <c r="AJ18"/>
  <c r="AC19"/>
  <c r="Z20"/>
  <c r="AJ20"/>
  <c r="AC21"/>
  <c r="Z22"/>
  <c r="AJ22"/>
  <c r="AC23"/>
  <c r="Z24"/>
  <c r="AJ24"/>
  <c r="AC25"/>
  <c r="Z26"/>
  <c r="AJ26"/>
  <c r="AC27"/>
  <c r="Z28"/>
  <c r="AJ28"/>
  <c r="AC29"/>
  <c r="Z30"/>
  <c r="AJ30"/>
  <c r="AC31"/>
  <c r="Z33"/>
  <c r="AJ33"/>
  <c r="AC34"/>
  <c r="Z35"/>
  <c r="AJ35"/>
  <c r="AC36"/>
  <c r="Z37"/>
  <c r="AJ37"/>
  <c r="AC38"/>
  <c r="Z39"/>
  <c r="AJ39"/>
  <c r="AC40"/>
  <c r="Z41"/>
  <c r="AJ41"/>
  <c r="AC42"/>
  <c r="Z43"/>
  <c r="AJ43"/>
  <c r="AC44"/>
  <c r="Z45"/>
  <c r="AJ45"/>
  <c r="Z46"/>
  <c r="AJ46"/>
  <c r="AH80"/>
  <c r="AH84"/>
  <c r="AC47"/>
  <c r="AE49"/>
  <c r="AG49"/>
  <c r="AC50"/>
  <c r="AK50"/>
  <c r="AM50"/>
  <c r="AE51"/>
  <c r="AG51"/>
  <c r="AC52"/>
  <c r="AE53"/>
  <c r="AG53"/>
  <c r="AC54"/>
  <c r="AE55"/>
  <c r="AG55"/>
  <c r="AC56"/>
  <c r="AK56"/>
  <c r="AM56"/>
  <c r="AE57"/>
  <c r="AG57"/>
  <c r="AC58"/>
  <c r="AK58"/>
  <c r="AM58"/>
  <c r="AE59"/>
  <c r="AG59"/>
  <c r="AC60"/>
  <c r="AK60"/>
  <c r="AM60"/>
  <c r="AE61"/>
  <c r="AG61"/>
  <c r="AC62"/>
  <c r="AK62"/>
  <c r="AM62"/>
  <c r="AE64"/>
  <c r="AG64"/>
  <c r="AC65"/>
  <c r="AK65"/>
  <c r="AM65"/>
  <c r="AE66"/>
  <c r="AG66"/>
  <c r="AC67"/>
  <c r="AK67"/>
  <c r="AM67"/>
  <c r="AE68"/>
  <c r="AG68"/>
  <c r="AC69"/>
  <c r="AK69"/>
  <c r="AM69"/>
  <c r="AE70"/>
  <c r="AG70"/>
  <c r="AC71"/>
  <c r="AK71"/>
  <c r="AM71"/>
  <c r="AE72"/>
  <c r="AG72"/>
  <c r="AC73"/>
  <c r="AK73"/>
  <c r="AM73"/>
  <c r="AE74"/>
  <c r="AG74"/>
  <c r="AC75"/>
  <c r="AK75"/>
  <c r="AM75"/>
  <c r="AC76"/>
  <c r="AK76"/>
  <c r="AM76"/>
  <c r="AE77"/>
  <c r="AG77"/>
  <c r="AC78"/>
  <c r="AK78"/>
  <c r="AM78"/>
  <c r="AE79"/>
  <c r="AG79"/>
  <c r="AC80"/>
  <c r="AK80"/>
  <c r="AM80"/>
  <c r="AE81"/>
  <c r="AG81"/>
  <c r="AC82"/>
  <c r="AK82"/>
  <c r="AM82"/>
  <c r="AE83"/>
  <c r="AG83"/>
  <c r="AC84"/>
  <c r="AK84"/>
  <c r="AM84"/>
  <c r="AE85"/>
  <c r="AG85"/>
  <c r="AE86"/>
  <c r="AG86"/>
  <c r="AC49"/>
  <c r="Z50"/>
  <c r="AJ50"/>
  <c r="AC51"/>
  <c r="AC53"/>
  <c r="AC55"/>
  <c r="Z56"/>
  <c r="AJ56"/>
  <c r="AC57"/>
  <c r="Z58"/>
  <c r="AJ58"/>
  <c r="AC59"/>
  <c r="Z60"/>
  <c r="AJ60"/>
  <c r="AC61"/>
  <c r="Z62"/>
  <c r="AJ62"/>
  <c r="AC64"/>
  <c r="Z65"/>
  <c r="AJ65"/>
  <c r="AC66"/>
  <c r="Z67"/>
  <c r="AJ67"/>
  <c r="AC68"/>
  <c r="Z69"/>
  <c r="AJ69"/>
  <c r="AC70"/>
  <c r="Z71"/>
  <c r="AJ71"/>
  <c r="AC72"/>
  <c r="Z73"/>
  <c r="AJ73"/>
  <c r="AC74"/>
  <c r="Z75"/>
  <c r="AJ75"/>
  <c r="Z76"/>
  <c r="AJ76"/>
  <c r="AC77"/>
  <c r="Z78"/>
  <c r="AJ78"/>
  <c r="AC79"/>
  <c r="Z80"/>
  <c r="AJ80"/>
  <c r="AC81"/>
  <c r="Z82"/>
  <c r="AJ82"/>
  <c r="AC83"/>
  <c r="Z84"/>
  <c r="AJ84"/>
  <c r="AC85"/>
  <c r="AC86"/>
  <c r="AE28" i="24"/>
  <c r="AE44"/>
  <c r="AE49"/>
  <c r="AE53"/>
  <c r="AE61"/>
  <c r="AE65"/>
  <c r="AE72"/>
  <c r="AE76"/>
  <c r="AE80"/>
  <c r="AE92" i="22"/>
  <c r="AE94"/>
  <c r="AE96"/>
  <c r="AE98"/>
  <c r="AE100"/>
  <c r="AG103"/>
  <c r="AG105"/>
  <c r="AG108"/>
  <c r="AG110"/>
  <c r="AG112"/>
  <c r="AG114"/>
  <c r="AG115"/>
  <c r="AG117"/>
  <c r="AH117" s="1"/>
  <c r="AG119"/>
  <c r="AG121"/>
  <c r="AG123"/>
  <c r="AG125"/>
  <c r="AG127"/>
  <c r="AE129"/>
  <c r="AG132"/>
  <c r="AG134"/>
  <c r="AH134" s="1"/>
  <c r="AG136"/>
  <c r="AG138"/>
  <c r="AE143"/>
  <c r="AE145"/>
  <c r="AE147"/>
  <c r="AE149"/>
  <c r="AE151"/>
  <c r="AE153"/>
  <c r="AE155"/>
  <c r="AE157"/>
  <c r="AE159"/>
  <c r="AE161"/>
  <c r="AE163"/>
  <c r="AE165"/>
  <c r="AG167"/>
  <c r="AG169"/>
  <c r="AG171"/>
  <c r="AG173"/>
  <c r="AG175"/>
  <c r="AE7" i="24"/>
  <c r="AE11"/>
  <c r="AE15"/>
  <c r="AG92" i="22"/>
  <c r="AG94"/>
  <c r="AH94" s="1"/>
  <c r="AG96"/>
  <c r="AG98"/>
  <c r="AH98" s="1"/>
  <c r="AG100"/>
  <c r="AH115"/>
  <c r="AH119"/>
  <c r="AG129"/>
  <c r="AE138"/>
  <c r="AH138" s="1"/>
  <c r="AG141"/>
  <c r="AG143"/>
  <c r="AG145"/>
  <c r="AG147"/>
  <c r="AG149"/>
  <c r="AG151"/>
  <c r="AG153"/>
  <c r="AG155"/>
  <c r="AG157"/>
  <c r="AG159"/>
  <c r="AG161"/>
  <c r="AG163"/>
  <c r="AG165"/>
  <c r="AH167"/>
  <c r="AH171"/>
  <c r="AH175"/>
  <c r="AH92"/>
  <c r="AH96"/>
  <c r="AH100"/>
  <c r="AL92"/>
  <c r="AJ92"/>
  <c r="Z92"/>
  <c r="AM92"/>
  <c r="AK92"/>
  <c r="AM93"/>
  <c r="AK93"/>
  <c r="AL93"/>
  <c r="AJ93"/>
  <c r="Z93"/>
  <c r="AL94"/>
  <c r="AJ94"/>
  <c r="Z94"/>
  <c r="AM94"/>
  <c r="AK94"/>
  <c r="AM95"/>
  <c r="AK95"/>
  <c r="AL95"/>
  <c r="AJ95"/>
  <c r="Z95"/>
  <c r="AL96"/>
  <c r="AJ96"/>
  <c r="Z96"/>
  <c r="AM96"/>
  <c r="AK96"/>
  <c r="AM97"/>
  <c r="AK97"/>
  <c r="AL97"/>
  <c r="AJ97"/>
  <c r="Z97"/>
  <c r="AL98"/>
  <c r="AJ98"/>
  <c r="Z98"/>
  <c r="AM98"/>
  <c r="AK98"/>
  <c r="AM99"/>
  <c r="AK99"/>
  <c r="AL99"/>
  <c r="AJ99"/>
  <c r="Z99"/>
  <c r="AL100"/>
  <c r="AJ100"/>
  <c r="Z100"/>
  <c r="AM100"/>
  <c r="AK100"/>
  <c r="AM101"/>
  <c r="AK101"/>
  <c r="AL101"/>
  <c r="AJ101"/>
  <c r="Z101"/>
  <c r="AM104"/>
  <c r="AK104"/>
  <c r="AL104"/>
  <c r="AJ104"/>
  <c r="Z104"/>
  <c r="AL115"/>
  <c r="AJ115"/>
  <c r="Z115"/>
  <c r="AM115"/>
  <c r="AK115"/>
  <c r="AM133"/>
  <c r="AK133"/>
  <c r="AL133"/>
  <c r="AJ133"/>
  <c r="Z133"/>
  <c r="AH103"/>
  <c r="AH114"/>
  <c r="AH132"/>
  <c r="AL106"/>
  <c r="AM106"/>
  <c r="AK106"/>
  <c r="Z106"/>
  <c r="AM107"/>
  <c r="AK107"/>
  <c r="AL107"/>
  <c r="AJ107"/>
  <c r="Z107"/>
  <c r="AL108"/>
  <c r="AJ108"/>
  <c r="Z108"/>
  <c r="AM108"/>
  <c r="AK108"/>
  <c r="AM109"/>
  <c r="AK109"/>
  <c r="AL109"/>
  <c r="AJ109"/>
  <c r="Z109"/>
  <c r="AL110"/>
  <c r="AJ110"/>
  <c r="Z110"/>
  <c r="AM110"/>
  <c r="AK110"/>
  <c r="AM111"/>
  <c r="AK111"/>
  <c r="AL111"/>
  <c r="AJ111"/>
  <c r="Z111"/>
  <c r="AL112"/>
  <c r="AJ112"/>
  <c r="Z112"/>
  <c r="AM112"/>
  <c r="AK112"/>
  <c r="AM113"/>
  <c r="AK113"/>
  <c r="AL113"/>
  <c r="AJ113"/>
  <c r="Z113"/>
  <c r="AM116"/>
  <c r="AK116"/>
  <c r="AL116"/>
  <c r="AJ116"/>
  <c r="Z116"/>
  <c r="AL117"/>
  <c r="AJ117"/>
  <c r="Z117"/>
  <c r="AM117"/>
  <c r="AK117"/>
  <c r="AM118"/>
  <c r="AK118"/>
  <c r="AL118"/>
  <c r="AJ118"/>
  <c r="Z118"/>
  <c r="AL119"/>
  <c r="AJ119"/>
  <c r="Z119"/>
  <c r="AM119"/>
  <c r="AK119"/>
  <c r="AM120"/>
  <c r="AK120"/>
  <c r="AL120"/>
  <c r="AJ120"/>
  <c r="Z120"/>
  <c r="AL121"/>
  <c r="AJ121"/>
  <c r="Z121"/>
  <c r="AM121"/>
  <c r="AK121"/>
  <c r="AM122"/>
  <c r="AK122"/>
  <c r="AL122"/>
  <c r="AJ122"/>
  <c r="Z122"/>
  <c r="AL123"/>
  <c r="AJ123"/>
  <c r="Z123"/>
  <c r="AM123"/>
  <c r="AK123"/>
  <c r="AM124"/>
  <c r="AK124"/>
  <c r="AL124"/>
  <c r="AJ124"/>
  <c r="Z124"/>
  <c r="AL125"/>
  <c r="AJ125"/>
  <c r="Z125"/>
  <c r="AM125"/>
  <c r="AK125"/>
  <c r="AM126"/>
  <c r="AK126"/>
  <c r="AL126"/>
  <c r="AJ126"/>
  <c r="Z126"/>
  <c r="AL127"/>
  <c r="AJ127"/>
  <c r="Z127"/>
  <c r="AM127"/>
  <c r="AK127"/>
  <c r="AL130"/>
  <c r="AJ130"/>
  <c r="Z130"/>
  <c r="AM130"/>
  <c r="AK130"/>
  <c r="AH105"/>
  <c r="AH108"/>
  <c r="AH110"/>
  <c r="AH112"/>
  <c r="AH121"/>
  <c r="AH123"/>
  <c r="AH125"/>
  <c r="AH127"/>
  <c r="AH129"/>
  <c r="AL134"/>
  <c r="AJ134"/>
  <c r="Z134"/>
  <c r="AM134"/>
  <c r="AK134"/>
  <c r="AM135"/>
  <c r="AK135"/>
  <c r="AL135"/>
  <c r="AJ135"/>
  <c r="Z135"/>
  <c r="AM146"/>
  <c r="AK146"/>
  <c r="AL146"/>
  <c r="AJ146"/>
  <c r="Z146"/>
  <c r="AL147"/>
  <c r="AJ147"/>
  <c r="Z147"/>
  <c r="AM147"/>
  <c r="AK147"/>
  <c r="AM148"/>
  <c r="AK148"/>
  <c r="AL148"/>
  <c r="AJ148"/>
  <c r="Z148"/>
  <c r="AL149"/>
  <c r="AJ149"/>
  <c r="Z149"/>
  <c r="AM149"/>
  <c r="AK149"/>
  <c r="AM150"/>
  <c r="AK150"/>
  <c r="AL150"/>
  <c r="AJ150"/>
  <c r="Z150"/>
  <c r="AL151"/>
  <c r="AJ151"/>
  <c r="Z151"/>
  <c r="AM151"/>
  <c r="AK151"/>
  <c r="AM152"/>
  <c r="AK152"/>
  <c r="AL152"/>
  <c r="AJ152"/>
  <c r="Z152"/>
  <c r="AL153"/>
  <c r="AJ153"/>
  <c r="Z153"/>
  <c r="AM153"/>
  <c r="AK153"/>
  <c r="AM154"/>
  <c r="AK154"/>
  <c r="AL154"/>
  <c r="AJ154"/>
  <c r="Z154"/>
  <c r="AL155"/>
  <c r="AJ155"/>
  <c r="Z155"/>
  <c r="AM155"/>
  <c r="AK155"/>
  <c r="AM156"/>
  <c r="AK156"/>
  <c r="AL156"/>
  <c r="AJ156"/>
  <c r="Z156"/>
  <c r="AL157"/>
  <c r="AJ157"/>
  <c r="Z157"/>
  <c r="AM157"/>
  <c r="AK157"/>
  <c r="AM158"/>
  <c r="AK158"/>
  <c r="AL158"/>
  <c r="AJ158"/>
  <c r="Z158"/>
  <c r="AL159"/>
  <c r="AJ159"/>
  <c r="Z159"/>
  <c r="AM159"/>
  <c r="AK159"/>
  <c r="AM160"/>
  <c r="AK160"/>
  <c r="AL160"/>
  <c r="AJ160"/>
  <c r="Z160"/>
  <c r="AL161"/>
  <c r="AJ161"/>
  <c r="Z161"/>
  <c r="AM161"/>
  <c r="AK161"/>
  <c r="AM162"/>
  <c r="AK162"/>
  <c r="AL162"/>
  <c r="AJ162"/>
  <c r="Z162"/>
  <c r="AL163"/>
  <c r="AJ163"/>
  <c r="Z163"/>
  <c r="AM163"/>
  <c r="AK163"/>
  <c r="AN163" s="1"/>
  <c r="AM164"/>
  <c r="AK164"/>
  <c r="AL164"/>
  <c r="AJ164"/>
  <c r="Z164"/>
  <c r="AL165"/>
  <c r="AJ165"/>
  <c r="Z165"/>
  <c r="AM165"/>
  <c r="AK165"/>
  <c r="AN165" s="1"/>
  <c r="AL170"/>
  <c r="AJ170"/>
  <c r="Z170"/>
  <c r="AM170"/>
  <c r="AK170"/>
  <c r="AL174"/>
  <c r="AJ174"/>
  <c r="Z174"/>
  <c r="AM174"/>
  <c r="AK174"/>
  <c r="AN174" s="1"/>
  <c r="AC92"/>
  <c r="AE93"/>
  <c r="AH93" s="1"/>
  <c r="AG93"/>
  <c r="AC94"/>
  <c r="AE95"/>
  <c r="AG95"/>
  <c r="AC96"/>
  <c r="AE97"/>
  <c r="AH97" s="1"/>
  <c r="AG97"/>
  <c r="AC98"/>
  <c r="AE99"/>
  <c r="AG99"/>
  <c r="AC100"/>
  <c r="AE101"/>
  <c r="AH101" s="1"/>
  <c r="AG101"/>
  <c r="AC103"/>
  <c r="AK103"/>
  <c r="AM103"/>
  <c r="AE104"/>
  <c r="AG104"/>
  <c r="AC105"/>
  <c r="AK105"/>
  <c r="AM105"/>
  <c r="AE106"/>
  <c r="AH106" s="1"/>
  <c r="AG106"/>
  <c r="AE107"/>
  <c r="AH107" s="1"/>
  <c r="AG107"/>
  <c r="AC108"/>
  <c r="AE109"/>
  <c r="AG109"/>
  <c r="AC110"/>
  <c r="AE111"/>
  <c r="AH111" s="1"/>
  <c r="AG111"/>
  <c r="AC112"/>
  <c r="AE113"/>
  <c r="AG113"/>
  <c r="AC114"/>
  <c r="AK114"/>
  <c r="AN114" s="1"/>
  <c r="AP114" s="1"/>
  <c r="AM114"/>
  <c r="AC115"/>
  <c r="AE116"/>
  <c r="AG116"/>
  <c r="AC117"/>
  <c r="AE118"/>
  <c r="AH118" s="1"/>
  <c r="AG118"/>
  <c r="AC119"/>
  <c r="AE120"/>
  <c r="AG120"/>
  <c r="AC121"/>
  <c r="AE122"/>
  <c r="AH122" s="1"/>
  <c r="AG122"/>
  <c r="AC123"/>
  <c r="AE124"/>
  <c r="AG124"/>
  <c r="AC125"/>
  <c r="AE126"/>
  <c r="AH126" s="1"/>
  <c r="AG126"/>
  <c r="AC127"/>
  <c r="Z129"/>
  <c r="AJ129"/>
  <c r="AL129"/>
  <c r="AC130"/>
  <c r="AF130"/>
  <c r="Z132"/>
  <c r="AJ132"/>
  <c r="AL132"/>
  <c r="AC133"/>
  <c r="AF133"/>
  <c r="AH145"/>
  <c r="AH147"/>
  <c r="AH149"/>
  <c r="AH151"/>
  <c r="AH153"/>
  <c r="AH155"/>
  <c r="AH157"/>
  <c r="AH159"/>
  <c r="AH161"/>
  <c r="AH163"/>
  <c r="AH165"/>
  <c r="AH169"/>
  <c r="AH173"/>
  <c r="AM137"/>
  <c r="AK137"/>
  <c r="AL137"/>
  <c r="AJ137"/>
  <c r="Z137"/>
  <c r="AM140"/>
  <c r="AK140"/>
  <c r="AL140"/>
  <c r="AJ140"/>
  <c r="Z140"/>
  <c r="AL141"/>
  <c r="AJ141"/>
  <c r="Z141"/>
  <c r="AM141"/>
  <c r="AK141"/>
  <c r="AN141" s="1"/>
  <c r="AM142"/>
  <c r="AK142"/>
  <c r="AL142"/>
  <c r="AJ142"/>
  <c r="Z142"/>
  <c r="AL143"/>
  <c r="AJ143"/>
  <c r="Z143"/>
  <c r="AM143"/>
  <c r="AK143"/>
  <c r="AN143" s="1"/>
  <c r="AM144"/>
  <c r="AK144"/>
  <c r="AL144"/>
  <c r="AJ144"/>
  <c r="Z144"/>
  <c r="AM167"/>
  <c r="AK167"/>
  <c r="AL167"/>
  <c r="AJ167"/>
  <c r="Z167"/>
  <c r="AL168"/>
  <c r="AJ168"/>
  <c r="Z168"/>
  <c r="AM168"/>
  <c r="AK168"/>
  <c r="AL172"/>
  <c r="AJ172"/>
  <c r="Z172"/>
  <c r="AM172"/>
  <c r="AK172"/>
  <c r="AL176"/>
  <c r="AJ176"/>
  <c r="Z176"/>
  <c r="AM176"/>
  <c r="AK176"/>
  <c r="AC93"/>
  <c r="AC95"/>
  <c r="AC97"/>
  <c r="AC99"/>
  <c r="AC101"/>
  <c r="Z103"/>
  <c r="AJ103"/>
  <c r="AC104"/>
  <c r="Z105"/>
  <c r="AJ105"/>
  <c r="AC106"/>
  <c r="AC107"/>
  <c r="AC109"/>
  <c r="AC111"/>
  <c r="AC113"/>
  <c r="Z114"/>
  <c r="AJ114"/>
  <c r="AC116"/>
  <c r="AC118"/>
  <c r="AC120"/>
  <c r="AC122"/>
  <c r="AC124"/>
  <c r="AC126"/>
  <c r="AC129"/>
  <c r="AK129"/>
  <c r="AN129" s="1"/>
  <c r="AP129" s="1"/>
  <c r="AE130"/>
  <c r="AH130" s="1"/>
  <c r="AC132"/>
  <c r="AK132"/>
  <c r="AE133"/>
  <c r="AH133" s="1"/>
  <c r="AH136"/>
  <c r="AH141"/>
  <c r="AH143"/>
  <c r="AC134"/>
  <c r="AE135"/>
  <c r="AG135"/>
  <c r="AC136"/>
  <c r="AK136"/>
  <c r="AM136"/>
  <c r="AE137"/>
  <c r="AH137" s="1"/>
  <c r="AG137"/>
  <c r="AC138"/>
  <c r="AK138"/>
  <c r="AM138"/>
  <c r="AE140"/>
  <c r="AG140"/>
  <c r="AC141"/>
  <c r="AE142"/>
  <c r="AH142" s="1"/>
  <c r="AG142"/>
  <c r="AC143"/>
  <c r="AE144"/>
  <c r="AG144"/>
  <c r="AC145"/>
  <c r="AK145"/>
  <c r="AN145" s="1"/>
  <c r="AP145" s="1"/>
  <c r="AM145"/>
  <c r="AE146"/>
  <c r="AH146" s="1"/>
  <c r="AG146"/>
  <c r="AC147"/>
  <c r="AE148"/>
  <c r="AG148"/>
  <c r="AC149"/>
  <c r="AE150"/>
  <c r="AH150" s="1"/>
  <c r="AG150"/>
  <c r="AC151"/>
  <c r="AE152"/>
  <c r="AG152"/>
  <c r="AC153"/>
  <c r="AE154"/>
  <c r="AH154" s="1"/>
  <c r="AG154"/>
  <c r="AC155"/>
  <c r="AE156"/>
  <c r="AG156"/>
  <c r="AC157"/>
  <c r="AE158"/>
  <c r="AH158" s="1"/>
  <c r="AG158"/>
  <c r="AC159"/>
  <c r="AE160"/>
  <c r="AG160"/>
  <c r="AC161"/>
  <c r="AE162"/>
  <c r="AH162" s="1"/>
  <c r="AG162"/>
  <c r="AC163"/>
  <c r="AE164"/>
  <c r="AG164"/>
  <c r="AC165"/>
  <c r="AC168"/>
  <c r="AF168"/>
  <c r="Z169"/>
  <c r="AJ169"/>
  <c r="AL169"/>
  <c r="AC170"/>
  <c r="AF170"/>
  <c r="Z171"/>
  <c r="AJ171"/>
  <c r="AL171"/>
  <c r="AC172"/>
  <c r="AF172"/>
  <c r="Z173"/>
  <c r="AJ173"/>
  <c r="AL173"/>
  <c r="AC174"/>
  <c r="AF174"/>
  <c r="Z175"/>
  <c r="AJ175"/>
  <c r="AL175"/>
  <c r="AC176"/>
  <c r="AF176"/>
  <c r="AC135"/>
  <c r="Z136"/>
  <c r="AJ136"/>
  <c r="AC137"/>
  <c r="Z138"/>
  <c r="AJ138"/>
  <c r="AC140"/>
  <c r="AC142"/>
  <c r="AC144"/>
  <c r="Z145"/>
  <c r="AJ145"/>
  <c r="AC146"/>
  <c r="AC148"/>
  <c r="AC150"/>
  <c r="AC152"/>
  <c r="AC154"/>
  <c r="AC156"/>
  <c r="AC158"/>
  <c r="AC160"/>
  <c r="AC162"/>
  <c r="AC164"/>
  <c r="AC167"/>
  <c r="AE168"/>
  <c r="AH168" s="1"/>
  <c r="AC169"/>
  <c r="AK169"/>
  <c r="AN169" s="1"/>
  <c r="AP169" s="1"/>
  <c r="AE170"/>
  <c r="AC171"/>
  <c r="AK171"/>
  <c r="AN171" s="1"/>
  <c r="AP171" s="1"/>
  <c r="AE172"/>
  <c r="AH172" s="1"/>
  <c r="AC173"/>
  <c r="AK173"/>
  <c r="AN173" s="1"/>
  <c r="AP173" s="1"/>
  <c r="AE174"/>
  <c r="AC175"/>
  <c r="AK175"/>
  <c r="AN175" s="1"/>
  <c r="AP175" s="1"/>
  <c r="AE176"/>
  <c r="AH176" s="1"/>
  <c r="AG3" i="24"/>
  <c r="AG20"/>
  <c r="AG22"/>
  <c r="AG24"/>
  <c r="AG34"/>
  <c r="AG36"/>
  <c r="AG38"/>
  <c r="AG40"/>
  <c r="AG42"/>
  <c r="AG82"/>
  <c r="AG86"/>
  <c r="AE3"/>
  <c r="AH3" s="1"/>
  <c r="AG7"/>
  <c r="AG9"/>
  <c r="AG11"/>
  <c r="AG13"/>
  <c r="AE20"/>
  <c r="AE22"/>
  <c r="AE24"/>
  <c r="AE26"/>
  <c r="AG28"/>
  <c r="AH28" s="1"/>
  <c r="AE34"/>
  <c r="AE36"/>
  <c r="AE38"/>
  <c r="AE40"/>
  <c r="AE42"/>
  <c r="AG44"/>
  <c r="AG47"/>
  <c r="AH47" s="1"/>
  <c r="AG49"/>
  <c r="AG51"/>
  <c r="AG53"/>
  <c r="AG59"/>
  <c r="AG61"/>
  <c r="AG63"/>
  <c r="AG65"/>
  <c r="AG67"/>
  <c r="AG72"/>
  <c r="AG74"/>
  <c r="AG76"/>
  <c r="AG78"/>
  <c r="AE82"/>
  <c r="AG84"/>
  <c r="AE86"/>
  <c r="AH86" s="1"/>
  <c r="AL3"/>
  <c r="AJ3"/>
  <c r="Z3"/>
  <c r="AM3"/>
  <c r="AK3"/>
  <c r="AM4"/>
  <c r="AK4"/>
  <c r="AL4"/>
  <c r="AJ4"/>
  <c r="Z4"/>
  <c r="AL5"/>
  <c r="AJ5"/>
  <c r="AM5"/>
  <c r="AK5"/>
  <c r="Z5"/>
  <c r="AF5"/>
  <c r="AC5"/>
  <c r="AM6"/>
  <c r="AK6"/>
  <c r="AL6"/>
  <c r="AJ6"/>
  <c r="Z6"/>
  <c r="AL7"/>
  <c r="AJ7"/>
  <c r="Z7"/>
  <c r="AM7"/>
  <c r="AK7"/>
  <c r="AM8"/>
  <c r="AK8"/>
  <c r="AL8"/>
  <c r="AJ8"/>
  <c r="Z8"/>
  <c r="AL9"/>
  <c r="AJ9"/>
  <c r="Z9"/>
  <c r="AM9"/>
  <c r="AK9"/>
  <c r="AM10"/>
  <c r="AK10"/>
  <c r="AL10"/>
  <c r="AJ10"/>
  <c r="Z10"/>
  <c r="AL11"/>
  <c r="AJ11"/>
  <c r="Z11"/>
  <c r="AM11"/>
  <c r="AK11"/>
  <c r="AM12"/>
  <c r="AK12"/>
  <c r="AL12"/>
  <c r="AJ12"/>
  <c r="Z12"/>
  <c r="AL13"/>
  <c r="AJ13"/>
  <c r="Z13"/>
  <c r="AM13"/>
  <c r="AK13"/>
  <c r="AM14"/>
  <c r="AK14"/>
  <c r="AL14"/>
  <c r="AJ14"/>
  <c r="Z14"/>
  <c r="AL15"/>
  <c r="AJ15"/>
  <c r="Z15"/>
  <c r="AM15"/>
  <c r="AK15"/>
  <c r="AN15" s="1"/>
  <c r="AL27"/>
  <c r="AJ27"/>
  <c r="Z27"/>
  <c r="AM27"/>
  <c r="AK27"/>
  <c r="AM28"/>
  <c r="AK28"/>
  <c r="AL28"/>
  <c r="AJ28"/>
  <c r="Z28"/>
  <c r="AL29"/>
  <c r="AJ29"/>
  <c r="Z29"/>
  <c r="AM29"/>
  <c r="AK29"/>
  <c r="AM30"/>
  <c r="AK30"/>
  <c r="AL30"/>
  <c r="AJ30"/>
  <c r="Z30"/>
  <c r="AL31"/>
  <c r="AJ31"/>
  <c r="Z31"/>
  <c r="AM31"/>
  <c r="AK31"/>
  <c r="AM32"/>
  <c r="AK32"/>
  <c r="AL32"/>
  <c r="AJ32"/>
  <c r="Z32"/>
  <c r="AL45"/>
  <c r="AJ45"/>
  <c r="Z45"/>
  <c r="AM45"/>
  <c r="AK45"/>
  <c r="AC3"/>
  <c r="AE4"/>
  <c r="AG4"/>
  <c r="AE5"/>
  <c r="AH5" s="1"/>
  <c r="AH7"/>
  <c r="AH9"/>
  <c r="AH11"/>
  <c r="AH13"/>
  <c r="AH44"/>
  <c r="AM16"/>
  <c r="AK16"/>
  <c r="AL16"/>
  <c r="AJ16"/>
  <c r="Z16"/>
  <c r="AL17"/>
  <c r="AJ17"/>
  <c r="Z17"/>
  <c r="AM17"/>
  <c r="AK17"/>
  <c r="AN17" s="1"/>
  <c r="AM18"/>
  <c r="AK18"/>
  <c r="AL18"/>
  <c r="AJ18"/>
  <c r="Z18"/>
  <c r="AL19"/>
  <c r="AJ19"/>
  <c r="Z19"/>
  <c r="AM19"/>
  <c r="AK19"/>
  <c r="AN19" s="1"/>
  <c r="AM20"/>
  <c r="AK20"/>
  <c r="AL20"/>
  <c r="AJ20"/>
  <c r="Z20"/>
  <c r="AL21"/>
  <c r="AJ21"/>
  <c r="Z21"/>
  <c r="AM21"/>
  <c r="AK21"/>
  <c r="AN21" s="1"/>
  <c r="AM22"/>
  <c r="AK22"/>
  <c r="AN22" s="1"/>
  <c r="AL22"/>
  <c r="AJ22"/>
  <c r="Z22"/>
  <c r="AL23"/>
  <c r="AJ23"/>
  <c r="Z23"/>
  <c r="AM23"/>
  <c r="AK23"/>
  <c r="AN23" s="1"/>
  <c r="AM24"/>
  <c r="AK24"/>
  <c r="AN24" s="1"/>
  <c r="AL24"/>
  <c r="AJ24"/>
  <c r="Z24"/>
  <c r="AL25"/>
  <c r="AJ25"/>
  <c r="Z25"/>
  <c r="AM25"/>
  <c r="AK25"/>
  <c r="AN25" s="1"/>
  <c r="AM26"/>
  <c r="AK26"/>
  <c r="AN26" s="1"/>
  <c r="AL26"/>
  <c r="AJ26"/>
  <c r="Z26"/>
  <c r="AL33"/>
  <c r="AJ33"/>
  <c r="Z33"/>
  <c r="AM33"/>
  <c r="AK33"/>
  <c r="AN33" s="1"/>
  <c r="AM34"/>
  <c r="AK34"/>
  <c r="AN34" s="1"/>
  <c r="AL34"/>
  <c r="AJ34"/>
  <c r="Z34"/>
  <c r="AL35"/>
  <c r="AJ35"/>
  <c r="Z35"/>
  <c r="AM35"/>
  <c r="AK35"/>
  <c r="AN35" s="1"/>
  <c r="AM36"/>
  <c r="AK36"/>
  <c r="AL36"/>
  <c r="AJ36"/>
  <c r="Z36"/>
  <c r="AL37"/>
  <c r="AJ37"/>
  <c r="Z37"/>
  <c r="AM37"/>
  <c r="AK37"/>
  <c r="AN37" s="1"/>
  <c r="AM38"/>
  <c r="AK38"/>
  <c r="AL38"/>
  <c r="AJ38"/>
  <c r="Z38"/>
  <c r="AL39"/>
  <c r="AJ39"/>
  <c r="Z39"/>
  <c r="AM39"/>
  <c r="AK39"/>
  <c r="AN39" s="1"/>
  <c r="AM40"/>
  <c r="AK40"/>
  <c r="AN40" s="1"/>
  <c r="AL40"/>
  <c r="AJ40"/>
  <c r="Z40"/>
  <c r="AL41"/>
  <c r="AJ41"/>
  <c r="Z41"/>
  <c r="AM41"/>
  <c r="AK41"/>
  <c r="AN41" s="1"/>
  <c r="AM42"/>
  <c r="AK42"/>
  <c r="AN42" s="1"/>
  <c r="AL42"/>
  <c r="AJ42"/>
  <c r="Z42"/>
  <c r="AL43"/>
  <c r="AJ43"/>
  <c r="Z43"/>
  <c r="AM43"/>
  <c r="AK43"/>
  <c r="AN43" s="1"/>
  <c r="AC4"/>
  <c r="AH20"/>
  <c r="AH22"/>
  <c r="AH24"/>
  <c r="AH34"/>
  <c r="AH36"/>
  <c r="AH38"/>
  <c r="AH40"/>
  <c r="AH42"/>
  <c r="AL46"/>
  <c r="AJ46"/>
  <c r="Z46"/>
  <c r="AM46"/>
  <c r="AK46"/>
  <c r="AM47"/>
  <c r="AK47"/>
  <c r="AL47"/>
  <c r="AJ47"/>
  <c r="Z47"/>
  <c r="AL48"/>
  <c r="AJ48"/>
  <c r="Z48"/>
  <c r="AM48"/>
  <c r="AK48"/>
  <c r="AM49"/>
  <c r="AK49"/>
  <c r="AL49"/>
  <c r="AJ49"/>
  <c r="Z49"/>
  <c r="AL50"/>
  <c r="AJ50"/>
  <c r="Z50"/>
  <c r="AM50"/>
  <c r="AK50"/>
  <c r="AM51"/>
  <c r="AK51"/>
  <c r="AL51"/>
  <c r="AJ51"/>
  <c r="Z51"/>
  <c r="AL52"/>
  <c r="AJ52"/>
  <c r="Z52"/>
  <c r="AM52"/>
  <c r="AK52"/>
  <c r="AM53"/>
  <c r="AK53"/>
  <c r="AL53"/>
  <c r="AJ53"/>
  <c r="Z53"/>
  <c r="AL54"/>
  <c r="AJ54"/>
  <c r="Z54"/>
  <c r="AM54"/>
  <c r="AK54"/>
  <c r="AM55"/>
  <c r="AK55"/>
  <c r="AL55"/>
  <c r="AJ55"/>
  <c r="Z55"/>
  <c r="AL56"/>
  <c r="AJ56"/>
  <c r="Z56"/>
  <c r="AM56"/>
  <c r="AK56"/>
  <c r="AM57"/>
  <c r="AK57"/>
  <c r="AL57"/>
  <c r="AJ57"/>
  <c r="Z57"/>
  <c r="AL58"/>
  <c r="AJ58"/>
  <c r="Z58"/>
  <c r="AM58"/>
  <c r="AK58"/>
  <c r="AM59"/>
  <c r="AK59"/>
  <c r="AL59"/>
  <c r="AJ59"/>
  <c r="Z59"/>
  <c r="AL60"/>
  <c r="AJ60"/>
  <c r="Z60"/>
  <c r="AM60"/>
  <c r="AK60"/>
  <c r="AM61"/>
  <c r="AK61"/>
  <c r="AL61"/>
  <c r="AJ61"/>
  <c r="Z61"/>
  <c r="AL62"/>
  <c r="AJ62"/>
  <c r="Z62"/>
  <c r="AM62"/>
  <c r="AK62"/>
  <c r="AM63"/>
  <c r="AK63"/>
  <c r="AL63"/>
  <c r="AJ63"/>
  <c r="Z63"/>
  <c r="AL64"/>
  <c r="AJ64"/>
  <c r="Z64"/>
  <c r="AM64"/>
  <c r="AK64"/>
  <c r="AM65"/>
  <c r="AK65"/>
  <c r="AL65"/>
  <c r="AJ65"/>
  <c r="Z65"/>
  <c r="AL66"/>
  <c r="AJ66"/>
  <c r="Z66"/>
  <c r="AM66"/>
  <c r="AK66"/>
  <c r="AM67"/>
  <c r="AK67"/>
  <c r="AL67"/>
  <c r="AJ67"/>
  <c r="Z67"/>
  <c r="AL68"/>
  <c r="AJ68"/>
  <c r="Z68"/>
  <c r="AM68"/>
  <c r="AK68"/>
  <c r="AM69"/>
  <c r="AK69"/>
  <c r="AL69"/>
  <c r="AJ69"/>
  <c r="Z69"/>
  <c r="AL70"/>
  <c r="AJ70"/>
  <c r="Z70"/>
  <c r="AM70"/>
  <c r="AK70"/>
  <c r="AM71"/>
  <c r="AK71"/>
  <c r="AL71"/>
  <c r="AJ71"/>
  <c r="Z71"/>
  <c r="AL72"/>
  <c r="AJ72"/>
  <c r="Z72"/>
  <c r="AM72"/>
  <c r="AK72"/>
  <c r="AM73"/>
  <c r="AK73"/>
  <c r="AL73"/>
  <c r="AJ73"/>
  <c r="Z73"/>
  <c r="AL74"/>
  <c r="AJ74"/>
  <c r="Z74"/>
  <c r="AM74"/>
  <c r="AK74"/>
  <c r="AM75"/>
  <c r="AK75"/>
  <c r="AL75"/>
  <c r="AJ75"/>
  <c r="Z75"/>
  <c r="AL76"/>
  <c r="AJ76"/>
  <c r="Z76"/>
  <c r="AM76"/>
  <c r="AK76"/>
  <c r="AM77"/>
  <c r="AK77"/>
  <c r="AL77"/>
  <c r="AJ77"/>
  <c r="Z77"/>
  <c r="AL78"/>
  <c r="AJ78"/>
  <c r="Z78"/>
  <c r="AM78"/>
  <c r="AK78"/>
  <c r="AM79"/>
  <c r="AK79"/>
  <c r="AL79"/>
  <c r="AJ79"/>
  <c r="Z79"/>
  <c r="AL80"/>
  <c r="AJ80"/>
  <c r="Z80"/>
  <c r="AM80"/>
  <c r="AK80"/>
  <c r="AM85"/>
  <c r="AK85"/>
  <c r="AL85"/>
  <c r="AJ85"/>
  <c r="Z85"/>
  <c r="AE6"/>
  <c r="AG6"/>
  <c r="AC7"/>
  <c r="AE8"/>
  <c r="AG8"/>
  <c r="AC9"/>
  <c r="AE10"/>
  <c r="AG10"/>
  <c r="AC11"/>
  <c r="AE12"/>
  <c r="AG12"/>
  <c r="AC13"/>
  <c r="AE14"/>
  <c r="AG14"/>
  <c r="AC15"/>
  <c r="AF15"/>
  <c r="AH15" s="1"/>
  <c r="AE16"/>
  <c r="AG16"/>
  <c r="AC17"/>
  <c r="AF17"/>
  <c r="AE18"/>
  <c r="AG18"/>
  <c r="AC19"/>
  <c r="AF19"/>
  <c r="AC21"/>
  <c r="AF21"/>
  <c r="AC23"/>
  <c r="AF23"/>
  <c r="AC25"/>
  <c r="AF25"/>
  <c r="AG26"/>
  <c r="AH26" s="1"/>
  <c r="AC27"/>
  <c r="AF27"/>
  <c r="AC29"/>
  <c r="AF29"/>
  <c r="AE30"/>
  <c r="AG30"/>
  <c r="AC31"/>
  <c r="AF31"/>
  <c r="AG32"/>
  <c r="AH32" s="1"/>
  <c r="AC33"/>
  <c r="AF33"/>
  <c r="AC35"/>
  <c r="AF35"/>
  <c r="AC37"/>
  <c r="AF37"/>
  <c r="AC39"/>
  <c r="AF39"/>
  <c r="AC41"/>
  <c r="AF41"/>
  <c r="AC43"/>
  <c r="AF43"/>
  <c r="Z44"/>
  <c r="AJ44"/>
  <c r="AL44"/>
  <c r="AC45"/>
  <c r="AF45"/>
  <c r="AH49"/>
  <c r="AH51"/>
  <c r="AH53"/>
  <c r="AH59"/>
  <c r="AH61"/>
  <c r="AH63"/>
  <c r="AH65"/>
  <c r="AH67"/>
  <c r="AH72"/>
  <c r="AH74"/>
  <c r="AH76"/>
  <c r="AH78"/>
  <c r="AH84"/>
  <c r="AM81"/>
  <c r="AK81"/>
  <c r="AL81"/>
  <c r="AJ81"/>
  <c r="Z81"/>
  <c r="AL82"/>
  <c r="AJ82"/>
  <c r="Z82"/>
  <c r="AM82"/>
  <c r="AK82"/>
  <c r="AM83"/>
  <c r="AK83"/>
  <c r="AL83"/>
  <c r="AJ83"/>
  <c r="Z83"/>
  <c r="AL87"/>
  <c r="AM87"/>
  <c r="AK87"/>
  <c r="Z87"/>
  <c r="AC6"/>
  <c r="AC8"/>
  <c r="AC10"/>
  <c r="AC12"/>
  <c r="AC14"/>
  <c r="AC16"/>
  <c r="AE17"/>
  <c r="AH17" s="1"/>
  <c r="AC18"/>
  <c r="AE19"/>
  <c r="AH19" s="1"/>
  <c r="AC20"/>
  <c r="AE21"/>
  <c r="AH21" s="1"/>
  <c r="AC22"/>
  <c r="AE23"/>
  <c r="AH23" s="1"/>
  <c r="AC24"/>
  <c r="AE25"/>
  <c r="AH25" s="1"/>
  <c r="AC26"/>
  <c r="AE27"/>
  <c r="AC28"/>
  <c r="AE29"/>
  <c r="AC30"/>
  <c r="AE31"/>
  <c r="AC32"/>
  <c r="AE33"/>
  <c r="AH33" s="1"/>
  <c r="AC34"/>
  <c r="AE35"/>
  <c r="AH35" s="1"/>
  <c r="AC36"/>
  <c r="AE37"/>
  <c r="AH37" s="1"/>
  <c r="AC38"/>
  <c r="AE39"/>
  <c r="AH39" s="1"/>
  <c r="AC40"/>
  <c r="AE41"/>
  <c r="AH41" s="1"/>
  <c r="AC42"/>
  <c r="AE43"/>
  <c r="AH43" s="1"/>
  <c r="AC44"/>
  <c r="AK44"/>
  <c r="AE45"/>
  <c r="AH45" s="1"/>
  <c r="AC46"/>
  <c r="AF46"/>
  <c r="AC48"/>
  <c r="AF48"/>
  <c r="AC50"/>
  <c r="AF50"/>
  <c r="AC52"/>
  <c r="AF52"/>
  <c r="AC54"/>
  <c r="AF54"/>
  <c r="AE55"/>
  <c r="AG55"/>
  <c r="AC56"/>
  <c r="AF56"/>
  <c r="AE57"/>
  <c r="AG57"/>
  <c r="AC58"/>
  <c r="AF58"/>
  <c r="AC60"/>
  <c r="AF60"/>
  <c r="AC62"/>
  <c r="AF62"/>
  <c r="AC64"/>
  <c r="AF64"/>
  <c r="AC66"/>
  <c r="AF66"/>
  <c r="AC68"/>
  <c r="AF68"/>
  <c r="AE69"/>
  <c r="AG69"/>
  <c r="AC70"/>
  <c r="AF70"/>
  <c r="AE71"/>
  <c r="AG71"/>
  <c r="AC72"/>
  <c r="AE73"/>
  <c r="AG73"/>
  <c r="AC74"/>
  <c r="AE75"/>
  <c r="AG75"/>
  <c r="AC76"/>
  <c r="AE77"/>
  <c r="AG77"/>
  <c r="AC78"/>
  <c r="AE79"/>
  <c r="AG79"/>
  <c r="AC80"/>
  <c r="AF80"/>
  <c r="AH80" s="1"/>
  <c r="AE81"/>
  <c r="AG81"/>
  <c r="AC82"/>
  <c r="AE83"/>
  <c r="AG83"/>
  <c r="AC84"/>
  <c r="AK84"/>
  <c r="AM84"/>
  <c r="AE85"/>
  <c r="AG85"/>
  <c r="AC86"/>
  <c r="AK86"/>
  <c r="AM86"/>
  <c r="AE87"/>
  <c r="AG87"/>
  <c r="AE46"/>
  <c r="AH46" s="1"/>
  <c r="AC47"/>
  <c r="AE48"/>
  <c r="AH48" s="1"/>
  <c r="AC49"/>
  <c r="AE50"/>
  <c r="AH50" s="1"/>
  <c r="AC51"/>
  <c r="AE52"/>
  <c r="AH52" s="1"/>
  <c r="AC53"/>
  <c r="AE54"/>
  <c r="AH54" s="1"/>
  <c r="AC55"/>
  <c r="AE56"/>
  <c r="AH56" s="1"/>
  <c r="AC57"/>
  <c r="AE58"/>
  <c r="AH58" s="1"/>
  <c r="AC59"/>
  <c r="AE60"/>
  <c r="AH60" s="1"/>
  <c r="AC61"/>
  <c r="AE62"/>
  <c r="AH62" s="1"/>
  <c r="AC63"/>
  <c r="AE64"/>
  <c r="AH64" s="1"/>
  <c r="AC65"/>
  <c r="AE66"/>
  <c r="AH66" s="1"/>
  <c r="AC67"/>
  <c r="AE68"/>
  <c r="AH68" s="1"/>
  <c r="AC69"/>
  <c r="AE70"/>
  <c r="AH70" s="1"/>
  <c r="AC71"/>
  <c r="AC73"/>
  <c r="AC75"/>
  <c r="AC77"/>
  <c r="AC79"/>
  <c r="AC81"/>
  <c r="AC83"/>
  <c r="Z84"/>
  <c r="AJ84"/>
  <c r="AC85"/>
  <c r="Z86"/>
  <c r="AJ86"/>
  <c r="AC87"/>
  <c r="AP133" i="16" l="1"/>
  <c r="AP125"/>
  <c r="AP117"/>
  <c r="AP109"/>
  <c r="AP101"/>
  <c r="AP93"/>
  <c r="AH171"/>
  <c r="AH163"/>
  <c r="AH155"/>
  <c r="AH147"/>
  <c r="AN132" i="22"/>
  <c r="AP132" s="1"/>
  <c r="AN140" i="16"/>
  <c r="AN132"/>
  <c r="AN124"/>
  <c r="AN116"/>
  <c r="AN108"/>
  <c r="AN100"/>
  <c r="AN92"/>
  <c r="AN53" i="23"/>
  <c r="AH48"/>
  <c r="AN47"/>
  <c r="AP47" s="1"/>
  <c r="AH44"/>
  <c r="AN43"/>
  <c r="AP43" s="1"/>
  <c r="AH40"/>
  <c r="AN39"/>
  <c r="AP39" s="1"/>
  <c r="AH36"/>
  <c r="AH32"/>
  <c r="AH26"/>
  <c r="AH24"/>
  <c r="AH10"/>
  <c r="AN85"/>
  <c r="AN77"/>
  <c r="AN58"/>
  <c r="AN57"/>
  <c r="AN42"/>
  <c r="AH5"/>
  <c r="AN4"/>
  <c r="AP4" s="1"/>
  <c r="AH3"/>
  <c r="AN44"/>
  <c r="AN36"/>
  <c r="AN35"/>
  <c r="AN34"/>
  <c r="AN33"/>
  <c r="AN32"/>
  <c r="AN31"/>
  <c r="AN30"/>
  <c r="AN29"/>
  <c r="AN28"/>
  <c r="AN27"/>
  <c r="AN26"/>
  <c r="AN7"/>
  <c r="AH43" i="25"/>
  <c r="AH133" i="16"/>
  <c r="AH129"/>
  <c r="AP129" s="1"/>
  <c r="AH125"/>
  <c r="AH121"/>
  <c r="AP121" s="1"/>
  <c r="AH117"/>
  <c r="AH113"/>
  <c r="AP113" s="1"/>
  <c r="AH109"/>
  <c r="AH105"/>
  <c r="AP105" s="1"/>
  <c r="AH101"/>
  <c r="AH97"/>
  <c r="AP97" s="1"/>
  <c r="AH93"/>
  <c r="AN38" i="24"/>
  <c r="AH38" i="25"/>
  <c r="AH34"/>
  <c r="AH29"/>
  <c r="AH25"/>
  <c r="AH21"/>
  <c r="AN33"/>
  <c r="AP33" s="1"/>
  <c r="AN37"/>
  <c r="AN28"/>
  <c r="AP28" s="1"/>
  <c r="AN20"/>
  <c r="AH17"/>
  <c r="AN16"/>
  <c r="AP16" s="1"/>
  <c r="AH13"/>
  <c r="AN12"/>
  <c r="AP12" s="1"/>
  <c r="AH9"/>
  <c r="AN8"/>
  <c r="AP8" s="1"/>
  <c r="AH5"/>
  <c r="AN4"/>
  <c r="AN77"/>
  <c r="AN70"/>
  <c r="AN61"/>
  <c r="AN49"/>
  <c r="AN47"/>
  <c r="AP47" s="1"/>
  <c r="AN46"/>
  <c r="AP46" s="1"/>
  <c r="AH44"/>
  <c r="AN43"/>
  <c r="AH40"/>
  <c r="AH86"/>
  <c r="AH85"/>
  <c r="AN84"/>
  <c r="AP84" s="1"/>
  <c r="AH81"/>
  <c r="AN80"/>
  <c r="AP80" s="1"/>
  <c r="AH77"/>
  <c r="AN76"/>
  <c r="AP76" s="1"/>
  <c r="AH74"/>
  <c r="AH70"/>
  <c r="AN69"/>
  <c r="AP69" s="1"/>
  <c r="AH66"/>
  <c r="AN65"/>
  <c r="AP65" s="1"/>
  <c r="AH61"/>
  <c r="AN60"/>
  <c r="AP60" s="1"/>
  <c r="AH57"/>
  <c r="AN56"/>
  <c r="AP56" s="1"/>
  <c r="AH53"/>
  <c r="AH49"/>
  <c r="AH37"/>
  <c r="AP37" s="1"/>
  <c r="AH20"/>
  <c r="AH4"/>
  <c r="AP4" s="1"/>
  <c r="AH85" i="23"/>
  <c r="AN84"/>
  <c r="AP84" s="1"/>
  <c r="AH81"/>
  <c r="AN80"/>
  <c r="AP80" s="1"/>
  <c r="AH77"/>
  <c r="AP77" s="1"/>
  <c r="AN76"/>
  <c r="AP76" s="1"/>
  <c r="AH73"/>
  <c r="AH69"/>
  <c r="AH65"/>
  <c r="AH61"/>
  <c r="AN88"/>
  <c r="AP88" s="1"/>
  <c r="AN87"/>
  <c r="AP87" s="1"/>
  <c r="AN83"/>
  <c r="AP83" s="1"/>
  <c r="AN75"/>
  <c r="AP75" s="1"/>
  <c r="AN74"/>
  <c r="AP74" s="1"/>
  <c r="AN73"/>
  <c r="AN72"/>
  <c r="AP72" s="1"/>
  <c r="AN71"/>
  <c r="AP71" s="1"/>
  <c r="AN70"/>
  <c r="AP70" s="1"/>
  <c r="AN69"/>
  <c r="AP69" s="1"/>
  <c r="AN68"/>
  <c r="AP68" s="1"/>
  <c r="AN67"/>
  <c r="AP67" s="1"/>
  <c r="AN66"/>
  <c r="AP66" s="1"/>
  <c r="AN65"/>
  <c r="AN64"/>
  <c r="AP64" s="1"/>
  <c r="AN63"/>
  <c r="AP63" s="1"/>
  <c r="AN62"/>
  <c r="AP62" s="1"/>
  <c r="AN61"/>
  <c r="AP61" s="1"/>
  <c r="AN60"/>
  <c r="AP60" s="1"/>
  <c r="AN59"/>
  <c r="AP59" s="1"/>
  <c r="AN56"/>
  <c r="AP56" s="1"/>
  <c r="AH55"/>
  <c r="AP55" s="1"/>
  <c r="AN49"/>
  <c r="AP49" s="1"/>
  <c r="AH46"/>
  <c r="AN45"/>
  <c r="AP45" s="1"/>
  <c r="AH42"/>
  <c r="AN41"/>
  <c r="AP41" s="1"/>
  <c r="AH38"/>
  <c r="AN37"/>
  <c r="AP37" s="1"/>
  <c r="AH34"/>
  <c r="AH30"/>
  <c r="AH28"/>
  <c r="AN81"/>
  <c r="AP81" s="1"/>
  <c r="AN54"/>
  <c r="AP54" s="1"/>
  <c r="AH53"/>
  <c r="AP53" s="1"/>
  <c r="AN46"/>
  <c r="AP46" s="1"/>
  <c r="AN38"/>
  <c r="AP38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AH7"/>
  <c r="AN6"/>
  <c r="AP6" s="1"/>
  <c r="AN48"/>
  <c r="AP48" s="1"/>
  <c r="AN40"/>
  <c r="AP40" s="1"/>
  <c r="AN5"/>
  <c r="AP5" s="1"/>
  <c r="AP79"/>
  <c r="AN52"/>
  <c r="AP52" s="1"/>
  <c r="AH51"/>
  <c r="AP51" s="1"/>
  <c r="AP85"/>
  <c r="AP58"/>
  <c r="AP57"/>
  <c r="AN50"/>
  <c r="AP50" s="1"/>
  <c r="AP42"/>
  <c r="AN8"/>
  <c r="AP8" s="1"/>
  <c r="AP44"/>
  <c r="AP36"/>
  <c r="AP35"/>
  <c r="AP34"/>
  <c r="AP33"/>
  <c r="AP32"/>
  <c r="AP31"/>
  <c r="AP30"/>
  <c r="AP29"/>
  <c r="AP28"/>
  <c r="AP27"/>
  <c r="AP26"/>
  <c r="AP3"/>
  <c r="AP7"/>
  <c r="AH3" i="25"/>
  <c r="AN24"/>
  <c r="AP24" s="1"/>
  <c r="AN73"/>
  <c r="AP73" s="1"/>
  <c r="AN79"/>
  <c r="AN72"/>
  <c r="AN64"/>
  <c r="AN55"/>
  <c r="AN54"/>
  <c r="AP54" s="1"/>
  <c r="AN53"/>
  <c r="AN52"/>
  <c r="AP52" s="1"/>
  <c r="AN51"/>
  <c r="AN42"/>
  <c r="AN36"/>
  <c r="AN27"/>
  <c r="AN19"/>
  <c r="AH177" i="16"/>
  <c r="AH176"/>
  <c r="AN175"/>
  <c r="AP175" s="1"/>
  <c r="AH172"/>
  <c r="AN171"/>
  <c r="AP171" s="1"/>
  <c r="AH168"/>
  <c r="AN167"/>
  <c r="AP167" s="1"/>
  <c r="AH164"/>
  <c r="AN163"/>
  <c r="AP163" s="1"/>
  <c r="AH160"/>
  <c r="AN159"/>
  <c r="AP159" s="1"/>
  <c r="AH156"/>
  <c r="AN155"/>
  <c r="AP155" s="1"/>
  <c r="AH152"/>
  <c r="AN151"/>
  <c r="AP151" s="1"/>
  <c r="AH148"/>
  <c r="AN147"/>
  <c r="AP147" s="1"/>
  <c r="AH144"/>
  <c r="AN177"/>
  <c r="AP177" s="1"/>
  <c r="AN176"/>
  <c r="AP176" s="1"/>
  <c r="AN172"/>
  <c r="AP172" s="1"/>
  <c r="AN164"/>
  <c r="AP164" s="1"/>
  <c r="AN156"/>
  <c r="AP156" s="1"/>
  <c r="AN148"/>
  <c r="AP148" s="1"/>
  <c r="AH142"/>
  <c r="AH136"/>
  <c r="AN135"/>
  <c r="AP135" s="1"/>
  <c r="AH132"/>
  <c r="AN131"/>
  <c r="AP131" s="1"/>
  <c r="AH128"/>
  <c r="AN127"/>
  <c r="AP127" s="1"/>
  <c r="AH124"/>
  <c r="AN123"/>
  <c r="AP123" s="1"/>
  <c r="AH120"/>
  <c r="AN119"/>
  <c r="AP119" s="1"/>
  <c r="AH116"/>
  <c r="AN115"/>
  <c r="AP115" s="1"/>
  <c r="AH112"/>
  <c r="AN111"/>
  <c r="AP111" s="1"/>
  <c r="AH108"/>
  <c r="AN107"/>
  <c r="AP107" s="1"/>
  <c r="AH104"/>
  <c r="AN103"/>
  <c r="AP103" s="1"/>
  <c r="AH100"/>
  <c r="AN99"/>
  <c r="AP99" s="1"/>
  <c r="AH96"/>
  <c r="AN95"/>
  <c r="AP95" s="1"/>
  <c r="AH92"/>
  <c r="AN174"/>
  <c r="AP174" s="1"/>
  <c r="AN166"/>
  <c r="AP166" s="1"/>
  <c r="AN158"/>
  <c r="AP158" s="1"/>
  <c r="AN150"/>
  <c r="AP150" s="1"/>
  <c r="AN141"/>
  <c r="AP141" s="1"/>
  <c r="AH140"/>
  <c r="AP140" s="1"/>
  <c r="AN138"/>
  <c r="AP138" s="1"/>
  <c r="AN130"/>
  <c r="AP130" s="1"/>
  <c r="AN122"/>
  <c r="AP122" s="1"/>
  <c r="AN114"/>
  <c r="AP114" s="1"/>
  <c r="AN106"/>
  <c r="AP106" s="1"/>
  <c r="AN98"/>
  <c r="AP98" s="1"/>
  <c r="AN136"/>
  <c r="AP136" s="1"/>
  <c r="AN128"/>
  <c r="AP128" s="1"/>
  <c r="AN120"/>
  <c r="AP120" s="1"/>
  <c r="AN112"/>
  <c r="AP112" s="1"/>
  <c r="AN104"/>
  <c r="AP104" s="1"/>
  <c r="AN96"/>
  <c r="AP96" s="1"/>
  <c r="AP142"/>
  <c r="AP168"/>
  <c r="AP160"/>
  <c r="AP152"/>
  <c r="AP144"/>
  <c r="AN139"/>
  <c r="AP139" s="1"/>
  <c r="AP170"/>
  <c r="AP162"/>
  <c r="AP154"/>
  <c r="AP146"/>
  <c r="AP134"/>
  <c r="AP126"/>
  <c r="AP118"/>
  <c r="AP110"/>
  <c r="AP102"/>
  <c r="AP94"/>
  <c r="AP132"/>
  <c r="AP124"/>
  <c r="AP116"/>
  <c r="AP108"/>
  <c r="AP100"/>
  <c r="AP92"/>
  <c r="AH83" i="25"/>
  <c r="AN82"/>
  <c r="AP82" s="1"/>
  <c r="AH79"/>
  <c r="AN78"/>
  <c r="AP78" s="1"/>
  <c r="AN75"/>
  <c r="AP75" s="1"/>
  <c r="AH72"/>
  <c r="AN71"/>
  <c r="AP71" s="1"/>
  <c r="AH68"/>
  <c r="AN67"/>
  <c r="AP67" s="1"/>
  <c r="AH64"/>
  <c r="AN62"/>
  <c r="AP62" s="1"/>
  <c r="AH59"/>
  <c r="AN58"/>
  <c r="AP58" s="1"/>
  <c r="AH55"/>
  <c r="AH51"/>
  <c r="AN50"/>
  <c r="AP50" s="1"/>
  <c r="AN86"/>
  <c r="AP86" s="1"/>
  <c r="AN85"/>
  <c r="AP85" s="1"/>
  <c r="AN81"/>
  <c r="AP81" s="1"/>
  <c r="AN74"/>
  <c r="AP74" s="1"/>
  <c r="AN66"/>
  <c r="AP66" s="1"/>
  <c r="AN57"/>
  <c r="AP57" s="1"/>
  <c r="AN45"/>
  <c r="AP45" s="1"/>
  <c r="AH42"/>
  <c r="AN41"/>
  <c r="AP41" s="1"/>
  <c r="AN39"/>
  <c r="AP39" s="1"/>
  <c r="AH36"/>
  <c r="AN35"/>
  <c r="AP35" s="1"/>
  <c r="AH31"/>
  <c r="AN30"/>
  <c r="AP30" s="1"/>
  <c r="AH27"/>
  <c r="AP27" s="1"/>
  <c r="AN26"/>
  <c r="AP26" s="1"/>
  <c r="AH23"/>
  <c r="AN22"/>
  <c r="AP22" s="1"/>
  <c r="AH19"/>
  <c r="AN18"/>
  <c r="AP18" s="1"/>
  <c r="AH15"/>
  <c r="AN14"/>
  <c r="AP14" s="1"/>
  <c r="AH11"/>
  <c r="AN10"/>
  <c r="AP10" s="1"/>
  <c r="AH7"/>
  <c r="AN6"/>
  <c r="AP6" s="1"/>
  <c r="AN83"/>
  <c r="AP83" s="1"/>
  <c r="AN68"/>
  <c r="AP68" s="1"/>
  <c r="AN59"/>
  <c r="AP59" s="1"/>
  <c r="AP3"/>
  <c r="AN31"/>
  <c r="AN23"/>
  <c r="AN15"/>
  <c r="AN7"/>
  <c r="AN40"/>
  <c r="AP40" s="1"/>
  <c r="AN34"/>
  <c r="AP34" s="1"/>
  <c r="AN25"/>
  <c r="AP25" s="1"/>
  <c r="AN17"/>
  <c r="AP17" s="1"/>
  <c r="AN9"/>
  <c r="AP9" s="1"/>
  <c r="AP77"/>
  <c r="AP70"/>
  <c r="AP61"/>
  <c r="AP72"/>
  <c r="AP64"/>
  <c r="AP55"/>
  <c r="AP53"/>
  <c r="AP36"/>
  <c r="AN11"/>
  <c r="AN44"/>
  <c r="AP44" s="1"/>
  <c r="AN38"/>
  <c r="AP38" s="1"/>
  <c r="AN29"/>
  <c r="AP29" s="1"/>
  <c r="AN21"/>
  <c r="AP21" s="1"/>
  <c r="AN13"/>
  <c r="AP13" s="1"/>
  <c r="AN5"/>
  <c r="AP5" s="1"/>
  <c r="AN161" i="22"/>
  <c r="AN159"/>
  <c r="AN157"/>
  <c r="AN155"/>
  <c r="AN153"/>
  <c r="AN151"/>
  <c r="AN149"/>
  <c r="AN147"/>
  <c r="AN127"/>
  <c r="AP127" s="1"/>
  <c r="AN125"/>
  <c r="AN123"/>
  <c r="AP123" s="1"/>
  <c r="AN121"/>
  <c r="AN119"/>
  <c r="AP119" s="1"/>
  <c r="AN117"/>
  <c r="AP117" s="1"/>
  <c r="AN106"/>
  <c r="AP106" s="1"/>
  <c r="AN100"/>
  <c r="AP100" s="1"/>
  <c r="AN98"/>
  <c r="AP98" s="1"/>
  <c r="AH85" i="24"/>
  <c r="AN84"/>
  <c r="AP84" s="1"/>
  <c r="AH81"/>
  <c r="AH79"/>
  <c r="AH75"/>
  <c r="AH71"/>
  <c r="AH69"/>
  <c r="AH57"/>
  <c r="AH55"/>
  <c r="AN44"/>
  <c r="AP44" s="1"/>
  <c r="AH31"/>
  <c r="AH29"/>
  <c r="AH27"/>
  <c r="AH82"/>
  <c r="AN164" i="22"/>
  <c r="AN154"/>
  <c r="AP154" s="1"/>
  <c r="AN101"/>
  <c r="AP101" s="1"/>
  <c r="AN172"/>
  <c r="AP172" s="1"/>
  <c r="AN162"/>
  <c r="AP162" s="1"/>
  <c r="AN152"/>
  <c r="AN160"/>
  <c r="AN150"/>
  <c r="AP150" s="1"/>
  <c r="AN158"/>
  <c r="AP158" s="1"/>
  <c r="AN146"/>
  <c r="AP146" s="1"/>
  <c r="AN122"/>
  <c r="AP122" s="1"/>
  <c r="AP143"/>
  <c r="AN144"/>
  <c r="AN142"/>
  <c r="AP142" s="1"/>
  <c r="AN140"/>
  <c r="AN124"/>
  <c r="AN118"/>
  <c r="AP118" s="1"/>
  <c r="AN116"/>
  <c r="AN105"/>
  <c r="AP105" s="1"/>
  <c r="AN156"/>
  <c r="AN148"/>
  <c r="AN136"/>
  <c r="AP136" s="1"/>
  <c r="AN126"/>
  <c r="AP126" s="1"/>
  <c r="AN120"/>
  <c r="AN99"/>
  <c r="AP165"/>
  <c r="AP141"/>
  <c r="AP163"/>
  <c r="AP161"/>
  <c r="AP159"/>
  <c r="AP157"/>
  <c r="AP155"/>
  <c r="AP153"/>
  <c r="AP151"/>
  <c r="AP149"/>
  <c r="AP147"/>
  <c r="AP125"/>
  <c r="AP121"/>
  <c r="AN97"/>
  <c r="AP97" s="1"/>
  <c r="AN96"/>
  <c r="AP96" s="1"/>
  <c r="AN95"/>
  <c r="AN94"/>
  <c r="AP94" s="1"/>
  <c r="AN93"/>
  <c r="AP93" s="1"/>
  <c r="AN92"/>
  <c r="AP92" s="1"/>
  <c r="AH174"/>
  <c r="AP174" s="1"/>
  <c r="AH170"/>
  <c r="AH164"/>
  <c r="AP164" s="1"/>
  <c r="AH160"/>
  <c r="AP160" s="1"/>
  <c r="AH156"/>
  <c r="AH152"/>
  <c r="AH148"/>
  <c r="AP148" s="1"/>
  <c r="AH144"/>
  <c r="AP144" s="1"/>
  <c r="AH140"/>
  <c r="AP140" s="1"/>
  <c r="AN138"/>
  <c r="AP138" s="1"/>
  <c r="AH135"/>
  <c r="AN176"/>
  <c r="AP176" s="1"/>
  <c r="AN168"/>
  <c r="AP168" s="1"/>
  <c r="AN167"/>
  <c r="AP167" s="1"/>
  <c r="AN137"/>
  <c r="AP137" s="1"/>
  <c r="AH124"/>
  <c r="AH120"/>
  <c r="AP120" s="1"/>
  <c r="AH116"/>
  <c r="AH113"/>
  <c r="AH109"/>
  <c r="AH104"/>
  <c r="AN103"/>
  <c r="AP103" s="1"/>
  <c r="AH99"/>
  <c r="AP99" s="1"/>
  <c r="AH95"/>
  <c r="AN170"/>
  <c r="AP170" s="1"/>
  <c r="AN135"/>
  <c r="AN134"/>
  <c r="AP134" s="1"/>
  <c r="AN130"/>
  <c r="AP130" s="1"/>
  <c r="AN113"/>
  <c r="AP113" s="1"/>
  <c r="AN112"/>
  <c r="AP112" s="1"/>
  <c r="AN111"/>
  <c r="AP111" s="1"/>
  <c r="AN110"/>
  <c r="AP110" s="1"/>
  <c r="AN109"/>
  <c r="AN108"/>
  <c r="AP108" s="1"/>
  <c r="AN107"/>
  <c r="AP107" s="1"/>
  <c r="AN133"/>
  <c r="AP133" s="1"/>
  <c r="AN115"/>
  <c r="AP115" s="1"/>
  <c r="AN104"/>
  <c r="AN5" i="24"/>
  <c r="AP5" s="1"/>
  <c r="AN36"/>
  <c r="AP36" s="1"/>
  <c r="AN20"/>
  <c r="AP20" s="1"/>
  <c r="AH30"/>
  <c r="AH12"/>
  <c r="AH8"/>
  <c r="AP40"/>
  <c r="AN18"/>
  <c r="AN13"/>
  <c r="AP13" s="1"/>
  <c r="AH87"/>
  <c r="AN86"/>
  <c r="AP86" s="1"/>
  <c r="AH83"/>
  <c r="AH77"/>
  <c r="AH73"/>
  <c r="AP43"/>
  <c r="AP42"/>
  <c r="AP41"/>
  <c r="AP39"/>
  <c r="AP38"/>
  <c r="AP37"/>
  <c r="AP35"/>
  <c r="AP34"/>
  <c r="AP33"/>
  <c r="AP26"/>
  <c r="AP25"/>
  <c r="AP24"/>
  <c r="AP23"/>
  <c r="AP22"/>
  <c r="AP21"/>
  <c r="AP19"/>
  <c r="AP17"/>
  <c r="AN16"/>
  <c r="AP15"/>
  <c r="AN14"/>
  <c r="AN12"/>
  <c r="AN11"/>
  <c r="AP11" s="1"/>
  <c r="AN10"/>
  <c r="AN9"/>
  <c r="AP9" s="1"/>
  <c r="AN8"/>
  <c r="AP8" s="1"/>
  <c r="AN7"/>
  <c r="AP7" s="1"/>
  <c r="AN6"/>
  <c r="AN4"/>
  <c r="AN3"/>
  <c r="AP3" s="1"/>
  <c r="AN87"/>
  <c r="AP87" s="1"/>
  <c r="AN83"/>
  <c r="AP83" s="1"/>
  <c r="AN82"/>
  <c r="AN81"/>
  <c r="AH18"/>
  <c r="AP18" s="1"/>
  <c r="AH16"/>
  <c r="AH14"/>
  <c r="AH10"/>
  <c r="AH6"/>
  <c r="AN85"/>
  <c r="AN80"/>
  <c r="AP80" s="1"/>
  <c r="AN79"/>
  <c r="AP79" s="1"/>
  <c r="AN78"/>
  <c r="AP78" s="1"/>
  <c r="AN77"/>
  <c r="AN76"/>
  <c r="AP76" s="1"/>
  <c r="AN75"/>
  <c r="AN74"/>
  <c r="AP74" s="1"/>
  <c r="AN73"/>
  <c r="AP73" s="1"/>
  <c r="AN72"/>
  <c r="AP72" s="1"/>
  <c r="AN71"/>
  <c r="AP71" s="1"/>
  <c r="AN70"/>
  <c r="AP70" s="1"/>
  <c r="AN69"/>
  <c r="AN68"/>
  <c r="AP68" s="1"/>
  <c r="AN67"/>
  <c r="AP67" s="1"/>
  <c r="AN66"/>
  <c r="AP66" s="1"/>
  <c r="AN65"/>
  <c r="AP65" s="1"/>
  <c r="AN64"/>
  <c r="AP64" s="1"/>
  <c r="AN63"/>
  <c r="AP63" s="1"/>
  <c r="AN62"/>
  <c r="AP62" s="1"/>
  <c r="AN61"/>
  <c r="AP61" s="1"/>
  <c r="AN60"/>
  <c r="AP60" s="1"/>
  <c r="AN59"/>
  <c r="AP59" s="1"/>
  <c r="AN58"/>
  <c r="AP58" s="1"/>
  <c r="AN57"/>
  <c r="AP57" s="1"/>
  <c r="AN56"/>
  <c r="AP56" s="1"/>
  <c r="AN55"/>
  <c r="AN54"/>
  <c r="AP54" s="1"/>
  <c r="AN53"/>
  <c r="AP53" s="1"/>
  <c r="AN52"/>
  <c r="AP52" s="1"/>
  <c r="AN51"/>
  <c r="AP51" s="1"/>
  <c r="AN50"/>
  <c r="AP50" s="1"/>
  <c r="AN49"/>
  <c r="AP49" s="1"/>
  <c r="AN48"/>
  <c r="AP48" s="1"/>
  <c r="AN47"/>
  <c r="AP47" s="1"/>
  <c r="AN46"/>
  <c r="AP46" s="1"/>
  <c r="AH4"/>
  <c r="AN45"/>
  <c r="AP45" s="1"/>
  <c r="AN32"/>
  <c r="AP32" s="1"/>
  <c r="AN31"/>
  <c r="AP31" s="1"/>
  <c r="AN30"/>
  <c r="AP30" s="1"/>
  <c r="AN29"/>
  <c r="AP29" s="1"/>
  <c r="AN28"/>
  <c r="AP28" s="1"/>
  <c r="AN27"/>
  <c r="AP27" s="1"/>
  <c r="AP82" l="1"/>
  <c r="AP104" i="22"/>
  <c r="AP135"/>
  <c r="AP116"/>
  <c r="AP124"/>
  <c r="AP7" i="25"/>
  <c r="AP23"/>
  <c r="AP42"/>
  <c r="AP65" i="23"/>
  <c r="AP73"/>
  <c r="AP43" i="25"/>
  <c r="AP55" i="24"/>
  <c r="AP69"/>
  <c r="AP75"/>
  <c r="AP77"/>
  <c r="AP85"/>
  <c r="AP81"/>
  <c r="AP12"/>
  <c r="AP51" i="25"/>
  <c r="AP19"/>
  <c r="AP20"/>
  <c r="AP49"/>
  <c r="AP79"/>
  <c r="AP11"/>
  <c r="AP15"/>
  <c r="AP31"/>
  <c r="AP152" i="22"/>
  <c r="AP109"/>
  <c r="AP156"/>
  <c r="AP95"/>
  <c r="AP6" i="24"/>
  <c r="AP4"/>
  <c r="AP10"/>
  <c r="AP14"/>
  <c r="AP16"/>
  <c r="G77" i="22" l="1"/>
  <c r="X77" s="1"/>
  <c r="G50"/>
  <c r="X50" s="1"/>
  <c r="G42"/>
  <c r="X42" s="1"/>
  <c r="G39"/>
  <c r="X39" s="1"/>
  <c r="G13" l="1"/>
  <c r="X13" s="1"/>
  <c r="Y17"/>
  <c r="AF17" s="1"/>
  <c r="G17"/>
  <c r="X17" s="1"/>
  <c r="Y87"/>
  <c r="AF87" s="1"/>
  <c r="G87"/>
  <c r="X87" s="1"/>
  <c r="AL87" s="1"/>
  <c r="Y86"/>
  <c r="AF86" s="1"/>
  <c r="G86"/>
  <c r="X86" s="1"/>
  <c r="Y85"/>
  <c r="AF85" s="1"/>
  <c r="G85"/>
  <c r="X85" s="1"/>
  <c r="AL85" s="1"/>
  <c r="Y84"/>
  <c r="AF84" s="1"/>
  <c r="G84"/>
  <c r="X84" s="1"/>
  <c r="Y83"/>
  <c r="AF83" s="1"/>
  <c r="G83"/>
  <c r="X83" s="1"/>
  <c r="AL83" s="1"/>
  <c r="Y82"/>
  <c r="AF82" s="1"/>
  <c r="G82"/>
  <c r="X82" s="1"/>
  <c r="Y81"/>
  <c r="AF81" s="1"/>
  <c r="G81"/>
  <c r="X81" s="1"/>
  <c r="Y80"/>
  <c r="AF80" s="1"/>
  <c r="G80"/>
  <c r="X80" s="1"/>
  <c r="Y79"/>
  <c r="AG79" s="1"/>
  <c r="G79"/>
  <c r="X79" s="1"/>
  <c r="Y78"/>
  <c r="AF78" s="1"/>
  <c r="G78"/>
  <c r="X78" s="1"/>
  <c r="Y76"/>
  <c r="AF76" s="1"/>
  <c r="G76"/>
  <c r="X76" s="1"/>
  <c r="Y75"/>
  <c r="AF75" s="1"/>
  <c r="G75"/>
  <c r="X75" s="1"/>
  <c r="Y74"/>
  <c r="AG74" s="1"/>
  <c r="G74"/>
  <c r="X74" s="1"/>
  <c r="Y73"/>
  <c r="AF73" s="1"/>
  <c r="G73"/>
  <c r="X73" s="1"/>
  <c r="Y72"/>
  <c r="AG72" s="1"/>
  <c r="G72"/>
  <c r="X72" s="1"/>
  <c r="Y71"/>
  <c r="AF71" s="1"/>
  <c r="G71"/>
  <c r="X71" s="1"/>
  <c r="Y70"/>
  <c r="AF70" s="1"/>
  <c r="G70"/>
  <c r="X70" s="1"/>
  <c r="Y69"/>
  <c r="AF69" s="1"/>
  <c r="G69"/>
  <c r="X69" s="1"/>
  <c r="Y68"/>
  <c r="AG68" s="1"/>
  <c r="G68"/>
  <c r="X68" s="1"/>
  <c r="Y67"/>
  <c r="AG67" s="1"/>
  <c r="G67"/>
  <c r="X67" s="1"/>
  <c r="Y66"/>
  <c r="AF66" s="1"/>
  <c r="G66"/>
  <c r="X66" s="1"/>
  <c r="Y65"/>
  <c r="AG65" s="1"/>
  <c r="G65"/>
  <c r="X65" s="1"/>
  <c r="Y64"/>
  <c r="AF64" s="1"/>
  <c r="G64"/>
  <c r="X64" s="1"/>
  <c r="Y63"/>
  <c r="AG63" s="1"/>
  <c r="G63"/>
  <c r="X63" s="1"/>
  <c r="Y62"/>
  <c r="AG62" s="1"/>
  <c r="G62"/>
  <c r="X62" s="1"/>
  <c r="Y61"/>
  <c r="AF61" s="1"/>
  <c r="G61"/>
  <c r="X61" s="1"/>
  <c r="Y60"/>
  <c r="AG60" s="1"/>
  <c r="G60"/>
  <c r="X60" s="1"/>
  <c r="Y59"/>
  <c r="AF59" s="1"/>
  <c r="G59"/>
  <c r="X59" s="1"/>
  <c r="Y58"/>
  <c r="AF58" s="1"/>
  <c r="G58"/>
  <c r="X58" s="1"/>
  <c r="Y57"/>
  <c r="AF57" s="1"/>
  <c r="G57"/>
  <c r="X57" s="1"/>
  <c r="Y56"/>
  <c r="AG56" s="1"/>
  <c r="G56"/>
  <c r="X56" s="1"/>
  <c r="Y55"/>
  <c r="AF55" s="1"/>
  <c r="G55"/>
  <c r="X55" s="1"/>
  <c r="Y54"/>
  <c r="AG54" s="1"/>
  <c r="G54"/>
  <c r="X54" s="1"/>
  <c r="Y53"/>
  <c r="AF53" s="1"/>
  <c r="G53"/>
  <c r="X53" s="1"/>
  <c r="Y52"/>
  <c r="AF52" s="1"/>
  <c r="G52"/>
  <c r="X52" s="1"/>
  <c r="Y51"/>
  <c r="AF51" s="1"/>
  <c r="G51"/>
  <c r="X51" s="1"/>
  <c r="Y49"/>
  <c r="AF49" s="1"/>
  <c r="G49"/>
  <c r="X49" s="1"/>
  <c r="Y48"/>
  <c r="AF48" s="1"/>
  <c r="G48"/>
  <c r="X48" s="1"/>
  <c r="AL48" s="1"/>
  <c r="Y47"/>
  <c r="AF47" s="1"/>
  <c r="G47"/>
  <c r="X47" s="1"/>
  <c r="Y46"/>
  <c r="AF46" s="1"/>
  <c r="G46"/>
  <c r="X46" s="1"/>
  <c r="Y45"/>
  <c r="AF45" s="1"/>
  <c r="G45"/>
  <c r="X45" s="1"/>
  <c r="Y44"/>
  <c r="AG44" s="1"/>
  <c r="G44"/>
  <c r="X44" s="1"/>
  <c r="Y43"/>
  <c r="AF43" s="1"/>
  <c r="G43"/>
  <c r="X43" s="1"/>
  <c r="Y41"/>
  <c r="AG41" s="1"/>
  <c r="G41"/>
  <c r="X41" s="1"/>
  <c r="Y40"/>
  <c r="AF40" s="1"/>
  <c r="G40"/>
  <c r="X40" s="1"/>
  <c r="Y38"/>
  <c r="AG38" s="1"/>
  <c r="G38"/>
  <c r="X38" s="1"/>
  <c r="Y37"/>
  <c r="AF37" s="1"/>
  <c r="G37"/>
  <c r="X37" s="1"/>
  <c r="Y36"/>
  <c r="AG36" s="1"/>
  <c r="G36"/>
  <c r="X36" s="1"/>
  <c r="Y35"/>
  <c r="AF35" s="1"/>
  <c r="G35"/>
  <c r="X35" s="1"/>
  <c r="Y34"/>
  <c r="AG34" s="1"/>
  <c r="G34"/>
  <c r="X34" s="1"/>
  <c r="Y33"/>
  <c r="AF33" s="1"/>
  <c r="G33"/>
  <c r="X33" s="1"/>
  <c r="Y32"/>
  <c r="AG32" s="1"/>
  <c r="G32"/>
  <c r="X32" s="1"/>
  <c r="Y31"/>
  <c r="AF31" s="1"/>
  <c r="G31"/>
  <c r="X31" s="1"/>
  <c r="Y30"/>
  <c r="AG30" s="1"/>
  <c r="G30"/>
  <c r="X30" s="1"/>
  <c r="Y29"/>
  <c r="AF29" s="1"/>
  <c r="G29"/>
  <c r="X29" s="1"/>
  <c r="Y28"/>
  <c r="AG28" s="1"/>
  <c r="G28"/>
  <c r="X28" s="1"/>
  <c r="Y27"/>
  <c r="AF27" s="1"/>
  <c r="G27"/>
  <c r="X27" s="1"/>
  <c r="Y26"/>
  <c r="AG26" s="1"/>
  <c r="G26"/>
  <c r="X26" s="1"/>
  <c r="Y25"/>
  <c r="AF25" s="1"/>
  <c r="G25"/>
  <c r="X25" s="1"/>
  <c r="Y24"/>
  <c r="AG24" s="1"/>
  <c r="G24"/>
  <c r="X24" s="1"/>
  <c r="Y23"/>
  <c r="AF23" s="1"/>
  <c r="G23"/>
  <c r="X23" s="1"/>
  <c r="Y22"/>
  <c r="AF22" s="1"/>
  <c r="G22"/>
  <c r="X22" s="1"/>
  <c r="Y21"/>
  <c r="AF21" s="1"/>
  <c r="G21"/>
  <c r="X21" s="1"/>
  <c r="Y20"/>
  <c r="AF20" s="1"/>
  <c r="G20"/>
  <c r="X20" s="1"/>
  <c r="Y19"/>
  <c r="AG19" s="1"/>
  <c r="G19"/>
  <c r="X19" s="1"/>
  <c r="Y18"/>
  <c r="AF18" s="1"/>
  <c r="G18"/>
  <c r="X18" s="1"/>
  <c r="Y16"/>
  <c r="AG16" s="1"/>
  <c r="G16"/>
  <c r="X16" s="1"/>
  <c r="Y15"/>
  <c r="AF15" s="1"/>
  <c r="G15"/>
  <c r="X15" s="1"/>
  <c r="Y14"/>
  <c r="AG14" s="1"/>
  <c r="G14"/>
  <c r="X14" s="1"/>
  <c r="Y12"/>
  <c r="AF12" s="1"/>
  <c r="G12"/>
  <c r="X12" s="1"/>
  <c r="Y11"/>
  <c r="AF11" s="1"/>
  <c r="G11"/>
  <c r="X11" s="1"/>
  <c r="Y10"/>
  <c r="AG10" s="1"/>
  <c r="G10"/>
  <c r="X10" s="1"/>
  <c r="Y9"/>
  <c r="AF9" s="1"/>
  <c r="G9"/>
  <c r="X9" s="1"/>
  <c r="Y8"/>
  <c r="AG8" s="1"/>
  <c r="G8"/>
  <c r="X8" s="1"/>
  <c r="Y7"/>
  <c r="AF7" s="1"/>
  <c r="G7"/>
  <c r="X7" s="1"/>
  <c r="Y6"/>
  <c r="AG6" s="1"/>
  <c r="G6"/>
  <c r="X6" s="1"/>
  <c r="Y5"/>
  <c r="AF5" s="1"/>
  <c r="G5"/>
  <c r="X5" s="1"/>
  <c r="Y4"/>
  <c r="AG4" s="1"/>
  <c r="G4"/>
  <c r="X4" s="1"/>
  <c r="Y3"/>
  <c r="AF3" s="1"/>
  <c r="G3"/>
  <c r="X3" s="1"/>
  <c r="AE73" l="1"/>
  <c r="AE54"/>
  <c r="AE70"/>
  <c r="AE76"/>
  <c r="AE46"/>
  <c r="AE81"/>
  <c r="AE52"/>
  <c r="AE85"/>
  <c r="AE69"/>
  <c r="AE71"/>
  <c r="AE5"/>
  <c r="AG21"/>
  <c r="AG22"/>
  <c r="AG25"/>
  <c r="AG29"/>
  <c r="AG31"/>
  <c r="AG33"/>
  <c r="AG35"/>
  <c r="AG37"/>
  <c r="AG40"/>
  <c r="AG48"/>
  <c r="AG58"/>
  <c r="AG83"/>
  <c r="AG87"/>
  <c r="AG5"/>
  <c r="AE21"/>
  <c r="AE22"/>
  <c r="AE25"/>
  <c r="AE29"/>
  <c r="AE31"/>
  <c r="AE33"/>
  <c r="AE35"/>
  <c r="AE37"/>
  <c r="AE40"/>
  <c r="AE43"/>
  <c r="AG46"/>
  <c r="AE48"/>
  <c r="AG52"/>
  <c r="AE58"/>
  <c r="AE60"/>
  <c r="AE64"/>
  <c r="AG69"/>
  <c r="AH69" s="1"/>
  <c r="AG70"/>
  <c r="AG71"/>
  <c r="AG73"/>
  <c r="AG76"/>
  <c r="AG81"/>
  <c r="AE83"/>
  <c r="AG85"/>
  <c r="AE87"/>
  <c r="AH87" s="1"/>
  <c r="AM3"/>
  <c r="AK3"/>
  <c r="AL3"/>
  <c r="AJ3"/>
  <c r="Z3"/>
  <c r="AL4"/>
  <c r="AJ4"/>
  <c r="Z4"/>
  <c r="AM4"/>
  <c r="AK4"/>
  <c r="AM5"/>
  <c r="AK5"/>
  <c r="AL5"/>
  <c r="AJ5"/>
  <c r="Z5"/>
  <c r="AL6"/>
  <c r="AJ6"/>
  <c r="Z6"/>
  <c r="AM6"/>
  <c r="AK6"/>
  <c r="AM7"/>
  <c r="AK7"/>
  <c r="AL7"/>
  <c r="AJ7"/>
  <c r="Z7"/>
  <c r="AH5"/>
  <c r="AL44"/>
  <c r="AJ44"/>
  <c r="Z44"/>
  <c r="AM44"/>
  <c r="AK44"/>
  <c r="AM45"/>
  <c r="AK45"/>
  <c r="AL45"/>
  <c r="AJ45"/>
  <c r="Z45"/>
  <c r="AL46"/>
  <c r="AJ46"/>
  <c r="Z46"/>
  <c r="AM46"/>
  <c r="AK46"/>
  <c r="AM47"/>
  <c r="AK47"/>
  <c r="AL47"/>
  <c r="AJ47"/>
  <c r="Z47"/>
  <c r="AM51"/>
  <c r="AK51"/>
  <c r="AL51"/>
  <c r="AJ51"/>
  <c r="Z51"/>
  <c r="AE3"/>
  <c r="AG3"/>
  <c r="AC4"/>
  <c r="AF4"/>
  <c r="AC6"/>
  <c r="AF6"/>
  <c r="AE7"/>
  <c r="AG7"/>
  <c r="AL8"/>
  <c r="AJ8"/>
  <c r="Z8"/>
  <c r="AM8"/>
  <c r="AK8"/>
  <c r="AM9"/>
  <c r="AK9"/>
  <c r="AL9"/>
  <c r="AJ9"/>
  <c r="Z9"/>
  <c r="AL10"/>
  <c r="AJ10"/>
  <c r="Z10"/>
  <c r="AM10"/>
  <c r="AK10"/>
  <c r="AM11"/>
  <c r="AK11"/>
  <c r="AL11"/>
  <c r="AJ11"/>
  <c r="Z11"/>
  <c r="AM12"/>
  <c r="AK12"/>
  <c r="AL12"/>
  <c r="AJ12"/>
  <c r="Z12"/>
  <c r="AL14"/>
  <c r="AJ14"/>
  <c r="Z14"/>
  <c r="AM14"/>
  <c r="AK14"/>
  <c r="AM15"/>
  <c r="AK15"/>
  <c r="AL15"/>
  <c r="AJ15"/>
  <c r="Z15"/>
  <c r="AL16"/>
  <c r="AJ16"/>
  <c r="Z16"/>
  <c r="AM16"/>
  <c r="AK16"/>
  <c r="AM18"/>
  <c r="AK18"/>
  <c r="AL18"/>
  <c r="AJ18"/>
  <c r="Z18"/>
  <c r="AL19"/>
  <c r="AJ19"/>
  <c r="Z19"/>
  <c r="AM19"/>
  <c r="AK19"/>
  <c r="AM20"/>
  <c r="AK20"/>
  <c r="AL20"/>
  <c r="AJ20"/>
  <c r="Z20"/>
  <c r="AL21"/>
  <c r="AJ21"/>
  <c r="Z21"/>
  <c r="AM21"/>
  <c r="AK21"/>
  <c r="AL22"/>
  <c r="AJ22"/>
  <c r="Z22"/>
  <c r="AM22"/>
  <c r="AK22"/>
  <c r="AM23"/>
  <c r="AK23"/>
  <c r="AL23"/>
  <c r="AJ23"/>
  <c r="Z23"/>
  <c r="AL24"/>
  <c r="AJ24"/>
  <c r="Z24"/>
  <c r="AM24"/>
  <c r="AK24"/>
  <c r="AM25"/>
  <c r="AK25"/>
  <c r="AL25"/>
  <c r="AJ25"/>
  <c r="Z25"/>
  <c r="AL26"/>
  <c r="AJ26"/>
  <c r="Z26"/>
  <c r="AM26"/>
  <c r="AK26"/>
  <c r="AM27"/>
  <c r="AK27"/>
  <c r="AL27"/>
  <c r="AJ27"/>
  <c r="Z27"/>
  <c r="AL28"/>
  <c r="AJ28"/>
  <c r="Z28"/>
  <c r="AM28"/>
  <c r="AK28"/>
  <c r="AM29"/>
  <c r="AK29"/>
  <c r="AL29"/>
  <c r="AJ29"/>
  <c r="Z29"/>
  <c r="AL30"/>
  <c r="AJ30"/>
  <c r="Z30"/>
  <c r="AM30"/>
  <c r="AK30"/>
  <c r="AM31"/>
  <c r="AK31"/>
  <c r="AL31"/>
  <c r="AJ31"/>
  <c r="Z31"/>
  <c r="AL32"/>
  <c r="AJ32"/>
  <c r="Z32"/>
  <c r="AM32"/>
  <c r="AK32"/>
  <c r="AM33"/>
  <c r="AK33"/>
  <c r="AL33"/>
  <c r="AJ33"/>
  <c r="Z33"/>
  <c r="AL34"/>
  <c r="AJ34"/>
  <c r="Z34"/>
  <c r="AM34"/>
  <c r="AK34"/>
  <c r="AM35"/>
  <c r="AK35"/>
  <c r="AL35"/>
  <c r="AJ35"/>
  <c r="Z35"/>
  <c r="AL36"/>
  <c r="AJ36"/>
  <c r="Z36"/>
  <c r="AM36"/>
  <c r="AK36"/>
  <c r="AM37"/>
  <c r="AK37"/>
  <c r="AL37"/>
  <c r="AJ37"/>
  <c r="Z37"/>
  <c r="AL38"/>
  <c r="AJ38"/>
  <c r="Z38"/>
  <c r="AM38"/>
  <c r="AK38"/>
  <c r="AM40"/>
  <c r="AK40"/>
  <c r="AL40"/>
  <c r="AJ40"/>
  <c r="Z40"/>
  <c r="AL41"/>
  <c r="AJ41"/>
  <c r="Z41"/>
  <c r="AM41"/>
  <c r="AK41"/>
  <c r="AM43"/>
  <c r="AK43"/>
  <c r="AL43"/>
  <c r="AJ43"/>
  <c r="Z43"/>
  <c r="AM49"/>
  <c r="AK49"/>
  <c r="AL49"/>
  <c r="AJ49"/>
  <c r="Z49"/>
  <c r="AC3"/>
  <c r="AE4"/>
  <c r="AH4" s="1"/>
  <c r="AC5"/>
  <c r="AE6"/>
  <c r="AH6" s="1"/>
  <c r="AC7"/>
  <c r="AH21"/>
  <c r="AH22"/>
  <c r="AH25"/>
  <c r="AH29"/>
  <c r="AH31"/>
  <c r="AH33"/>
  <c r="AH35"/>
  <c r="AH37"/>
  <c r="AH40"/>
  <c r="AH48"/>
  <c r="AL52"/>
  <c r="AJ52"/>
  <c r="Z52"/>
  <c r="AM52"/>
  <c r="AK52"/>
  <c r="AM53"/>
  <c r="AK53"/>
  <c r="AL53"/>
  <c r="AJ53"/>
  <c r="Z53"/>
  <c r="AL54"/>
  <c r="AJ54"/>
  <c r="Z54"/>
  <c r="AM54"/>
  <c r="AK54"/>
  <c r="AM61"/>
  <c r="AK61"/>
  <c r="AL61"/>
  <c r="AJ61"/>
  <c r="Z61"/>
  <c r="AL62"/>
  <c r="AJ62"/>
  <c r="Z62"/>
  <c r="AM62"/>
  <c r="AK62"/>
  <c r="AL65"/>
  <c r="AJ65"/>
  <c r="Z65"/>
  <c r="AM65"/>
  <c r="AK65"/>
  <c r="AM66"/>
  <c r="AK66"/>
  <c r="AL66"/>
  <c r="AJ66"/>
  <c r="Z66"/>
  <c r="AL67"/>
  <c r="AJ67"/>
  <c r="Z67"/>
  <c r="AM67"/>
  <c r="AK67"/>
  <c r="AL68"/>
  <c r="AJ68"/>
  <c r="Z68"/>
  <c r="AM68"/>
  <c r="AK68"/>
  <c r="AM69"/>
  <c r="AK69"/>
  <c r="AL69"/>
  <c r="AJ69"/>
  <c r="Z69"/>
  <c r="AM70"/>
  <c r="AK70"/>
  <c r="AL70"/>
  <c r="AJ70"/>
  <c r="Z70"/>
  <c r="AM71"/>
  <c r="AK71"/>
  <c r="AL71"/>
  <c r="AJ71"/>
  <c r="Z71"/>
  <c r="AL72"/>
  <c r="AJ72"/>
  <c r="Z72"/>
  <c r="AM72"/>
  <c r="AK72"/>
  <c r="AM73"/>
  <c r="AK73"/>
  <c r="AL73"/>
  <c r="AJ73"/>
  <c r="Z73"/>
  <c r="AL74"/>
  <c r="AJ74"/>
  <c r="Z74"/>
  <c r="AM74"/>
  <c r="AK74"/>
  <c r="AM75"/>
  <c r="AK75"/>
  <c r="AL75"/>
  <c r="AJ75"/>
  <c r="Z75"/>
  <c r="AL76"/>
  <c r="AJ76"/>
  <c r="Z76"/>
  <c r="AM76"/>
  <c r="AK76"/>
  <c r="AM78"/>
  <c r="AK78"/>
  <c r="AL78"/>
  <c r="AJ78"/>
  <c r="Z78"/>
  <c r="AL79"/>
  <c r="AJ79"/>
  <c r="Z79"/>
  <c r="AM79"/>
  <c r="AK79"/>
  <c r="AM80"/>
  <c r="AK80"/>
  <c r="AL80"/>
  <c r="AJ80"/>
  <c r="Z80"/>
  <c r="AL81"/>
  <c r="AJ81"/>
  <c r="Z81"/>
  <c r="AM81"/>
  <c r="AK81"/>
  <c r="AM82"/>
  <c r="AK82"/>
  <c r="AL82"/>
  <c r="AJ82"/>
  <c r="Z82"/>
  <c r="AM86"/>
  <c r="AK86"/>
  <c r="AL86"/>
  <c r="AJ86"/>
  <c r="Z86"/>
  <c r="AC8"/>
  <c r="AF8"/>
  <c r="AE9"/>
  <c r="AG9"/>
  <c r="AC10"/>
  <c r="AF10"/>
  <c r="AE11"/>
  <c r="AG11"/>
  <c r="AE12"/>
  <c r="AG12"/>
  <c r="AC14"/>
  <c r="AF14"/>
  <c r="AE15"/>
  <c r="AG15"/>
  <c r="AC16"/>
  <c r="AF16"/>
  <c r="AE18"/>
  <c r="AG18"/>
  <c r="AC19"/>
  <c r="AF19"/>
  <c r="AE20"/>
  <c r="AG20"/>
  <c r="AC21"/>
  <c r="AC22"/>
  <c r="AE23"/>
  <c r="AG23"/>
  <c r="AC24"/>
  <c r="AF24"/>
  <c r="AC26"/>
  <c r="AF26"/>
  <c r="AE27"/>
  <c r="AG27"/>
  <c r="AC28"/>
  <c r="AF28"/>
  <c r="AC30"/>
  <c r="AF30"/>
  <c r="AC32"/>
  <c r="AF32"/>
  <c r="AC34"/>
  <c r="AF34"/>
  <c r="AC36"/>
  <c r="AF36"/>
  <c r="AC38"/>
  <c r="AF38"/>
  <c r="AC41"/>
  <c r="AF41"/>
  <c r="AG43"/>
  <c r="AH43" s="1"/>
  <c r="AC44"/>
  <c r="AF44"/>
  <c r="AE45"/>
  <c r="AG45"/>
  <c r="AC46"/>
  <c r="AE47"/>
  <c r="AG47"/>
  <c r="AC48"/>
  <c r="AK48"/>
  <c r="AM48"/>
  <c r="AE49"/>
  <c r="AG49"/>
  <c r="AH52"/>
  <c r="AH70"/>
  <c r="AH73"/>
  <c r="AH81"/>
  <c r="AM55"/>
  <c r="AK55"/>
  <c r="AL55"/>
  <c r="AJ55"/>
  <c r="Z55"/>
  <c r="AL56"/>
  <c r="AJ56"/>
  <c r="Z56"/>
  <c r="AM56"/>
  <c r="AK56"/>
  <c r="AM57"/>
  <c r="AK57"/>
  <c r="AL57"/>
  <c r="AJ57"/>
  <c r="Z57"/>
  <c r="AL58"/>
  <c r="AJ58"/>
  <c r="Z58"/>
  <c r="AM58"/>
  <c r="AK58"/>
  <c r="AM59"/>
  <c r="AK59"/>
  <c r="AL59"/>
  <c r="AJ59"/>
  <c r="Z59"/>
  <c r="AL60"/>
  <c r="AJ60"/>
  <c r="Z60"/>
  <c r="AM60"/>
  <c r="AK60"/>
  <c r="AL63"/>
  <c r="AJ63"/>
  <c r="Z63"/>
  <c r="AM63"/>
  <c r="AK63"/>
  <c r="AM64"/>
  <c r="AK64"/>
  <c r="AL64"/>
  <c r="AJ64"/>
  <c r="Z64"/>
  <c r="AM84"/>
  <c r="AK84"/>
  <c r="AL84"/>
  <c r="AJ84"/>
  <c r="Z84"/>
  <c r="AL17"/>
  <c r="AM17"/>
  <c r="AK17"/>
  <c r="Z17"/>
  <c r="AE8"/>
  <c r="AC9"/>
  <c r="AE10"/>
  <c r="AC11"/>
  <c r="AC12"/>
  <c r="AE14"/>
  <c r="AH14" s="1"/>
  <c r="AC15"/>
  <c r="AE16"/>
  <c r="AH16" s="1"/>
  <c r="AC18"/>
  <c r="AE19"/>
  <c r="AH19" s="1"/>
  <c r="AC20"/>
  <c r="AC23"/>
  <c r="AE24"/>
  <c r="AC25"/>
  <c r="AE26"/>
  <c r="AC27"/>
  <c r="AE28"/>
  <c r="AC29"/>
  <c r="AE30"/>
  <c r="AC31"/>
  <c r="AE32"/>
  <c r="AC33"/>
  <c r="AE34"/>
  <c r="AC35"/>
  <c r="AE36"/>
  <c r="AC37"/>
  <c r="AE38"/>
  <c r="AC40"/>
  <c r="AE41"/>
  <c r="AC43"/>
  <c r="AE44"/>
  <c r="AH44" s="1"/>
  <c r="AC45"/>
  <c r="AC47"/>
  <c r="Z48"/>
  <c r="AJ48"/>
  <c r="AC49"/>
  <c r="AE51"/>
  <c r="AG51"/>
  <c r="AC52"/>
  <c r="AE53"/>
  <c r="AG53"/>
  <c r="AC54"/>
  <c r="AF54"/>
  <c r="AE55"/>
  <c r="AG55"/>
  <c r="AC56"/>
  <c r="AF56"/>
  <c r="AE57"/>
  <c r="AG57"/>
  <c r="AC58"/>
  <c r="AE59"/>
  <c r="AG59"/>
  <c r="AC60"/>
  <c r="AF60"/>
  <c r="AH60" s="1"/>
  <c r="AE61"/>
  <c r="AG61"/>
  <c r="AC62"/>
  <c r="AF62"/>
  <c r="AC63"/>
  <c r="AF63"/>
  <c r="AG64"/>
  <c r="AH64" s="1"/>
  <c r="AC65"/>
  <c r="AF65"/>
  <c r="AE66"/>
  <c r="AG66"/>
  <c r="AC67"/>
  <c r="AF67"/>
  <c r="AC68"/>
  <c r="AF68"/>
  <c r="AC72"/>
  <c r="AF72"/>
  <c r="AC74"/>
  <c r="AF74"/>
  <c r="AE75"/>
  <c r="AG75"/>
  <c r="AC76"/>
  <c r="AE78"/>
  <c r="AG78"/>
  <c r="AC79"/>
  <c r="AF79"/>
  <c r="AE80"/>
  <c r="AG80"/>
  <c r="AC81"/>
  <c r="AE82"/>
  <c r="AG82"/>
  <c r="AC83"/>
  <c r="AK83"/>
  <c r="AM83"/>
  <c r="AE84"/>
  <c r="AG84"/>
  <c r="AC85"/>
  <c r="AK85"/>
  <c r="AM85"/>
  <c r="AE86"/>
  <c r="AG86"/>
  <c r="AC87"/>
  <c r="AK87"/>
  <c r="AM87"/>
  <c r="AE17"/>
  <c r="AG17"/>
  <c r="AC51"/>
  <c r="AC53"/>
  <c r="AC55"/>
  <c r="AE56"/>
  <c r="AH56" s="1"/>
  <c r="AC57"/>
  <c r="AC59"/>
  <c r="AC61"/>
  <c r="AE62"/>
  <c r="AH62" s="1"/>
  <c r="AE63"/>
  <c r="AC64"/>
  <c r="AE65"/>
  <c r="AH65" s="1"/>
  <c r="AC66"/>
  <c r="AE67"/>
  <c r="AH67" s="1"/>
  <c r="AE68"/>
  <c r="AH68" s="1"/>
  <c r="AC69"/>
  <c r="AC70"/>
  <c r="AC71"/>
  <c r="AE72"/>
  <c r="AH72" s="1"/>
  <c r="AC73"/>
  <c r="AE74"/>
  <c r="AH74" s="1"/>
  <c r="AC75"/>
  <c r="AC78"/>
  <c r="AE79"/>
  <c r="AC80"/>
  <c r="AC82"/>
  <c r="Z83"/>
  <c r="AJ83"/>
  <c r="AC84"/>
  <c r="Z85"/>
  <c r="AJ85"/>
  <c r="AC86"/>
  <c r="Z87"/>
  <c r="AJ87"/>
  <c r="AC17"/>
  <c r="Y5" i="21"/>
  <c r="AE5" s="1"/>
  <c r="AF5"/>
  <c r="Y6"/>
  <c r="AE6" s="1"/>
  <c r="Y7"/>
  <c r="AE7" s="1"/>
  <c r="Y8"/>
  <c r="AE8" s="1"/>
  <c r="Y9"/>
  <c r="AE9" s="1"/>
  <c r="AF9"/>
  <c r="Y10"/>
  <c r="AE10" s="1"/>
  <c r="Y11"/>
  <c r="AE11" s="1"/>
  <c r="Y12"/>
  <c r="AE12" s="1"/>
  <c r="AF12"/>
  <c r="Y13"/>
  <c r="AC13" s="1"/>
  <c r="Y14"/>
  <c r="AC14" s="1"/>
  <c r="AE14"/>
  <c r="AG14"/>
  <c r="Y15"/>
  <c r="AC15" s="1"/>
  <c r="AF15"/>
  <c r="Y16"/>
  <c r="AC16" s="1"/>
  <c r="Y17"/>
  <c r="AE17" s="1"/>
  <c r="AF17"/>
  <c r="Y18"/>
  <c r="AE18" s="1"/>
  <c r="Y19"/>
  <c r="AE19" s="1"/>
  <c r="AC19"/>
  <c r="AF19"/>
  <c r="Y20"/>
  <c r="AE20" s="1"/>
  <c r="Y21"/>
  <c r="AE21" s="1"/>
  <c r="Y22"/>
  <c r="AE22" s="1"/>
  <c r="Y23"/>
  <c r="AE23" s="1"/>
  <c r="Y24"/>
  <c r="AE24" s="1"/>
  <c r="AF24"/>
  <c r="Y25"/>
  <c r="AE25" s="1"/>
  <c r="Y26"/>
  <c r="AE26" s="1"/>
  <c r="AF26"/>
  <c r="AG26"/>
  <c r="Y27"/>
  <c r="AC27" s="1"/>
  <c r="AF27"/>
  <c r="Y28"/>
  <c r="AC28" s="1"/>
  <c r="AF28"/>
  <c r="Y29"/>
  <c r="AC29" s="1"/>
  <c r="AF29"/>
  <c r="Y30"/>
  <c r="AC30" s="1"/>
  <c r="AF30"/>
  <c r="Y31"/>
  <c r="AE31" s="1"/>
  <c r="Y32"/>
  <c r="AE32" s="1"/>
  <c r="AF32"/>
  <c r="Y33"/>
  <c r="AE33" s="1"/>
  <c r="Y34"/>
  <c r="AE34" s="1"/>
  <c r="AG34"/>
  <c r="Y35"/>
  <c r="AE35" s="1"/>
  <c r="Y36"/>
  <c r="AC36" s="1"/>
  <c r="AG36"/>
  <c r="Y37"/>
  <c r="AE37" s="1"/>
  <c r="AF37"/>
  <c r="AG37"/>
  <c r="Y38"/>
  <c r="AE38" s="1"/>
  <c r="Y39"/>
  <c r="AC39" s="1"/>
  <c r="AG39"/>
  <c r="Y40"/>
  <c r="AE40" s="1"/>
  <c r="AF40"/>
  <c r="Y41"/>
  <c r="AE41" s="1"/>
  <c r="AF41"/>
  <c r="Y42"/>
  <c r="AE42" s="1"/>
  <c r="AF42"/>
  <c r="Y43"/>
  <c r="AC43" s="1"/>
  <c r="AE43"/>
  <c r="AF43"/>
  <c r="AG43"/>
  <c r="Y44"/>
  <c r="AE44" s="1"/>
  <c r="Y45"/>
  <c r="AE45" s="1"/>
  <c r="Y46"/>
  <c r="AE46" s="1"/>
  <c r="Y47"/>
  <c r="AE47" s="1"/>
  <c r="AF47"/>
  <c r="Y48"/>
  <c r="AE48" s="1"/>
  <c r="AF48"/>
  <c r="Y49"/>
  <c r="AE49" s="1"/>
  <c r="Y50"/>
  <c r="AE50" s="1"/>
  <c r="AC50"/>
  <c r="AF50"/>
  <c r="Y51"/>
  <c r="AE51" s="1"/>
  <c r="Y52"/>
  <c r="AE52" s="1"/>
  <c r="AF52"/>
  <c r="Y53"/>
  <c r="AE53" s="1"/>
  <c r="AC53"/>
  <c r="AF53"/>
  <c r="Y54"/>
  <c r="AE54" s="1"/>
  <c r="Y55"/>
  <c r="AE55" s="1"/>
  <c r="AF55"/>
  <c r="Y56"/>
  <c r="AE56" s="1"/>
  <c r="Y57"/>
  <c r="AE57" s="1"/>
  <c r="AF57"/>
  <c r="Y58"/>
  <c r="AE58" s="1"/>
  <c r="Y59"/>
  <c r="AE59" s="1"/>
  <c r="AF59"/>
  <c r="Y60"/>
  <c r="AE60" s="1"/>
  <c r="Y61"/>
  <c r="AE61" s="1"/>
  <c r="AF61"/>
  <c r="Y62"/>
  <c r="AE62" s="1"/>
  <c r="Y63"/>
  <c r="AE63" s="1"/>
  <c r="Y64"/>
  <c r="AE64" s="1"/>
  <c r="AF64"/>
  <c r="Y65"/>
  <c r="AE65" s="1"/>
  <c r="AC65"/>
  <c r="AF65"/>
  <c r="Y66"/>
  <c r="AE66" s="1"/>
  <c r="Y67"/>
  <c r="AE67" s="1"/>
  <c r="AF67"/>
  <c r="Y68"/>
  <c r="AE68" s="1"/>
  <c r="Y69"/>
  <c r="AE69" s="1"/>
  <c r="Y70"/>
  <c r="AE70" s="1"/>
  <c r="Y71"/>
  <c r="AE71" s="1"/>
  <c r="Y72"/>
  <c r="AE72" s="1"/>
  <c r="AF72"/>
  <c r="Y73"/>
  <c r="AE73" s="1"/>
  <c r="Y74"/>
  <c r="AE74" s="1"/>
  <c r="Y75"/>
  <c r="AE75" s="1"/>
  <c r="Y76"/>
  <c r="AE76" s="1"/>
  <c r="Y77"/>
  <c r="AE77" s="1"/>
  <c r="AF77"/>
  <c r="Y78"/>
  <c r="AE78" s="1"/>
  <c r="Y79"/>
  <c r="AE79" s="1"/>
  <c r="Y80"/>
  <c r="AE80" s="1"/>
  <c r="Y81"/>
  <c r="AE81" s="1"/>
  <c r="AF81"/>
  <c r="Y82"/>
  <c r="AE82" s="1"/>
  <c r="Y83"/>
  <c r="AE83" s="1"/>
  <c r="Y84"/>
  <c r="AE84" s="1"/>
  <c r="Y85"/>
  <c r="AE85" s="1"/>
  <c r="Y86"/>
  <c r="AE86" s="1"/>
  <c r="Y87"/>
  <c r="AE87" s="1"/>
  <c r="Y88"/>
  <c r="AE88" s="1"/>
  <c r="AC85" l="1"/>
  <c r="AF84"/>
  <c r="AF83"/>
  <c r="AC81"/>
  <c r="AF80"/>
  <c r="AF79"/>
  <c r="AC77"/>
  <c r="AF76"/>
  <c r="AF75"/>
  <c r="AF74"/>
  <c r="AC72"/>
  <c r="AF71"/>
  <c r="AF70"/>
  <c r="AF69"/>
  <c r="AF68"/>
  <c r="AE36"/>
  <c r="AF34"/>
  <c r="AC32"/>
  <c r="AF31"/>
  <c r="AG30"/>
  <c r="AE30"/>
  <c r="AG29"/>
  <c r="AE29"/>
  <c r="AG28"/>
  <c r="AE28"/>
  <c r="AG27"/>
  <c r="AE27"/>
  <c r="AC26"/>
  <c r="AC24"/>
  <c r="AF23"/>
  <c r="AF20"/>
  <c r="AF85"/>
  <c r="AC61"/>
  <c r="AC59"/>
  <c r="AF58"/>
  <c r="AC55"/>
  <c r="AC48"/>
  <c r="AC17"/>
  <c r="AF14"/>
  <c r="AC12"/>
  <c r="AF11"/>
  <c r="AC9"/>
  <c r="AF8"/>
  <c r="AF7"/>
  <c r="AC5"/>
  <c r="AN68" i="22"/>
  <c r="AN62"/>
  <c r="AH71"/>
  <c r="AH85"/>
  <c r="AH76"/>
  <c r="AF63" i="21"/>
  <c r="AF60"/>
  <c r="AF56"/>
  <c r="AF49"/>
  <c r="AF18"/>
  <c r="AG16"/>
  <c r="AE16"/>
  <c r="AG13"/>
  <c r="AF87"/>
  <c r="AF86"/>
  <c r="AC83"/>
  <c r="AF82"/>
  <c r="AC79"/>
  <c r="AF78"/>
  <c r="AC74"/>
  <c r="AF73"/>
  <c r="AC67"/>
  <c r="AF66"/>
  <c r="AC63"/>
  <c r="AF62"/>
  <c r="AC60"/>
  <c r="AC56"/>
  <c r="AC54"/>
  <c r="AC51"/>
  <c r="AC49"/>
  <c r="AC46"/>
  <c r="AF45"/>
  <c r="AF44"/>
  <c r="AE39"/>
  <c r="AF38"/>
  <c r="AF36"/>
  <c r="AH36" s="1"/>
  <c r="AF35"/>
  <c r="AC33"/>
  <c r="AC25"/>
  <c r="AC22"/>
  <c r="AF21"/>
  <c r="AC21"/>
  <c r="AG20"/>
  <c r="AC20"/>
  <c r="AC18"/>
  <c r="AF16"/>
  <c r="AG15"/>
  <c r="AE15"/>
  <c r="AE13"/>
  <c r="AC10"/>
  <c r="AC7"/>
  <c r="AF6"/>
  <c r="AH63" i="22"/>
  <c r="AH54"/>
  <c r="AH41"/>
  <c r="AH38"/>
  <c r="AH36"/>
  <c r="AH34"/>
  <c r="AH32"/>
  <c r="AH30"/>
  <c r="AH28"/>
  <c r="AH26"/>
  <c r="AH24"/>
  <c r="AH10"/>
  <c r="AH8"/>
  <c r="AH58"/>
  <c r="AF54" i="21"/>
  <c r="AF51"/>
  <c r="AF46"/>
  <c r="AF33"/>
  <c r="AF25"/>
  <c r="AF22"/>
  <c r="AG21"/>
  <c r="AF10"/>
  <c r="AH83" i="22"/>
  <c r="AH46"/>
  <c r="AC86" i="21"/>
  <c r="AC84"/>
  <c r="AC82"/>
  <c r="AC80"/>
  <c r="AC78"/>
  <c r="AC76"/>
  <c r="AC70"/>
  <c r="AC68"/>
  <c r="AC66"/>
  <c r="AC64"/>
  <c r="AC62"/>
  <c r="AC58"/>
  <c r="AC52"/>
  <c r="AC31"/>
  <c r="AC8"/>
  <c r="AC6"/>
  <c r="AC87"/>
  <c r="AC75"/>
  <c r="AC73"/>
  <c r="AC71"/>
  <c r="AC69"/>
  <c r="AC57"/>
  <c r="AC47"/>
  <c r="AC45"/>
  <c r="AG44"/>
  <c r="AC44"/>
  <c r="AC42"/>
  <c r="AG41"/>
  <c r="AH41" s="1"/>
  <c r="AC41"/>
  <c r="AG40"/>
  <c r="AC40"/>
  <c r="AF39"/>
  <c r="AH39" s="1"/>
  <c r="AG38"/>
  <c r="AC38"/>
  <c r="AC37"/>
  <c r="AC35"/>
  <c r="AC34"/>
  <c r="AC23"/>
  <c r="AF13"/>
  <c r="AC11"/>
  <c r="AH49" i="22"/>
  <c r="AN48"/>
  <c r="AP48" s="1"/>
  <c r="AH45"/>
  <c r="AN82"/>
  <c r="AN81"/>
  <c r="AN79"/>
  <c r="AN69"/>
  <c r="AN80"/>
  <c r="AN78"/>
  <c r="AN76"/>
  <c r="AN75"/>
  <c r="AN74"/>
  <c r="AN73"/>
  <c r="AP73" s="1"/>
  <c r="AN72"/>
  <c r="AN71"/>
  <c r="AN70"/>
  <c r="AN67"/>
  <c r="AN66"/>
  <c r="AN65"/>
  <c r="AN17"/>
  <c r="AN84"/>
  <c r="AN60"/>
  <c r="AN59"/>
  <c r="AN58"/>
  <c r="AP58" s="1"/>
  <c r="AN57"/>
  <c r="AN56"/>
  <c r="AN55"/>
  <c r="AH7"/>
  <c r="AH3"/>
  <c r="AN7"/>
  <c r="AN6"/>
  <c r="AP6" s="1"/>
  <c r="AN5"/>
  <c r="AN4"/>
  <c r="AN51"/>
  <c r="AH86"/>
  <c r="AN85"/>
  <c r="AP85" s="1"/>
  <c r="AH82"/>
  <c r="AH75"/>
  <c r="AH66"/>
  <c r="AH61"/>
  <c r="AH59"/>
  <c r="AH51"/>
  <c r="AH79"/>
  <c r="AH17"/>
  <c r="AN87"/>
  <c r="AP87" s="1"/>
  <c r="AH84"/>
  <c r="AN83"/>
  <c r="AP83" s="1"/>
  <c r="AH80"/>
  <c r="AH78"/>
  <c r="AH57"/>
  <c r="AH55"/>
  <c r="AH53"/>
  <c r="AN64"/>
  <c r="AP64" s="1"/>
  <c r="AN63"/>
  <c r="AP63" s="1"/>
  <c r="AH47"/>
  <c r="AH27"/>
  <c r="AH23"/>
  <c r="AH20"/>
  <c r="AH18"/>
  <c r="AH15"/>
  <c r="AH12"/>
  <c r="AH11"/>
  <c r="AH9"/>
  <c r="AN86"/>
  <c r="AP86" s="1"/>
  <c r="AN43"/>
  <c r="AP43" s="1"/>
  <c r="AN41"/>
  <c r="AP41" s="1"/>
  <c r="AN40"/>
  <c r="AP40" s="1"/>
  <c r="AN38"/>
  <c r="AP38" s="1"/>
  <c r="AN37"/>
  <c r="AP37" s="1"/>
  <c r="AN36"/>
  <c r="AP36" s="1"/>
  <c r="AN35"/>
  <c r="AP35" s="1"/>
  <c r="AN34"/>
  <c r="AP34" s="1"/>
  <c r="AN33"/>
  <c r="AP33" s="1"/>
  <c r="AN32"/>
  <c r="AP32" s="1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6"/>
  <c r="AP16" s="1"/>
  <c r="AN15"/>
  <c r="AP15" s="1"/>
  <c r="AN14"/>
  <c r="AP14" s="1"/>
  <c r="AN12"/>
  <c r="AP12" s="1"/>
  <c r="AN11"/>
  <c r="AP11" s="1"/>
  <c r="AN10"/>
  <c r="AP10" s="1"/>
  <c r="AN9"/>
  <c r="AP9" s="1"/>
  <c r="AN8"/>
  <c r="AP8" s="1"/>
  <c r="AN47"/>
  <c r="AP47" s="1"/>
  <c r="AN46"/>
  <c r="AP46" s="1"/>
  <c r="AN45"/>
  <c r="AP45" s="1"/>
  <c r="AN44"/>
  <c r="AP44" s="1"/>
  <c r="AP17"/>
  <c r="AP60"/>
  <c r="AP57"/>
  <c r="AP56"/>
  <c r="AP55"/>
  <c r="AP82"/>
  <c r="AP81"/>
  <c r="AP80"/>
  <c r="AP79"/>
  <c r="AP78"/>
  <c r="AP76"/>
  <c r="AP75"/>
  <c r="AP74"/>
  <c r="AP72"/>
  <c r="AP71"/>
  <c r="AP70"/>
  <c r="AP69"/>
  <c r="AP68"/>
  <c r="AP67"/>
  <c r="AP66"/>
  <c r="AP65"/>
  <c r="AP62"/>
  <c r="AN61"/>
  <c r="AP61" s="1"/>
  <c r="AN54"/>
  <c r="AP54" s="1"/>
  <c r="AN53"/>
  <c r="AP53" s="1"/>
  <c r="AN52"/>
  <c r="AP52" s="1"/>
  <c r="AN49"/>
  <c r="AP49" s="1"/>
  <c r="AP7"/>
  <c r="AP5"/>
  <c r="AP4"/>
  <c r="AN3"/>
  <c r="AP3" s="1"/>
  <c r="AH30" i="21"/>
  <c r="AH43"/>
  <c r="AH16"/>
  <c r="AH40"/>
  <c r="AH34"/>
  <c r="AH29"/>
  <c r="AH28"/>
  <c r="AH27"/>
  <c r="AH26"/>
  <c r="AH20"/>
  <c r="AH14"/>
  <c r="AH13"/>
  <c r="AH44"/>
  <c r="AH38"/>
  <c r="AH37"/>
  <c r="AF88"/>
  <c r="AC88"/>
  <c r="AG88"/>
  <c r="AG87"/>
  <c r="AG86"/>
  <c r="AH86" s="1"/>
  <c r="AG85"/>
  <c r="AH85" s="1"/>
  <c r="AG84"/>
  <c r="AH84" s="1"/>
  <c r="AG83"/>
  <c r="AH83" s="1"/>
  <c r="AG82"/>
  <c r="AH82" s="1"/>
  <c r="AG81"/>
  <c r="AH81" s="1"/>
  <c r="AG80"/>
  <c r="AH80" s="1"/>
  <c r="AG79"/>
  <c r="AH79" s="1"/>
  <c r="AG78"/>
  <c r="AH78" s="1"/>
  <c r="AG77"/>
  <c r="AH77" s="1"/>
  <c r="AG76"/>
  <c r="AH76" s="1"/>
  <c r="AG75"/>
  <c r="AH75" s="1"/>
  <c r="AG74"/>
  <c r="AH74" s="1"/>
  <c r="AG73"/>
  <c r="AH73" s="1"/>
  <c r="AG72"/>
  <c r="AH72" s="1"/>
  <c r="AG71"/>
  <c r="AH71" s="1"/>
  <c r="AG70"/>
  <c r="AH70" s="1"/>
  <c r="AG69"/>
  <c r="AH69" s="1"/>
  <c r="AG68"/>
  <c r="AH68" s="1"/>
  <c r="AG67"/>
  <c r="AH67" s="1"/>
  <c r="AG66"/>
  <c r="AH66" s="1"/>
  <c r="AG65"/>
  <c r="AH65" s="1"/>
  <c r="AG64"/>
  <c r="AH64" s="1"/>
  <c r="AG63"/>
  <c r="AG62"/>
  <c r="AH62" s="1"/>
  <c r="AG61"/>
  <c r="AH61" s="1"/>
  <c r="AG60"/>
  <c r="AH60" s="1"/>
  <c r="AG59"/>
  <c r="AH59" s="1"/>
  <c r="AG58"/>
  <c r="AH58" s="1"/>
  <c r="AG57"/>
  <c r="AH57" s="1"/>
  <c r="AG56"/>
  <c r="AH56" s="1"/>
  <c r="AG55"/>
  <c r="AH55" s="1"/>
  <c r="AG54"/>
  <c r="AH54" s="1"/>
  <c r="AG53"/>
  <c r="AH53" s="1"/>
  <c r="AG52"/>
  <c r="AH52" s="1"/>
  <c r="AG51"/>
  <c r="AG50"/>
  <c r="AH50" s="1"/>
  <c r="AG49"/>
  <c r="AH49" s="1"/>
  <c r="AG48"/>
  <c r="AH48" s="1"/>
  <c r="AG47"/>
  <c r="AH47" s="1"/>
  <c r="AG46"/>
  <c r="AH46" s="1"/>
  <c r="AG45"/>
  <c r="AG42"/>
  <c r="AH42" s="1"/>
  <c r="AG35"/>
  <c r="AH35" s="1"/>
  <c r="AG33"/>
  <c r="AH33" s="1"/>
  <c r="AG32"/>
  <c r="AH32" s="1"/>
  <c r="AG31"/>
  <c r="AH31" s="1"/>
  <c r="AG25"/>
  <c r="AH25" s="1"/>
  <c r="AG24"/>
  <c r="AH24" s="1"/>
  <c r="AG23"/>
  <c r="AH23" s="1"/>
  <c r="AG22"/>
  <c r="AH22" s="1"/>
  <c r="AG19"/>
  <c r="AH19" s="1"/>
  <c r="AG18"/>
  <c r="AH18" s="1"/>
  <c r="AG17"/>
  <c r="AH17" s="1"/>
  <c r="AG12"/>
  <c r="AH12" s="1"/>
  <c r="AG11"/>
  <c r="AH11" s="1"/>
  <c r="AG10"/>
  <c r="AH10" s="1"/>
  <c r="AG9"/>
  <c r="AH9" s="1"/>
  <c r="AG8"/>
  <c r="AH8" s="1"/>
  <c r="AG7"/>
  <c r="AH7" s="1"/>
  <c r="AG6"/>
  <c r="AH6" s="1"/>
  <c r="AG5"/>
  <c r="AH5" s="1"/>
  <c r="G83"/>
  <c r="X83" s="1"/>
  <c r="G69"/>
  <c r="X69" s="1"/>
  <c r="G67"/>
  <c r="X67" s="1"/>
  <c r="G58"/>
  <c r="X58" s="1"/>
  <c r="G35"/>
  <c r="X35" s="1"/>
  <c r="G18"/>
  <c r="X18" s="1"/>
  <c r="G6"/>
  <c r="X6" s="1"/>
  <c r="Y89"/>
  <c r="AF89" s="1"/>
  <c r="G89"/>
  <c r="X89" s="1"/>
  <c r="G88"/>
  <c r="X88" s="1"/>
  <c r="G87"/>
  <c r="X87" s="1"/>
  <c r="G86"/>
  <c r="X86" s="1"/>
  <c r="G85"/>
  <c r="X85" s="1"/>
  <c r="G84"/>
  <c r="X84" s="1"/>
  <c r="G82"/>
  <c r="X82" s="1"/>
  <c r="G81"/>
  <c r="X81" s="1"/>
  <c r="G80"/>
  <c r="X80" s="1"/>
  <c r="G79"/>
  <c r="X79" s="1"/>
  <c r="G78"/>
  <c r="X78" s="1"/>
  <c r="G77"/>
  <c r="X77" s="1"/>
  <c r="G76"/>
  <c r="X76" s="1"/>
  <c r="G75"/>
  <c r="X75" s="1"/>
  <c r="G74"/>
  <c r="X74" s="1"/>
  <c r="G73"/>
  <c r="X73" s="1"/>
  <c r="G72"/>
  <c r="X72" s="1"/>
  <c r="G71"/>
  <c r="X71" s="1"/>
  <c r="G70"/>
  <c r="X70" s="1"/>
  <c r="G68"/>
  <c r="X68" s="1"/>
  <c r="G66"/>
  <c r="X66" s="1"/>
  <c r="G65"/>
  <c r="X65" s="1"/>
  <c r="G64"/>
  <c r="X64" s="1"/>
  <c r="G63"/>
  <c r="X63" s="1"/>
  <c r="G62"/>
  <c r="X62" s="1"/>
  <c r="G61"/>
  <c r="X61" s="1"/>
  <c r="G60"/>
  <c r="X60" s="1"/>
  <c r="G59"/>
  <c r="X59" s="1"/>
  <c r="G57"/>
  <c r="X57" s="1"/>
  <c r="G56"/>
  <c r="X56" s="1"/>
  <c r="G55"/>
  <c r="X55" s="1"/>
  <c r="G54"/>
  <c r="X54" s="1"/>
  <c r="G53"/>
  <c r="X53" s="1"/>
  <c r="G52"/>
  <c r="X52" s="1"/>
  <c r="G51"/>
  <c r="X51" s="1"/>
  <c r="G50"/>
  <c r="X50" s="1"/>
  <c r="G49"/>
  <c r="X49" s="1"/>
  <c r="G48"/>
  <c r="X48" s="1"/>
  <c r="G47"/>
  <c r="X47" s="1"/>
  <c r="G46"/>
  <c r="X46" s="1"/>
  <c r="G45"/>
  <c r="X45" s="1"/>
  <c r="G44"/>
  <c r="X44" s="1"/>
  <c r="G43"/>
  <c r="X43" s="1"/>
  <c r="G42"/>
  <c r="X42" s="1"/>
  <c r="G41"/>
  <c r="X41" s="1"/>
  <c r="G40"/>
  <c r="X40" s="1"/>
  <c r="G39"/>
  <c r="X39" s="1"/>
  <c r="G38"/>
  <c r="X38" s="1"/>
  <c r="G37"/>
  <c r="X37" s="1"/>
  <c r="G36"/>
  <c r="X36" s="1"/>
  <c r="G34"/>
  <c r="X34" s="1"/>
  <c r="G33"/>
  <c r="X33" s="1"/>
  <c r="G32"/>
  <c r="X32" s="1"/>
  <c r="G31"/>
  <c r="X31" s="1"/>
  <c r="G30"/>
  <c r="X30" s="1"/>
  <c r="G29"/>
  <c r="X29" s="1"/>
  <c r="G28"/>
  <c r="X28" s="1"/>
  <c r="G27"/>
  <c r="X27" s="1"/>
  <c r="G26"/>
  <c r="X26" s="1"/>
  <c r="G25"/>
  <c r="X25" s="1"/>
  <c r="G24"/>
  <c r="X24" s="1"/>
  <c r="G23"/>
  <c r="X23" s="1"/>
  <c r="G22"/>
  <c r="X22" s="1"/>
  <c r="G21"/>
  <c r="X21" s="1"/>
  <c r="G20"/>
  <c r="X20" s="1"/>
  <c r="G19"/>
  <c r="X19" s="1"/>
  <c r="G17"/>
  <c r="X17" s="1"/>
  <c r="G16"/>
  <c r="X16" s="1"/>
  <c r="G15"/>
  <c r="X15" s="1"/>
  <c r="G14"/>
  <c r="X14" s="1"/>
  <c r="G13"/>
  <c r="X13" s="1"/>
  <c r="G12"/>
  <c r="X12" s="1"/>
  <c r="G11"/>
  <c r="X11" s="1"/>
  <c r="G10"/>
  <c r="X10" s="1"/>
  <c r="G9"/>
  <c r="X9" s="1"/>
  <c r="G8"/>
  <c r="X8" s="1"/>
  <c r="G7"/>
  <c r="X7" s="1"/>
  <c r="G5"/>
  <c r="X5" s="1"/>
  <c r="Y4"/>
  <c r="AG4" s="1"/>
  <c r="G4"/>
  <c r="X4" s="1"/>
  <c r="Y3"/>
  <c r="AG3" s="1"/>
  <c r="G3"/>
  <c r="X3" s="1"/>
  <c r="AH15" l="1"/>
  <c r="AH45"/>
  <c r="AH51"/>
  <c r="AH63"/>
  <c r="AH87"/>
  <c r="AH21"/>
  <c r="AP84" i="22"/>
  <c r="AP59"/>
  <c r="AP51"/>
  <c r="Z5" i="21"/>
  <c r="AK5"/>
  <c r="AM5"/>
  <c r="AJ5"/>
  <c r="AL5"/>
  <c r="AJ8"/>
  <c r="AL8"/>
  <c r="Z8"/>
  <c r="AK8"/>
  <c r="AM8"/>
  <c r="AJ10"/>
  <c r="AL10"/>
  <c r="Z10"/>
  <c r="AK10"/>
  <c r="AM10"/>
  <c r="AJ12"/>
  <c r="AL12"/>
  <c r="Z12"/>
  <c r="AK12"/>
  <c r="AM12"/>
  <c r="AJ14"/>
  <c r="AL14"/>
  <c r="Z14"/>
  <c r="AK14"/>
  <c r="AM14"/>
  <c r="AK16"/>
  <c r="AM16"/>
  <c r="Z16"/>
  <c r="AJ16"/>
  <c r="AL16"/>
  <c r="AJ19"/>
  <c r="AL19"/>
  <c r="Z19"/>
  <c r="AK19"/>
  <c r="AM19"/>
  <c r="Z21"/>
  <c r="AJ21"/>
  <c r="AL21"/>
  <c r="AK21"/>
  <c r="AN21" s="1"/>
  <c r="AP21" s="1"/>
  <c r="AM21"/>
  <c r="AJ23"/>
  <c r="AL23"/>
  <c r="Z23"/>
  <c r="AK23"/>
  <c r="AM23"/>
  <c r="AJ25"/>
  <c r="AL25"/>
  <c r="Z25"/>
  <c r="AK25"/>
  <c r="AM25"/>
  <c r="AJ27"/>
  <c r="AL27"/>
  <c r="Z27"/>
  <c r="AK27"/>
  <c r="AM27"/>
  <c r="AJ29"/>
  <c r="AL29"/>
  <c r="Z29"/>
  <c r="AK29"/>
  <c r="AM29"/>
  <c r="AJ31"/>
  <c r="AL31"/>
  <c r="Z31"/>
  <c r="AK31"/>
  <c r="AM31"/>
  <c r="AJ33"/>
  <c r="AL33"/>
  <c r="Z33"/>
  <c r="AK33"/>
  <c r="AM33"/>
  <c r="AK36"/>
  <c r="AM36"/>
  <c r="Z36"/>
  <c r="AJ36"/>
  <c r="AL36"/>
  <c r="AK38"/>
  <c r="AM38"/>
  <c r="Z38"/>
  <c r="AJ38"/>
  <c r="AL38"/>
  <c r="Z40"/>
  <c r="AJ40"/>
  <c r="AL40"/>
  <c r="AK40"/>
  <c r="AM40"/>
  <c r="Z42"/>
  <c r="AK42"/>
  <c r="AM42"/>
  <c r="AJ42"/>
  <c r="AL42"/>
  <c r="AK44"/>
  <c r="AM44"/>
  <c r="Z44"/>
  <c r="AJ44"/>
  <c r="AL44"/>
  <c r="Z46"/>
  <c r="AK46"/>
  <c r="AM46"/>
  <c r="AJ46"/>
  <c r="AL46"/>
  <c r="Z48"/>
  <c r="AK48"/>
  <c r="AM48"/>
  <c r="AJ48"/>
  <c r="AL48"/>
  <c r="Z50"/>
  <c r="AK50"/>
  <c r="AM50"/>
  <c r="AJ50"/>
  <c r="AL50"/>
  <c r="Z52"/>
  <c r="AK52"/>
  <c r="AM52"/>
  <c r="AJ52"/>
  <c r="AL52"/>
  <c r="Z54"/>
  <c r="AK54"/>
  <c r="AM54"/>
  <c r="AJ54"/>
  <c r="AL54"/>
  <c r="Z56"/>
  <c r="AK56"/>
  <c r="AM56"/>
  <c r="AJ56"/>
  <c r="AL56"/>
  <c r="AJ59"/>
  <c r="AL59"/>
  <c r="Z59"/>
  <c r="AK59"/>
  <c r="AM59"/>
  <c r="AJ61"/>
  <c r="AL61"/>
  <c r="Z61"/>
  <c r="AK61"/>
  <c r="AM61"/>
  <c r="AJ63"/>
  <c r="AL63"/>
  <c r="Z63"/>
  <c r="AK63"/>
  <c r="AM63"/>
  <c r="AJ65"/>
  <c r="AL65"/>
  <c r="Z65"/>
  <c r="AK65"/>
  <c r="AM65"/>
  <c r="Z68"/>
  <c r="AK68"/>
  <c r="AM68"/>
  <c r="AJ68"/>
  <c r="AL68"/>
  <c r="AJ71"/>
  <c r="AL71"/>
  <c r="Z71"/>
  <c r="AK71"/>
  <c r="AM71"/>
  <c r="AJ73"/>
  <c r="AL73"/>
  <c r="Z73"/>
  <c r="AK73"/>
  <c r="AM73"/>
  <c r="AJ75"/>
  <c r="AL75"/>
  <c r="Z75"/>
  <c r="AK75"/>
  <c r="AM75"/>
  <c r="AJ77"/>
  <c r="AL77"/>
  <c r="Z77"/>
  <c r="AK77"/>
  <c r="AM77"/>
  <c r="AJ79"/>
  <c r="AL79"/>
  <c r="Z79"/>
  <c r="AK79"/>
  <c r="AM79"/>
  <c r="AJ81"/>
  <c r="AL81"/>
  <c r="Z81"/>
  <c r="AK81"/>
  <c r="AM81"/>
  <c r="Z84"/>
  <c r="AK84"/>
  <c r="AJ84"/>
  <c r="AL84"/>
  <c r="AM84"/>
  <c r="Z86"/>
  <c r="AK86"/>
  <c r="AM86"/>
  <c r="AJ86"/>
  <c r="AL86"/>
  <c r="AJ88"/>
  <c r="Z88"/>
  <c r="AL88"/>
  <c r="AK88"/>
  <c r="AM88"/>
  <c r="Z18"/>
  <c r="AK18"/>
  <c r="AM18"/>
  <c r="AJ18"/>
  <c r="AL18"/>
  <c r="Z58"/>
  <c r="AK58"/>
  <c r="AM58"/>
  <c r="AJ58"/>
  <c r="AL58"/>
  <c r="AJ69"/>
  <c r="AL69"/>
  <c r="Z69"/>
  <c r="AK69"/>
  <c r="AM69"/>
  <c r="Z7"/>
  <c r="AK7"/>
  <c r="AM7"/>
  <c r="AJ7"/>
  <c r="AL7"/>
  <c r="Z9"/>
  <c r="AK9"/>
  <c r="AM9"/>
  <c r="AJ9"/>
  <c r="AL9"/>
  <c r="Z11"/>
  <c r="AK11"/>
  <c r="AM11"/>
  <c r="AJ11"/>
  <c r="AL11"/>
  <c r="AK13"/>
  <c r="AJ13"/>
  <c r="AM13"/>
  <c r="Z13"/>
  <c r="AL13"/>
  <c r="AK15"/>
  <c r="AM15"/>
  <c r="Z15"/>
  <c r="AJ15"/>
  <c r="AL15"/>
  <c r="AJ17"/>
  <c r="AL17"/>
  <c r="Z17"/>
  <c r="AK17"/>
  <c r="AM17"/>
  <c r="Z20"/>
  <c r="AJ20"/>
  <c r="AL20"/>
  <c r="AK20"/>
  <c r="AM20"/>
  <c r="Z22"/>
  <c r="AK22"/>
  <c r="AM22"/>
  <c r="AJ22"/>
  <c r="AL22"/>
  <c r="Z24"/>
  <c r="AK24"/>
  <c r="AM24"/>
  <c r="AJ24"/>
  <c r="AL24"/>
  <c r="Z26"/>
  <c r="AJ26"/>
  <c r="AL26"/>
  <c r="AK26"/>
  <c r="AM26"/>
  <c r="AJ28"/>
  <c r="AL28"/>
  <c r="Z28"/>
  <c r="AK28"/>
  <c r="AM28"/>
  <c r="AK30"/>
  <c r="AM30"/>
  <c r="Z30"/>
  <c r="AJ30"/>
  <c r="AL30"/>
  <c r="Z32"/>
  <c r="AK32"/>
  <c r="AM32"/>
  <c r="AJ32"/>
  <c r="AL32"/>
  <c r="Z34"/>
  <c r="AJ34"/>
  <c r="AL34"/>
  <c r="AK34"/>
  <c r="AM34"/>
  <c r="AK37"/>
  <c r="AM37"/>
  <c r="Z37"/>
  <c r="AJ37"/>
  <c r="AL37"/>
  <c r="Z39"/>
  <c r="AJ39"/>
  <c r="AL39"/>
  <c r="AK39"/>
  <c r="AM39"/>
  <c r="Z41"/>
  <c r="AJ41"/>
  <c r="AL41"/>
  <c r="AK41"/>
  <c r="AM41"/>
  <c r="AK43"/>
  <c r="AM43"/>
  <c r="Z43"/>
  <c r="AJ43"/>
  <c r="AL43"/>
  <c r="AJ45"/>
  <c r="AL45"/>
  <c r="Z45"/>
  <c r="AK45"/>
  <c r="AM45"/>
  <c r="AJ47"/>
  <c r="AL47"/>
  <c r="Z47"/>
  <c r="AK47"/>
  <c r="AM47"/>
  <c r="AJ49"/>
  <c r="AL49"/>
  <c r="Z49"/>
  <c r="AK49"/>
  <c r="AM49"/>
  <c r="AJ51"/>
  <c r="AL51"/>
  <c r="Z51"/>
  <c r="AK51"/>
  <c r="AM51"/>
  <c r="AJ53"/>
  <c r="AL53"/>
  <c r="Z53"/>
  <c r="AK53"/>
  <c r="AM53"/>
  <c r="AJ55"/>
  <c r="AL55"/>
  <c r="Z55"/>
  <c r="AK55"/>
  <c r="AM55"/>
  <c r="AJ57"/>
  <c r="AL57"/>
  <c r="Z57"/>
  <c r="AK57"/>
  <c r="AM57"/>
  <c r="Z60"/>
  <c r="AK60"/>
  <c r="AM60"/>
  <c r="AJ60"/>
  <c r="AL60"/>
  <c r="Z62"/>
  <c r="AK62"/>
  <c r="AM62"/>
  <c r="AJ62"/>
  <c r="AL62"/>
  <c r="Z64"/>
  <c r="AK64"/>
  <c r="AM64"/>
  <c r="AJ64"/>
  <c r="AL64"/>
  <c r="Z66"/>
  <c r="AK66"/>
  <c r="AM66"/>
  <c r="AJ66"/>
  <c r="AL66"/>
  <c r="Z70"/>
  <c r="AK70"/>
  <c r="AM70"/>
  <c r="AJ70"/>
  <c r="AL70"/>
  <c r="Z72"/>
  <c r="AK72"/>
  <c r="AM72"/>
  <c r="AJ72"/>
  <c r="AL72"/>
  <c r="Z74"/>
  <c r="AK74"/>
  <c r="AM74"/>
  <c r="AJ74"/>
  <c r="AL74"/>
  <c r="Z76"/>
  <c r="AK76"/>
  <c r="AM76"/>
  <c r="AJ76"/>
  <c r="AL76"/>
  <c r="Z78"/>
  <c r="AK78"/>
  <c r="AM78"/>
  <c r="AJ78"/>
  <c r="AL78"/>
  <c r="Z80"/>
  <c r="AK80"/>
  <c r="AM80"/>
  <c r="AJ80"/>
  <c r="AL80"/>
  <c r="Z82"/>
  <c r="AK82"/>
  <c r="AM82"/>
  <c r="AJ82"/>
  <c r="AL82"/>
  <c r="AJ85"/>
  <c r="AL85"/>
  <c r="Z85"/>
  <c r="AK85"/>
  <c r="AM85"/>
  <c r="AJ87"/>
  <c r="AL87"/>
  <c r="Z87"/>
  <c r="AK87"/>
  <c r="AM87"/>
  <c r="AJ6"/>
  <c r="AL6"/>
  <c r="Z6"/>
  <c r="AK6"/>
  <c r="AM6"/>
  <c r="Z35"/>
  <c r="AK35"/>
  <c r="AM35"/>
  <c r="AJ35"/>
  <c r="AL35"/>
  <c r="AJ67"/>
  <c r="AL67"/>
  <c r="Z67"/>
  <c r="AK67"/>
  <c r="AM67"/>
  <c r="AJ83"/>
  <c r="AL83"/>
  <c r="Z83"/>
  <c r="AK83"/>
  <c r="AM83"/>
  <c r="AH88"/>
  <c r="AE4"/>
  <c r="AL3"/>
  <c r="AJ3"/>
  <c r="Z3"/>
  <c r="AM3"/>
  <c r="AK3"/>
  <c r="AL4"/>
  <c r="AJ4"/>
  <c r="Z4"/>
  <c r="AM4"/>
  <c r="AK4"/>
  <c r="AC3"/>
  <c r="AF3"/>
  <c r="AC4"/>
  <c r="AF4"/>
  <c r="AH4" s="1"/>
  <c r="AL89"/>
  <c r="AM89"/>
  <c r="AK89"/>
  <c r="Z89"/>
  <c r="AE3"/>
  <c r="AE89"/>
  <c r="AG89"/>
  <c r="AC89"/>
  <c r="AN77" l="1"/>
  <c r="AP77" s="1"/>
  <c r="AN68"/>
  <c r="AP68" s="1"/>
  <c r="AN18"/>
  <c r="AP18" s="1"/>
  <c r="AN63"/>
  <c r="AP63" s="1"/>
  <c r="AN73"/>
  <c r="AP73" s="1"/>
  <c r="AN83"/>
  <c r="AP83" s="1"/>
  <c r="AN87"/>
  <c r="AP87" s="1"/>
  <c r="AN82"/>
  <c r="AP82" s="1"/>
  <c r="AN78"/>
  <c r="AP78" s="1"/>
  <c r="AN70"/>
  <c r="AP70" s="1"/>
  <c r="AN64"/>
  <c r="AP64" s="1"/>
  <c r="AN47"/>
  <c r="AP47" s="1"/>
  <c r="AN39"/>
  <c r="AP39" s="1"/>
  <c r="AN34"/>
  <c r="AP34" s="1"/>
  <c r="AN26"/>
  <c r="AP26" s="1"/>
  <c r="AN17"/>
  <c r="AP17" s="1"/>
  <c r="AN60"/>
  <c r="AP60" s="1"/>
  <c r="AN59"/>
  <c r="AP59" s="1"/>
  <c r="AN54"/>
  <c r="AP54" s="1"/>
  <c r="AN46"/>
  <c r="AP46" s="1"/>
  <c r="AN42"/>
  <c r="AP42" s="1"/>
  <c r="AN12"/>
  <c r="AP12" s="1"/>
  <c r="AN86"/>
  <c r="AP86" s="1"/>
  <c r="AN55"/>
  <c r="AP55" s="1"/>
  <c r="AN69"/>
  <c r="AP69" s="1"/>
  <c r="AN33"/>
  <c r="AP33" s="1"/>
  <c r="AN74"/>
  <c r="AP74" s="1"/>
  <c r="AN51"/>
  <c r="AP51" s="1"/>
  <c r="AN50"/>
  <c r="AP50" s="1"/>
  <c r="AN35"/>
  <c r="AP35" s="1"/>
  <c r="AN29"/>
  <c r="AP29" s="1"/>
  <c r="AN25"/>
  <c r="AP25" s="1"/>
  <c r="AN22"/>
  <c r="AP22" s="1"/>
  <c r="AN9"/>
  <c r="AP9" s="1"/>
  <c r="AN81"/>
  <c r="AP81" s="1"/>
  <c r="AN37"/>
  <c r="AP37" s="1"/>
  <c r="AN15"/>
  <c r="AP15" s="1"/>
  <c r="AN44"/>
  <c r="AP44" s="1"/>
  <c r="AN36"/>
  <c r="AP36" s="1"/>
  <c r="AN8"/>
  <c r="AP8" s="1"/>
  <c r="AH3"/>
  <c r="AN67"/>
  <c r="AP67" s="1"/>
  <c r="AN6"/>
  <c r="AP6" s="1"/>
  <c r="AN85"/>
  <c r="AP85" s="1"/>
  <c r="AN80"/>
  <c r="AP80" s="1"/>
  <c r="AN76"/>
  <c r="AP76" s="1"/>
  <c r="AN72"/>
  <c r="AP72" s="1"/>
  <c r="AN66"/>
  <c r="AP66" s="1"/>
  <c r="AN62"/>
  <c r="AP62" s="1"/>
  <c r="AN57"/>
  <c r="AP57" s="1"/>
  <c r="AN53"/>
  <c r="AP53" s="1"/>
  <c r="AN49"/>
  <c r="AP49" s="1"/>
  <c r="AN45"/>
  <c r="AP45" s="1"/>
  <c r="AN43"/>
  <c r="AP43" s="1"/>
  <c r="AN41"/>
  <c r="AP41" s="1"/>
  <c r="AN32"/>
  <c r="AP32" s="1"/>
  <c r="AN30"/>
  <c r="AP30" s="1"/>
  <c r="AN28"/>
  <c r="AP28" s="1"/>
  <c r="AN24"/>
  <c r="AP24" s="1"/>
  <c r="AN20"/>
  <c r="AP20" s="1"/>
  <c r="AN13"/>
  <c r="AP13" s="1"/>
  <c r="AN11"/>
  <c r="AP11" s="1"/>
  <c r="AN7"/>
  <c r="AP7" s="1"/>
  <c r="AN58"/>
  <c r="AP58" s="1"/>
  <c r="AN88"/>
  <c r="AP88" s="1"/>
  <c r="AN84"/>
  <c r="AP84" s="1"/>
  <c r="AN79"/>
  <c r="AP79" s="1"/>
  <c r="AN75"/>
  <c r="AP75" s="1"/>
  <c r="AN71"/>
  <c r="AP71" s="1"/>
  <c r="AN65"/>
  <c r="AP65" s="1"/>
  <c r="AN61"/>
  <c r="AP61" s="1"/>
  <c r="AN56"/>
  <c r="AP56" s="1"/>
  <c r="AN52"/>
  <c r="AP52" s="1"/>
  <c r="AN48"/>
  <c r="AP48" s="1"/>
  <c r="AN40"/>
  <c r="AP40" s="1"/>
  <c r="AN38"/>
  <c r="AP38" s="1"/>
  <c r="AN31"/>
  <c r="AP31" s="1"/>
  <c r="AN27"/>
  <c r="AP27" s="1"/>
  <c r="AN23"/>
  <c r="AP23" s="1"/>
  <c r="AN19"/>
  <c r="AP19" s="1"/>
  <c r="AN16"/>
  <c r="AP16" s="1"/>
  <c r="AN14"/>
  <c r="AP14" s="1"/>
  <c r="AN10"/>
  <c r="AP10" s="1"/>
  <c r="AN5"/>
  <c r="AP5" s="1"/>
  <c r="AH89"/>
  <c r="AN89"/>
  <c r="AN4"/>
  <c r="AP4" s="1"/>
  <c r="AN3"/>
  <c r="AP3" s="1"/>
  <c r="AP89" l="1"/>
  <c r="Y174" i="20"/>
  <c r="AF174" s="1"/>
  <c r="G174"/>
  <c r="X174" s="1"/>
  <c r="Y173"/>
  <c r="AF173" s="1"/>
  <c r="G173"/>
  <c r="X173" s="1"/>
  <c r="AL173" s="1"/>
  <c r="Y172"/>
  <c r="AF172" s="1"/>
  <c r="G172"/>
  <c r="X172" s="1"/>
  <c r="Y171"/>
  <c r="AF171" s="1"/>
  <c r="G171"/>
  <c r="X171" s="1"/>
  <c r="AL171" s="1"/>
  <c r="Y170"/>
  <c r="AF170" s="1"/>
  <c r="G170"/>
  <c r="X170" s="1"/>
  <c r="G169"/>
  <c r="Y168"/>
  <c r="AF168" s="1"/>
  <c r="G168"/>
  <c r="X168" s="1"/>
  <c r="Y167"/>
  <c r="AF167" s="1"/>
  <c r="G167"/>
  <c r="X167" s="1"/>
  <c r="AL167" s="1"/>
  <c r="Y166"/>
  <c r="AF166" s="1"/>
  <c r="G166"/>
  <c r="X166" s="1"/>
  <c r="Y165"/>
  <c r="AF165" s="1"/>
  <c r="G165"/>
  <c r="X165" s="1"/>
  <c r="AL165" s="1"/>
  <c r="Y164"/>
  <c r="AF164" s="1"/>
  <c r="G164"/>
  <c r="X164" s="1"/>
  <c r="Y163"/>
  <c r="AF163" s="1"/>
  <c r="G163"/>
  <c r="X163" s="1"/>
  <c r="AL163" s="1"/>
  <c r="Y162"/>
  <c r="AF162" s="1"/>
  <c r="G162"/>
  <c r="X162" s="1"/>
  <c r="Y161"/>
  <c r="AF161" s="1"/>
  <c r="G161"/>
  <c r="X161" s="1"/>
  <c r="AL161" s="1"/>
  <c r="Y160"/>
  <c r="AF160" s="1"/>
  <c r="G160"/>
  <c r="X160" s="1"/>
  <c r="Y159"/>
  <c r="AF159" s="1"/>
  <c r="G159"/>
  <c r="X159" s="1"/>
  <c r="Y158"/>
  <c r="AF158" s="1"/>
  <c r="G158"/>
  <c r="X158" s="1"/>
  <c r="Y157"/>
  <c r="AF157" s="1"/>
  <c r="G157"/>
  <c r="X157" s="1"/>
  <c r="Y156"/>
  <c r="AF156" s="1"/>
  <c r="G156"/>
  <c r="X156" s="1"/>
  <c r="Y155"/>
  <c r="AF155" s="1"/>
  <c r="G155"/>
  <c r="X155" s="1"/>
  <c r="Y154"/>
  <c r="AF154" s="1"/>
  <c r="G154"/>
  <c r="X154" s="1"/>
  <c r="Y153"/>
  <c r="AF153" s="1"/>
  <c r="G153"/>
  <c r="X153" s="1"/>
  <c r="Y152"/>
  <c r="AF152" s="1"/>
  <c r="G152"/>
  <c r="X152" s="1"/>
  <c r="Y151"/>
  <c r="AF151" s="1"/>
  <c r="G151"/>
  <c r="X151" s="1"/>
  <c r="Y150"/>
  <c r="AF150" s="1"/>
  <c r="G150"/>
  <c r="X150" s="1"/>
  <c r="Y149"/>
  <c r="AG149" s="1"/>
  <c r="G149"/>
  <c r="X149" s="1"/>
  <c r="Y148"/>
  <c r="AF148" s="1"/>
  <c r="G148"/>
  <c r="X148" s="1"/>
  <c r="Y147"/>
  <c r="AG147" s="1"/>
  <c r="G147"/>
  <c r="X147" s="1"/>
  <c r="Y146"/>
  <c r="AF146" s="1"/>
  <c r="G146"/>
  <c r="X146" s="1"/>
  <c r="Y145"/>
  <c r="AG145" s="1"/>
  <c r="G145"/>
  <c r="X145" s="1"/>
  <c r="G144"/>
  <c r="Y143"/>
  <c r="AG143" s="1"/>
  <c r="G143"/>
  <c r="X143" s="1"/>
  <c r="Y142"/>
  <c r="AF142" s="1"/>
  <c r="G142"/>
  <c r="X142" s="1"/>
  <c r="Y141"/>
  <c r="AG141" s="1"/>
  <c r="G141"/>
  <c r="X141" s="1"/>
  <c r="Y140"/>
  <c r="AF140" s="1"/>
  <c r="G140"/>
  <c r="X140" s="1"/>
  <c r="Y139"/>
  <c r="AG139" s="1"/>
  <c r="G139"/>
  <c r="X139" s="1"/>
  <c r="Y138"/>
  <c r="AF138" s="1"/>
  <c r="G138"/>
  <c r="X138" s="1"/>
  <c r="Y137"/>
  <c r="AG137" s="1"/>
  <c r="G137"/>
  <c r="X137" s="1"/>
  <c r="Y136"/>
  <c r="AF136" s="1"/>
  <c r="G136"/>
  <c r="X136" s="1"/>
  <c r="Y135"/>
  <c r="AF135" s="1"/>
  <c r="G135"/>
  <c r="X135" s="1"/>
  <c r="Y134"/>
  <c r="AF134" s="1"/>
  <c r="G134"/>
  <c r="X134" s="1"/>
  <c r="Y133"/>
  <c r="AF133" s="1"/>
  <c r="G133"/>
  <c r="X133" s="1"/>
  <c r="Y132"/>
  <c r="AG132" s="1"/>
  <c r="G132"/>
  <c r="X132" s="1"/>
  <c r="Y131"/>
  <c r="AF131" s="1"/>
  <c r="G131"/>
  <c r="X131" s="1"/>
  <c r="AM131" s="1"/>
  <c r="Y130"/>
  <c r="AG130" s="1"/>
  <c r="G130"/>
  <c r="X130" s="1"/>
  <c r="Y129"/>
  <c r="AF129" s="1"/>
  <c r="G129"/>
  <c r="X129" s="1"/>
  <c r="AM129" s="1"/>
  <c r="Y128"/>
  <c r="AG128" s="1"/>
  <c r="G128"/>
  <c r="X128" s="1"/>
  <c r="Y127"/>
  <c r="AF127" s="1"/>
  <c r="G127"/>
  <c r="X127" s="1"/>
  <c r="AM127" s="1"/>
  <c r="Y126"/>
  <c r="AG126" s="1"/>
  <c r="G126"/>
  <c r="X126" s="1"/>
  <c r="Y125"/>
  <c r="AF125" s="1"/>
  <c r="G125"/>
  <c r="X125" s="1"/>
  <c r="AM125" s="1"/>
  <c r="Y124"/>
  <c r="AG124" s="1"/>
  <c r="G124"/>
  <c r="X124" s="1"/>
  <c r="G123"/>
  <c r="G122"/>
  <c r="Y121"/>
  <c r="AF121" s="1"/>
  <c r="G121"/>
  <c r="X121" s="1"/>
  <c r="AM121" s="1"/>
  <c r="Y120"/>
  <c r="AG120" s="1"/>
  <c r="G120"/>
  <c r="X120" s="1"/>
  <c r="Y119"/>
  <c r="AF119" s="1"/>
  <c r="G119"/>
  <c r="X119" s="1"/>
  <c r="Y118"/>
  <c r="AG118" s="1"/>
  <c r="G118"/>
  <c r="X118" s="1"/>
  <c r="Y117"/>
  <c r="AF117" s="1"/>
  <c r="G117"/>
  <c r="X117" s="1"/>
  <c r="Y116"/>
  <c r="AG116" s="1"/>
  <c r="G116"/>
  <c r="X116" s="1"/>
  <c r="Y115"/>
  <c r="AF115" s="1"/>
  <c r="G115"/>
  <c r="X115" s="1"/>
  <c r="Y114"/>
  <c r="AG114" s="1"/>
  <c r="G114"/>
  <c r="X114" s="1"/>
  <c r="Y113"/>
  <c r="AF113" s="1"/>
  <c r="G113"/>
  <c r="X113" s="1"/>
  <c r="Y112"/>
  <c r="AG112" s="1"/>
  <c r="G112"/>
  <c r="X112" s="1"/>
  <c r="Y111"/>
  <c r="AF111" s="1"/>
  <c r="G111"/>
  <c r="X111" s="1"/>
  <c r="Y110"/>
  <c r="AG110" s="1"/>
  <c r="G110"/>
  <c r="X110" s="1"/>
  <c r="Y109"/>
  <c r="AF109" s="1"/>
  <c r="G109"/>
  <c r="X109" s="1"/>
  <c r="G108"/>
  <c r="AE107"/>
  <c r="Y107"/>
  <c r="AF107" s="1"/>
  <c r="G107"/>
  <c r="X107" s="1"/>
  <c r="Y106"/>
  <c r="AG106" s="1"/>
  <c r="G106"/>
  <c r="X106" s="1"/>
  <c r="Y105"/>
  <c r="AF105" s="1"/>
  <c r="G105"/>
  <c r="X105" s="1"/>
  <c r="Y104"/>
  <c r="AG104" s="1"/>
  <c r="G104"/>
  <c r="X104" s="1"/>
  <c r="Y103"/>
  <c r="AF103" s="1"/>
  <c r="G103"/>
  <c r="X103" s="1"/>
  <c r="Y102"/>
  <c r="AG102" s="1"/>
  <c r="G102"/>
  <c r="X102" s="1"/>
  <c r="Y101"/>
  <c r="AF101" s="1"/>
  <c r="G101"/>
  <c r="X101" s="1"/>
  <c r="Y100"/>
  <c r="AG100" s="1"/>
  <c r="G100"/>
  <c r="X100" s="1"/>
  <c r="Y99"/>
  <c r="AF99" s="1"/>
  <c r="G99"/>
  <c r="X99" s="1"/>
  <c r="G98"/>
  <c r="G97"/>
  <c r="Y96"/>
  <c r="AG96" s="1"/>
  <c r="G96"/>
  <c r="X96" s="1"/>
  <c r="Y95"/>
  <c r="AF95" s="1"/>
  <c r="G95"/>
  <c r="X95" s="1"/>
  <c r="Y94"/>
  <c r="AG94" s="1"/>
  <c r="G94"/>
  <c r="X94" s="1"/>
  <c r="Y93"/>
  <c r="AF93" s="1"/>
  <c r="G93"/>
  <c r="X93" s="1"/>
  <c r="Y92"/>
  <c r="AG92" s="1"/>
  <c r="G92"/>
  <c r="X92" s="1"/>
  <c r="AE91"/>
  <c r="Y91"/>
  <c r="AF91" s="1"/>
  <c r="G91"/>
  <c r="X91" s="1"/>
  <c r="Y175"/>
  <c r="AF175" s="1"/>
  <c r="G175"/>
  <c r="X175" s="1"/>
  <c r="G56"/>
  <c r="G34"/>
  <c r="G20"/>
  <c r="G9"/>
  <c r="G42"/>
  <c r="X42" s="1"/>
  <c r="Y42"/>
  <c r="AE42" s="1"/>
  <c r="Y87"/>
  <c r="AF87" s="1"/>
  <c r="G87"/>
  <c r="X87" s="1"/>
  <c r="Y86"/>
  <c r="AF86" s="1"/>
  <c r="G86"/>
  <c r="X86" s="1"/>
  <c r="Y85"/>
  <c r="AF85" s="1"/>
  <c r="G85"/>
  <c r="X85" s="1"/>
  <c r="AL85" s="1"/>
  <c r="Y84"/>
  <c r="AF84" s="1"/>
  <c r="G84"/>
  <c r="X84" s="1"/>
  <c r="Y83"/>
  <c r="AF83" s="1"/>
  <c r="G83"/>
  <c r="X83" s="1"/>
  <c r="AL83" s="1"/>
  <c r="Y82"/>
  <c r="AF82" s="1"/>
  <c r="G82"/>
  <c r="X82" s="1"/>
  <c r="G81"/>
  <c r="Y80"/>
  <c r="AF80" s="1"/>
  <c r="G80"/>
  <c r="X80" s="1"/>
  <c r="Y79"/>
  <c r="AF79" s="1"/>
  <c r="G79"/>
  <c r="X79" s="1"/>
  <c r="AL79" s="1"/>
  <c r="Y78"/>
  <c r="AF78" s="1"/>
  <c r="G78"/>
  <c r="X78" s="1"/>
  <c r="Y77"/>
  <c r="AF77" s="1"/>
  <c r="G77"/>
  <c r="X77" s="1"/>
  <c r="AL77" s="1"/>
  <c r="Y76"/>
  <c r="AF76" s="1"/>
  <c r="G76"/>
  <c r="X76" s="1"/>
  <c r="Y75"/>
  <c r="AF75" s="1"/>
  <c r="G75"/>
  <c r="X75" s="1"/>
  <c r="AL75" s="1"/>
  <c r="Y74"/>
  <c r="AF74" s="1"/>
  <c r="G74"/>
  <c r="X74" s="1"/>
  <c r="Y73"/>
  <c r="AF73" s="1"/>
  <c r="G73"/>
  <c r="X73" s="1"/>
  <c r="AL73" s="1"/>
  <c r="Y72"/>
  <c r="AF72" s="1"/>
  <c r="G72"/>
  <c r="X72" s="1"/>
  <c r="Y71"/>
  <c r="AF71" s="1"/>
  <c r="G71"/>
  <c r="X71" s="1"/>
  <c r="AL71" s="1"/>
  <c r="Y70"/>
  <c r="AF70" s="1"/>
  <c r="G70"/>
  <c r="X70" s="1"/>
  <c r="Y69"/>
  <c r="AF69" s="1"/>
  <c r="G69"/>
  <c r="X69" s="1"/>
  <c r="AL69" s="1"/>
  <c r="Y68"/>
  <c r="AF68" s="1"/>
  <c r="G68"/>
  <c r="X68" s="1"/>
  <c r="Y67"/>
  <c r="AF67" s="1"/>
  <c r="G67"/>
  <c r="X67" s="1"/>
  <c r="AL67" s="1"/>
  <c r="Y66"/>
  <c r="AF66" s="1"/>
  <c r="G66"/>
  <c r="X66" s="1"/>
  <c r="Y65"/>
  <c r="AF65" s="1"/>
  <c r="G65"/>
  <c r="X65" s="1"/>
  <c r="Y64"/>
  <c r="AF64" s="1"/>
  <c r="G64"/>
  <c r="X64" s="1"/>
  <c r="Y63"/>
  <c r="AF63" s="1"/>
  <c r="G63"/>
  <c r="X63" s="1"/>
  <c r="Y62"/>
  <c r="AF62" s="1"/>
  <c r="G62"/>
  <c r="X62" s="1"/>
  <c r="Y61"/>
  <c r="AF61" s="1"/>
  <c r="G61"/>
  <c r="X61" s="1"/>
  <c r="Y60"/>
  <c r="AF60" s="1"/>
  <c r="G60"/>
  <c r="X60" s="1"/>
  <c r="Y59"/>
  <c r="AG59" s="1"/>
  <c r="G59"/>
  <c r="X59" s="1"/>
  <c r="Y58"/>
  <c r="AF58" s="1"/>
  <c r="G58"/>
  <c r="X58" s="1"/>
  <c r="Y57"/>
  <c r="AF57" s="1"/>
  <c r="G57"/>
  <c r="X57" s="1"/>
  <c r="Y55"/>
  <c r="AF55" s="1"/>
  <c r="G55"/>
  <c r="X55" s="1"/>
  <c r="Y54"/>
  <c r="AF54" s="1"/>
  <c r="G54"/>
  <c r="X54" s="1"/>
  <c r="Y53"/>
  <c r="AF53" s="1"/>
  <c r="G53"/>
  <c r="X53" s="1"/>
  <c r="Y52"/>
  <c r="AF52" s="1"/>
  <c r="G52"/>
  <c r="X52" s="1"/>
  <c r="Y51"/>
  <c r="AF51" s="1"/>
  <c r="G51"/>
  <c r="X51" s="1"/>
  <c r="Y50"/>
  <c r="AF50" s="1"/>
  <c r="G50"/>
  <c r="X50" s="1"/>
  <c r="Y49"/>
  <c r="AF49" s="1"/>
  <c r="G49"/>
  <c r="X49" s="1"/>
  <c r="Y48"/>
  <c r="AF48" s="1"/>
  <c r="G48"/>
  <c r="X48" s="1"/>
  <c r="AL48" s="1"/>
  <c r="Y47"/>
  <c r="AF47" s="1"/>
  <c r="G47"/>
  <c r="X47" s="1"/>
  <c r="AL47" s="1"/>
  <c r="Y46"/>
  <c r="AF46" s="1"/>
  <c r="G46"/>
  <c r="X46" s="1"/>
  <c r="Y45"/>
  <c r="AF45" s="1"/>
  <c r="G45"/>
  <c r="X45" s="1"/>
  <c r="Y44"/>
  <c r="AF44" s="1"/>
  <c r="G44"/>
  <c r="X44" s="1"/>
  <c r="Y43"/>
  <c r="AF43" s="1"/>
  <c r="G43"/>
  <c r="X43" s="1"/>
  <c r="Y41"/>
  <c r="AG41" s="1"/>
  <c r="G41"/>
  <c r="X41" s="1"/>
  <c r="Y40"/>
  <c r="AF40" s="1"/>
  <c r="G40"/>
  <c r="X40" s="1"/>
  <c r="Y39"/>
  <c r="AG39" s="1"/>
  <c r="G39"/>
  <c r="X39" s="1"/>
  <c r="Y38"/>
  <c r="AF38" s="1"/>
  <c r="G38"/>
  <c r="X38" s="1"/>
  <c r="Y37"/>
  <c r="AG37" s="1"/>
  <c r="G37"/>
  <c r="X37" s="1"/>
  <c r="Y36"/>
  <c r="AF36" s="1"/>
  <c r="G36"/>
  <c r="X36" s="1"/>
  <c r="G35"/>
  <c r="Y33"/>
  <c r="AF33" s="1"/>
  <c r="G33"/>
  <c r="X33" s="1"/>
  <c r="Y32"/>
  <c r="AG32" s="1"/>
  <c r="G32"/>
  <c r="X32" s="1"/>
  <c r="Y31"/>
  <c r="AF31" s="1"/>
  <c r="G31"/>
  <c r="X31" s="1"/>
  <c r="Y30"/>
  <c r="AG30" s="1"/>
  <c r="G30"/>
  <c r="X30" s="1"/>
  <c r="Y29"/>
  <c r="AF29" s="1"/>
  <c r="G29"/>
  <c r="X29" s="1"/>
  <c r="Y28"/>
  <c r="AG28" s="1"/>
  <c r="G28"/>
  <c r="X28" s="1"/>
  <c r="Y27"/>
  <c r="AF27" s="1"/>
  <c r="G27"/>
  <c r="X27" s="1"/>
  <c r="Y26"/>
  <c r="AG26" s="1"/>
  <c r="G26"/>
  <c r="X26" s="1"/>
  <c r="Y25"/>
  <c r="AF25" s="1"/>
  <c r="G25"/>
  <c r="X25" s="1"/>
  <c r="Y24"/>
  <c r="AF24" s="1"/>
  <c r="G24"/>
  <c r="X24" s="1"/>
  <c r="Y23"/>
  <c r="AG23" s="1"/>
  <c r="G23"/>
  <c r="X23" s="1"/>
  <c r="Y22"/>
  <c r="AF22" s="1"/>
  <c r="G22"/>
  <c r="X22" s="1"/>
  <c r="Y21"/>
  <c r="AG21" s="1"/>
  <c r="G21"/>
  <c r="X21" s="1"/>
  <c r="Y19"/>
  <c r="AF19" s="1"/>
  <c r="G19"/>
  <c r="X19" s="1"/>
  <c r="Y18"/>
  <c r="AF18" s="1"/>
  <c r="G18"/>
  <c r="X18" s="1"/>
  <c r="Y17"/>
  <c r="AF17" s="1"/>
  <c r="G17"/>
  <c r="X17" s="1"/>
  <c r="Y16"/>
  <c r="AF16" s="1"/>
  <c r="G16"/>
  <c r="X16" s="1"/>
  <c r="Y15"/>
  <c r="AF15" s="1"/>
  <c r="G15"/>
  <c r="X15" s="1"/>
  <c r="Y14"/>
  <c r="AF14" s="1"/>
  <c r="G14"/>
  <c r="X14" s="1"/>
  <c r="Y13"/>
  <c r="AF13" s="1"/>
  <c r="G13"/>
  <c r="X13" s="1"/>
  <c r="Y12"/>
  <c r="AF12" s="1"/>
  <c r="G12"/>
  <c r="X12" s="1"/>
  <c r="Y11"/>
  <c r="AF11" s="1"/>
  <c r="G11"/>
  <c r="X11" s="1"/>
  <c r="G10"/>
  <c r="Y8"/>
  <c r="AF8" s="1"/>
  <c r="G8"/>
  <c r="X8" s="1"/>
  <c r="Y7"/>
  <c r="AF7" s="1"/>
  <c r="G7"/>
  <c r="X7" s="1"/>
  <c r="Y6"/>
  <c r="AF6" s="1"/>
  <c r="G6"/>
  <c r="X6" s="1"/>
  <c r="Y5"/>
  <c r="AG5" s="1"/>
  <c r="G5"/>
  <c r="X5" s="1"/>
  <c r="Y4"/>
  <c r="AG4" s="1"/>
  <c r="G4"/>
  <c r="X4" s="1"/>
  <c r="Y3"/>
  <c r="AF3" s="1"/>
  <c r="G3"/>
  <c r="X3" s="1"/>
  <c r="G87" i="18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4"/>
  <c r="AE103" i="20" l="1"/>
  <c r="AH103" s="1"/>
  <c r="AE99"/>
  <c r="AE105"/>
  <c r="AE146"/>
  <c r="AE93"/>
  <c r="AH93" s="1"/>
  <c r="AG109"/>
  <c r="AG111"/>
  <c r="AG113"/>
  <c r="AG115"/>
  <c r="AG117"/>
  <c r="AG119"/>
  <c r="AG121"/>
  <c r="AG125"/>
  <c r="AG127"/>
  <c r="AG129"/>
  <c r="AG131"/>
  <c r="AG133"/>
  <c r="AH133" s="1"/>
  <c r="AG135"/>
  <c r="AG140"/>
  <c r="AH140" s="1"/>
  <c r="AG142"/>
  <c r="AG148"/>
  <c r="AG151"/>
  <c r="AG153"/>
  <c r="AG155"/>
  <c r="AG157"/>
  <c r="AG159"/>
  <c r="AG161"/>
  <c r="AG163"/>
  <c r="AE165"/>
  <c r="AE167"/>
  <c r="AG171"/>
  <c r="AE173"/>
  <c r="AE77"/>
  <c r="AG93"/>
  <c r="AG99"/>
  <c r="AG103"/>
  <c r="AG105"/>
  <c r="AG107"/>
  <c r="AE109"/>
  <c r="AE111"/>
  <c r="AE113"/>
  <c r="AE115"/>
  <c r="AE117"/>
  <c r="AE119"/>
  <c r="AE121"/>
  <c r="AE125"/>
  <c r="AE127"/>
  <c r="AH127" s="1"/>
  <c r="AE129"/>
  <c r="AE131"/>
  <c r="AH131" s="1"/>
  <c r="AE133"/>
  <c r="AE135"/>
  <c r="AE140"/>
  <c r="AE142"/>
  <c r="AE148"/>
  <c r="AE151"/>
  <c r="AE153"/>
  <c r="AE155"/>
  <c r="AE157"/>
  <c r="AE159"/>
  <c r="AE161"/>
  <c r="AE163"/>
  <c r="AG165"/>
  <c r="AG167"/>
  <c r="AE171"/>
  <c r="AG173"/>
  <c r="AH135"/>
  <c r="AH142"/>
  <c r="AH99"/>
  <c r="AH105"/>
  <c r="AH107"/>
  <c r="AH121"/>
  <c r="AL92"/>
  <c r="AJ92"/>
  <c r="Z92"/>
  <c r="AM92"/>
  <c r="AK92"/>
  <c r="AM93"/>
  <c r="AK93"/>
  <c r="AL93"/>
  <c r="AJ93"/>
  <c r="Z93"/>
  <c r="AL94"/>
  <c r="AJ94"/>
  <c r="Z94"/>
  <c r="AM94"/>
  <c r="AK94"/>
  <c r="AM95"/>
  <c r="AK95"/>
  <c r="AL95"/>
  <c r="AJ95"/>
  <c r="Z95"/>
  <c r="AL96"/>
  <c r="AJ96"/>
  <c r="Z96"/>
  <c r="AM96"/>
  <c r="AK96"/>
  <c r="AM99"/>
  <c r="AK99"/>
  <c r="AL99"/>
  <c r="AJ99"/>
  <c r="Z99"/>
  <c r="AL100"/>
  <c r="AJ100"/>
  <c r="Z100"/>
  <c r="AM100"/>
  <c r="AK100"/>
  <c r="AM101"/>
  <c r="AK101"/>
  <c r="AL101"/>
  <c r="AJ101"/>
  <c r="Z101"/>
  <c r="AL102"/>
  <c r="AJ102"/>
  <c r="Z102"/>
  <c r="AM102"/>
  <c r="AK102"/>
  <c r="AM103"/>
  <c r="AK103"/>
  <c r="AL103"/>
  <c r="AJ103"/>
  <c r="Z103"/>
  <c r="AL104"/>
  <c r="AJ104"/>
  <c r="Z104"/>
  <c r="AM104"/>
  <c r="AK104"/>
  <c r="AM105"/>
  <c r="AK105"/>
  <c r="AL105"/>
  <c r="AJ105"/>
  <c r="Z105"/>
  <c r="AL106"/>
  <c r="AJ106"/>
  <c r="Z106"/>
  <c r="AM106"/>
  <c r="AK106"/>
  <c r="AM107"/>
  <c r="AK107"/>
  <c r="AL107"/>
  <c r="AJ107"/>
  <c r="Z107"/>
  <c r="AL124"/>
  <c r="AJ124"/>
  <c r="Z124"/>
  <c r="AM124"/>
  <c r="AK124"/>
  <c r="AL128"/>
  <c r="AJ128"/>
  <c r="Z128"/>
  <c r="AM128"/>
  <c r="AK128"/>
  <c r="AM132"/>
  <c r="AK132"/>
  <c r="AL132"/>
  <c r="AJ132"/>
  <c r="Z132"/>
  <c r="AM91"/>
  <c r="AK91"/>
  <c r="AL91"/>
  <c r="AJ91"/>
  <c r="Z91"/>
  <c r="AM109"/>
  <c r="AK109"/>
  <c r="AL109"/>
  <c r="AJ109"/>
  <c r="Z109"/>
  <c r="AL110"/>
  <c r="AJ110"/>
  <c r="Z110"/>
  <c r="AM110"/>
  <c r="AK110"/>
  <c r="AM111"/>
  <c r="AK111"/>
  <c r="AL111"/>
  <c r="AJ111"/>
  <c r="Z111"/>
  <c r="AL112"/>
  <c r="AJ112"/>
  <c r="Z112"/>
  <c r="AM112"/>
  <c r="AK112"/>
  <c r="AM113"/>
  <c r="AK113"/>
  <c r="AL113"/>
  <c r="AJ113"/>
  <c r="Z113"/>
  <c r="AL114"/>
  <c r="AJ114"/>
  <c r="Z114"/>
  <c r="AM114"/>
  <c r="AK114"/>
  <c r="AM115"/>
  <c r="AK115"/>
  <c r="AL115"/>
  <c r="AJ115"/>
  <c r="Z115"/>
  <c r="AL116"/>
  <c r="AJ116"/>
  <c r="Z116"/>
  <c r="AM116"/>
  <c r="AK116"/>
  <c r="AM117"/>
  <c r="AK117"/>
  <c r="AL117"/>
  <c r="AJ117"/>
  <c r="Z117"/>
  <c r="AL118"/>
  <c r="AJ118"/>
  <c r="Z118"/>
  <c r="AM118"/>
  <c r="AK118"/>
  <c r="AM119"/>
  <c r="AK119"/>
  <c r="AL119"/>
  <c r="AJ119"/>
  <c r="Z119"/>
  <c r="AL120"/>
  <c r="AJ120"/>
  <c r="Z120"/>
  <c r="AM120"/>
  <c r="AK120"/>
  <c r="AL126"/>
  <c r="AJ126"/>
  <c r="Z126"/>
  <c r="AM126"/>
  <c r="AK126"/>
  <c r="AL130"/>
  <c r="AJ130"/>
  <c r="Z130"/>
  <c r="AM130"/>
  <c r="AK130"/>
  <c r="AH109"/>
  <c r="AH111"/>
  <c r="AH113"/>
  <c r="AH115"/>
  <c r="AH117"/>
  <c r="AH119"/>
  <c r="AH125"/>
  <c r="AH129"/>
  <c r="AL133"/>
  <c r="AJ133"/>
  <c r="Z133"/>
  <c r="AM133"/>
  <c r="AK133"/>
  <c r="AM134"/>
  <c r="AK134"/>
  <c r="AL134"/>
  <c r="AJ134"/>
  <c r="Z134"/>
  <c r="AL135"/>
  <c r="AJ135"/>
  <c r="Z135"/>
  <c r="AM135"/>
  <c r="AK135"/>
  <c r="AM136"/>
  <c r="AK136"/>
  <c r="AL136"/>
  <c r="AJ136"/>
  <c r="Z136"/>
  <c r="AL137"/>
  <c r="AJ137"/>
  <c r="Z137"/>
  <c r="AM137"/>
  <c r="AK137"/>
  <c r="AM138"/>
  <c r="AK138"/>
  <c r="AL138"/>
  <c r="AJ138"/>
  <c r="Z138"/>
  <c r="AL139"/>
  <c r="AJ139"/>
  <c r="Z139"/>
  <c r="AM139"/>
  <c r="AK139"/>
  <c r="AM140"/>
  <c r="AK140"/>
  <c r="AL140"/>
  <c r="AJ140"/>
  <c r="Z140"/>
  <c r="AL141"/>
  <c r="AJ141"/>
  <c r="Z141"/>
  <c r="AM141"/>
  <c r="AK141"/>
  <c r="AM142"/>
  <c r="AK142"/>
  <c r="AL142"/>
  <c r="AJ142"/>
  <c r="Z142"/>
  <c r="AL143"/>
  <c r="AJ143"/>
  <c r="Z143"/>
  <c r="AM143"/>
  <c r="AK143"/>
  <c r="AL147"/>
  <c r="AJ147"/>
  <c r="Z147"/>
  <c r="AM147"/>
  <c r="AK147"/>
  <c r="AM148"/>
  <c r="AK148"/>
  <c r="AL148"/>
  <c r="AJ148"/>
  <c r="Z148"/>
  <c r="AL149"/>
  <c r="AJ149"/>
  <c r="Z149"/>
  <c r="AM149"/>
  <c r="AK149"/>
  <c r="AM150"/>
  <c r="AK150"/>
  <c r="AL150"/>
  <c r="AJ150"/>
  <c r="Z150"/>
  <c r="AL151"/>
  <c r="AJ151"/>
  <c r="Z151"/>
  <c r="AM151"/>
  <c r="AK151"/>
  <c r="AM152"/>
  <c r="AK152"/>
  <c r="AL152"/>
  <c r="AJ152"/>
  <c r="Z152"/>
  <c r="AL153"/>
  <c r="AJ153"/>
  <c r="Z153"/>
  <c r="AM153"/>
  <c r="AK153"/>
  <c r="AM154"/>
  <c r="AK154"/>
  <c r="AL154"/>
  <c r="AJ154"/>
  <c r="Z154"/>
  <c r="AL155"/>
  <c r="AJ155"/>
  <c r="Z155"/>
  <c r="AM155"/>
  <c r="AK155"/>
  <c r="AM156"/>
  <c r="AK156"/>
  <c r="AL156"/>
  <c r="AJ156"/>
  <c r="Z156"/>
  <c r="AL157"/>
  <c r="AJ157"/>
  <c r="Z157"/>
  <c r="AM157"/>
  <c r="AK157"/>
  <c r="AM158"/>
  <c r="AK158"/>
  <c r="AL158"/>
  <c r="AJ158"/>
  <c r="Z158"/>
  <c r="AL159"/>
  <c r="AJ159"/>
  <c r="Z159"/>
  <c r="AM159"/>
  <c r="AK159"/>
  <c r="AM160"/>
  <c r="AK160"/>
  <c r="AL160"/>
  <c r="AJ160"/>
  <c r="Z160"/>
  <c r="AM164"/>
  <c r="AK164"/>
  <c r="AL164"/>
  <c r="AJ164"/>
  <c r="Z164"/>
  <c r="AM168"/>
  <c r="AK168"/>
  <c r="AL168"/>
  <c r="AJ168"/>
  <c r="Z168"/>
  <c r="AM172"/>
  <c r="AK172"/>
  <c r="AL172"/>
  <c r="AJ172"/>
  <c r="Z172"/>
  <c r="AG91"/>
  <c r="AH91" s="1"/>
  <c r="AC92"/>
  <c r="AF92"/>
  <c r="AC94"/>
  <c r="AF94"/>
  <c r="AE95"/>
  <c r="AG95"/>
  <c r="AC96"/>
  <c r="AF96"/>
  <c r="AC100"/>
  <c r="AF100"/>
  <c r="AE101"/>
  <c r="AG101"/>
  <c r="AC102"/>
  <c r="AF102"/>
  <c r="AC104"/>
  <c r="AF104"/>
  <c r="AC106"/>
  <c r="AF106"/>
  <c r="AC110"/>
  <c r="AF110"/>
  <c r="AC112"/>
  <c r="AF112"/>
  <c r="AC114"/>
  <c r="AF114"/>
  <c r="AC116"/>
  <c r="AF116"/>
  <c r="AC118"/>
  <c r="AF118"/>
  <c r="AC120"/>
  <c r="AF120"/>
  <c r="Z121"/>
  <c r="AJ121"/>
  <c r="AL121"/>
  <c r="AC124"/>
  <c r="AF124"/>
  <c r="Z125"/>
  <c r="AJ125"/>
  <c r="AL125"/>
  <c r="AC126"/>
  <c r="AF126"/>
  <c r="Z127"/>
  <c r="AJ127"/>
  <c r="AL127"/>
  <c r="AC128"/>
  <c r="AF128"/>
  <c r="Z129"/>
  <c r="AJ129"/>
  <c r="AL129"/>
  <c r="AC130"/>
  <c r="AF130"/>
  <c r="Z131"/>
  <c r="AJ131"/>
  <c r="AL131"/>
  <c r="AC132"/>
  <c r="AF132"/>
  <c r="AH148"/>
  <c r="AH151"/>
  <c r="AH153"/>
  <c r="AH155"/>
  <c r="AH157"/>
  <c r="AH159"/>
  <c r="AH163"/>
  <c r="AH167"/>
  <c r="AH171"/>
  <c r="AL145"/>
  <c r="AJ145"/>
  <c r="Z145"/>
  <c r="AM145"/>
  <c r="AK145"/>
  <c r="AM146"/>
  <c r="AK146"/>
  <c r="AL146"/>
  <c r="AJ146"/>
  <c r="Z146"/>
  <c r="AM162"/>
  <c r="AK162"/>
  <c r="AL162"/>
  <c r="AJ162"/>
  <c r="Z162"/>
  <c r="AM166"/>
  <c r="AK166"/>
  <c r="AL166"/>
  <c r="AJ166"/>
  <c r="Z166"/>
  <c r="AM170"/>
  <c r="AK170"/>
  <c r="AL170"/>
  <c r="AJ170"/>
  <c r="Z170"/>
  <c r="AL174"/>
  <c r="AM174"/>
  <c r="AK174"/>
  <c r="Z174"/>
  <c r="AC91"/>
  <c r="AE92"/>
  <c r="AH92" s="1"/>
  <c r="AC93"/>
  <c r="AE94"/>
  <c r="AH94" s="1"/>
  <c r="AC95"/>
  <c r="AE96"/>
  <c r="AH96" s="1"/>
  <c r="AC99"/>
  <c r="AE100"/>
  <c r="AH100" s="1"/>
  <c r="AC101"/>
  <c r="AE102"/>
  <c r="AH102" s="1"/>
  <c r="AC103"/>
  <c r="AE104"/>
  <c r="AH104" s="1"/>
  <c r="AC105"/>
  <c r="AE106"/>
  <c r="AH106" s="1"/>
  <c r="AC107"/>
  <c r="AC109"/>
  <c r="AE110"/>
  <c r="AH110" s="1"/>
  <c r="AC111"/>
  <c r="AE112"/>
  <c r="AH112" s="1"/>
  <c r="AC113"/>
  <c r="AE114"/>
  <c r="AH114" s="1"/>
  <c r="AC115"/>
  <c r="AE116"/>
  <c r="AH116" s="1"/>
  <c r="AC117"/>
  <c r="AE118"/>
  <c r="AH118" s="1"/>
  <c r="AC119"/>
  <c r="AE120"/>
  <c r="AH120" s="1"/>
  <c r="AC121"/>
  <c r="AK121"/>
  <c r="AE124"/>
  <c r="AH124" s="1"/>
  <c r="AC125"/>
  <c r="AK125"/>
  <c r="AN125" s="1"/>
  <c r="AP125" s="1"/>
  <c r="AE126"/>
  <c r="AH126" s="1"/>
  <c r="AC127"/>
  <c r="AK127"/>
  <c r="AE128"/>
  <c r="AH128" s="1"/>
  <c r="AC129"/>
  <c r="AK129"/>
  <c r="AN129" s="1"/>
  <c r="AP129" s="1"/>
  <c r="AE130"/>
  <c r="AH130" s="1"/>
  <c r="AC131"/>
  <c r="AK131"/>
  <c r="AE132"/>
  <c r="AH132" s="1"/>
  <c r="AH161"/>
  <c r="AH165"/>
  <c r="AC133"/>
  <c r="AE134"/>
  <c r="AG134"/>
  <c r="AC135"/>
  <c r="AE136"/>
  <c r="AG136"/>
  <c r="AC137"/>
  <c r="AF137"/>
  <c r="AE138"/>
  <c r="AG138"/>
  <c r="AC139"/>
  <c r="AF139"/>
  <c r="AC141"/>
  <c r="AF141"/>
  <c r="AC143"/>
  <c r="AF143"/>
  <c r="AC145"/>
  <c r="AF145"/>
  <c r="AG146"/>
  <c r="AH146" s="1"/>
  <c r="AC147"/>
  <c r="AF147"/>
  <c r="AC149"/>
  <c r="AF149"/>
  <c r="AE150"/>
  <c r="AG150"/>
  <c r="AC151"/>
  <c r="AE152"/>
  <c r="AG152"/>
  <c r="AC153"/>
  <c r="AE154"/>
  <c r="AG154"/>
  <c r="AC155"/>
  <c r="AE156"/>
  <c r="AG156"/>
  <c r="AC157"/>
  <c r="AE158"/>
  <c r="AG158"/>
  <c r="AC159"/>
  <c r="AE160"/>
  <c r="AG160"/>
  <c r="AC161"/>
  <c r="AK161"/>
  <c r="AM161"/>
  <c r="AE162"/>
  <c r="AG162"/>
  <c r="AC163"/>
  <c r="AK163"/>
  <c r="AM163"/>
  <c r="AE164"/>
  <c r="AG164"/>
  <c r="AC165"/>
  <c r="AK165"/>
  <c r="AM165"/>
  <c r="AE166"/>
  <c r="AG166"/>
  <c r="AC167"/>
  <c r="AK167"/>
  <c r="AM167"/>
  <c r="AE168"/>
  <c r="AG168"/>
  <c r="AE170"/>
  <c r="AG170"/>
  <c r="AC171"/>
  <c r="AK171"/>
  <c r="AM171"/>
  <c r="AE172"/>
  <c r="AG172"/>
  <c r="AC173"/>
  <c r="AK173"/>
  <c r="AM173"/>
  <c r="AE174"/>
  <c r="AG174"/>
  <c r="AC134"/>
  <c r="AC136"/>
  <c r="AE137"/>
  <c r="AC138"/>
  <c r="AE139"/>
  <c r="AC140"/>
  <c r="AE141"/>
  <c r="AC142"/>
  <c r="AE143"/>
  <c r="AE145"/>
  <c r="AH145" s="1"/>
  <c r="AC146"/>
  <c r="AE147"/>
  <c r="AH147" s="1"/>
  <c r="AC148"/>
  <c r="AE149"/>
  <c r="AH149" s="1"/>
  <c r="AC150"/>
  <c r="AC152"/>
  <c r="AC154"/>
  <c r="AC156"/>
  <c r="AC158"/>
  <c r="AC160"/>
  <c r="Z161"/>
  <c r="AJ161"/>
  <c r="AC162"/>
  <c r="Z163"/>
  <c r="AJ163"/>
  <c r="AC164"/>
  <c r="Z165"/>
  <c r="AJ165"/>
  <c r="AC166"/>
  <c r="Z167"/>
  <c r="AJ167"/>
  <c r="AC168"/>
  <c r="AC170"/>
  <c r="Z171"/>
  <c r="AJ171"/>
  <c r="AC172"/>
  <c r="Z173"/>
  <c r="AJ173"/>
  <c r="AC174"/>
  <c r="AL175"/>
  <c r="AM175"/>
  <c r="AK175"/>
  <c r="Z175"/>
  <c r="AE175"/>
  <c r="AG175"/>
  <c r="AC175"/>
  <c r="AE7"/>
  <c r="AE50"/>
  <c r="AF42"/>
  <c r="AC42"/>
  <c r="AE38"/>
  <c r="AE58"/>
  <c r="Z42"/>
  <c r="AJ42"/>
  <c r="AL42"/>
  <c r="AK42"/>
  <c r="AM42"/>
  <c r="AE43"/>
  <c r="AE63"/>
  <c r="AG42"/>
  <c r="AE85"/>
  <c r="AE3"/>
  <c r="AE36"/>
  <c r="AE40"/>
  <c r="AE45"/>
  <c r="AE48"/>
  <c r="AE52"/>
  <c r="AE55"/>
  <c r="AE61"/>
  <c r="AE65"/>
  <c r="AE69"/>
  <c r="AE73"/>
  <c r="AG12"/>
  <c r="AG3"/>
  <c r="AH3" s="1"/>
  <c r="AG7"/>
  <c r="AE12"/>
  <c r="AE14"/>
  <c r="AE16"/>
  <c r="AE18"/>
  <c r="AE24"/>
  <c r="AE25"/>
  <c r="AE27"/>
  <c r="AE29"/>
  <c r="AE31"/>
  <c r="AE33"/>
  <c r="AG36"/>
  <c r="AG38"/>
  <c r="AH38" s="1"/>
  <c r="AG40"/>
  <c r="AG43"/>
  <c r="AG45"/>
  <c r="AE47"/>
  <c r="AG48"/>
  <c r="AG50"/>
  <c r="AG52"/>
  <c r="AG55"/>
  <c r="AG58"/>
  <c r="AG61"/>
  <c r="AG63"/>
  <c r="AH63" s="1"/>
  <c r="AG65"/>
  <c r="AE67"/>
  <c r="AG69"/>
  <c r="AE71"/>
  <c r="AG73"/>
  <c r="AE75"/>
  <c r="AG77"/>
  <c r="AE79"/>
  <c r="AE83"/>
  <c r="AG85"/>
  <c r="AH85" s="1"/>
  <c r="AG14"/>
  <c r="AG16"/>
  <c r="AG18"/>
  <c r="AG24"/>
  <c r="AG25"/>
  <c r="AG27"/>
  <c r="AG29"/>
  <c r="AG31"/>
  <c r="AG33"/>
  <c r="AH40"/>
  <c r="AG47"/>
  <c r="AH48"/>
  <c r="AG67"/>
  <c r="AG71"/>
  <c r="AG75"/>
  <c r="AG79"/>
  <c r="AG83"/>
  <c r="AM3"/>
  <c r="AK3"/>
  <c r="AL3"/>
  <c r="AJ3"/>
  <c r="Z3"/>
  <c r="AL4"/>
  <c r="AJ4"/>
  <c r="Z4"/>
  <c r="AM4"/>
  <c r="AK4"/>
  <c r="AL5"/>
  <c r="AJ5"/>
  <c r="AM5"/>
  <c r="AK5"/>
  <c r="Z5"/>
  <c r="AM11"/>
  <c r="AK11"/>
  <c r="AL11"/>
  <c r="AJ11"/>
  <c r="Z11"/>
  <c r="AL12"/>
  <c r="AJ12"/>
  <c r="Z12"/>
  <c r="AM12"/>
  <c r="AK12"/>
  <c r="AM13"/>
  <c r="AK13"/>
  <c r="AL13"/>
  <c r="AJ13"/>
  <c r="Z13"/>
  <c r="AL14"/>
  <c r="AJ14"/>
  <c r="Z14"/>
  <c r="AM14"/>
  <c r="AK14"/>
  <c r="AM15"/>
  <c r="AK15"/>
  <c r="AL15"/>
  <c r="AJ15"/>
  <c r="Z15"/>
  <c r="AL16"/>
  <c r="AJ16"/>
  <c r="Z16"/>
  <c r="AM16"/>
  <c r="AK16"/>
  <c r="AM17"/>
  <c r="AK17"/>
  <c r="AL17"/>
  <c r="AJ17"/>
  <c r="Z17"/>
  <c r="AL18"/>
  <c r="AJ18"/>
  <c r="Z18"/>
  <c r="AM18"/>
  <c r="AK18"/>
  <c r="AM19"/>
  <c r="AK19"/>
  <c r="AL19"/>
  <c r="AJ19"/>
  <c r="Z19"/>
  <c r="AL21"/>
  <c r="AJ21"/>
  <c r="Z21"/>
  <c r="AM21"/>
  <c r="AK21"/>
  <c r="AM22"/>
  <c r="AK22"/>
  <c r="AL22"/>
  <c r="AJ22"/>
  <c r="Z22"/>
  <c r="AL23"/>
  <c r="AJ23"/>
  <c r="Z23"/>
  <c r="AM23"/>
  <c r="AK23"/>
  <c r="AM24"/>
  <c r="AK24"/>
  <c r="AL24"/>
  <c r="AJ24"/>
  <c r="Z24"/>
  <c r="AM25"/>
  <c r="AK25"/>
  <c r="AL25"/>
  <c r="AJ25"/>
  <c r="Z25"/>
  <c r="AL26"/>
  <c r="AJ26"/>
  <c r="Z26"/>
  <c r="AM26"/>
  <c r="AK26"/>
  <c r="AM27"/>
  <c r="AK27"/>
  <c r="AL27"/>
  <c r="AJ27"/>
  <c r="Z27"/>
  <c r="AL28"/>
  <c r="AJ28"/>
  <c r="Z28"/>
  <c r="AM28"/>
  <c r="AK28"/>
  <c r="AM29"/>
  <c r="AK29"/>
  <c r="AL29"/>
  <c r="AJ29"/>
  <c r="Z29"/>
  <c r="AL30"/>
  <c r="AJ30"/>
  <c r="Z30"/>
  <c r="AM30"/>
  <c r="AK30"/>
  <c r="AM31"/>
  <c r="AK31"/>
  <c r="AL31"/>
  <c r="AJ31"/>
  <c r="Z31"/>
  <c r="AL32"/>
  <c r="AJ32"/>
  <c r="Z32"/>
  <c r="AM32"/>
  <c r="AK32"/>
  <c r="AM33"/>
  <c r="AK33"/>
  <c r="AL33"/>
  <c r="AJ33"/>
  <c r="Z33"/>
  <c r="AC4"/>
  <c r="AF4"/>
  <c r="AH14"/>
  <c r="AH16"/>
  <c r="AH18"/>
  <c r="AH24"/>
  <c r="AH25"/>
  <c r="AH27"/>
  <c r="AH29"/>
  <c r="AH31"/>
  <c r="AH33"/>
  <c r="AH47"/>
  <c r="AM6"/>
  <c r="AK6"/>
  <c r="AL6"/>
  <c r="AJ6"/>
  <c r="Z6"/>
  <c r="AL7"/>
  <c r="AJ7"/>
  <c r="Z7"/>
  <c r="AM7"/>
  <c r="AK7"/>
  <c r="AM8"/>
  <c r="AK8"/>
  <c r="AL8"/>
  <c r="AJ8"/>
  <c r="Z8"/>
  <c r="AM36"/>
  <c r="AK36"/>
  <c r="AL36"/>
  <c r="AJ36"/>
  <c r="Z36"/>
  <c r="AL37"/>
  <c r="AJ37"/>
  <c r="Z37"/>
  <c r="AM37"/>
  <c r="AK37"/>
  <c r="AM38"/>
  <c r="AK38"/>
  <c r="AL38"/>
  <c r="AJ38"/>
  <c r="Z38"/>
  <c r="AL39"/>
  <c r="AJ39"/>
  <c r="Z39"/>
  <c r="AM39"/>
  <c r="AK39"/>
  <c r="AM40"/>
  <c r="AK40"/>
  <c r="AL40"/>
  <c r="AJ40"/>
  <c r="Z40"/>
  <c r="AL41"/>
  <c r="AJ41"/>
  <c r="Z41"/>
  <c r="AM41"/>
  <c r="AK41"/>
  <c r="AL43"/>
  <c r="AJ43"/>
  <c r="Z43"/>
  <c r="AM43"/>
  <c r="AK43"/>
  <c r="AM44"/>
  <c r="AK44"/>
  <c r="AL44"/>
  <c r="AJ44"/>
  <c r="Z44"/>
  <c r="AL45"/>
  <c r="AJ45"/>
  <c r="Z45"/>
  <c r="AM45"/>
  <c r="AK45"/>
  <c r="AM46"/>
  <c r="AK46"/>
  <c r="AL46"/>
  <c r="AJ46"/>
  <c r="Z46"/>
  <c r="AM49"/>
  <c r="AK49"/>
  <c r="AL49"/>
  <c r="AJ49"/>
  <c r="Z49"/>
  <c r="AC3"/>
  <c r="AE4"/>
  <c r="AH4" s="1"/>
  <c r="AH7"/>
  <c r="AM68"/>
  <c r="AK68"/>
  <c r="AL68"/>
  <c r="AJ68"/>
  <c r="Z68"/>
  <c r="AM72"/>
  <c r="AK72"/>
  <c r="AL72"/>
  <c r="AJ72"/>
  <c r="Z72"/>
  <c r="AM76"/>
  <c r="AK76"/>
  <c r="AL76"/>
  <c r="AJ76"/>
  <c r="Z76"/>
  <c r="AM80"/>
  <c r="AK80"/>
  <c r="AL80"/>
  <c r="AJ80"/>
  <c r="Z80"/>
  <c r="AM84"/>
  <c r="AK84"/>
  <c r="AL84"/>
  <c r="AJ84"/>
  <c r="Z84"/>
  <c r="AC5"/>
  <c r="AF5"/>
  <c r="AE6"/>
  <c r="AG6"/>
  <c r="AC7"/>
  <c r="AE8"/>
  <c r="AG8"/>
  <c r="AE11"/>
  <c r="AG11"/>
  <c r="AC12"/>
  <c r="AE13"/>
  <c r="AG13"/>
  <c r="AC14"/>
  <c r="AE15"/>
  <c r="AG15"/>
  <c r="AC16"/>
  <c r="AE17"/>
  <c r="AG17"/>
  <c r="AC18"/>
  <c r="AE19"/>
  <c r="AG19"/>
  <c r="AC21"/>
  <c r="AF21"/>
  <c r="AE22"/>
  <c r="AG22"/>
  <c r="AC23"/>
  <c r="AF23"/>
  <c r="AC26"/>
  <c r="AF26"/>
  <c r="AC28"/>
  <c r="AF28"/>
  <c r="AC30"/>
  <c r="AF30"/>
  <c r="AC32"/>
  <c r="AF32"/>
  <c r="AC37"/>
  <c r="AF37"/>
  <c r="AC39"/>
  <c r="AF39"/>
  <c r="AC41"/>
  <c r="AF41"/>
  <c r="AC43"/>
  <c r="AE44"/>
  <c r="AG44"/>
  <c r="AC45"/>
  <c r="AE46"/>
  <c r="AG46"/>
  <c r="AC47"/>
  <c r="AK47"/>
  <c r="AM47"/>
  <c r="AC48"/>
  <c r="AK48"/>
  <c r="AM48"/>
  <c r="AE49"/>
  <c r="AG49"/>
  <c r="AH67"/>
  <c r="AH75"/>
  <c r="AH83"/>
  <c r="AL50"/>
  <c r="AJ50"/>
  <c r="Z50"/>
  <c r="AM50"/>
  <c r="AK50"/>
  <c r="AM51"/>
  <c r="AK51"/>
  <c r="AL51"/>
  <c r="AJ51"/>
  <c r="Z51"/>
  <c r="AL52"/>
  <c r="AJ52"/>
  <c r="Z52"/>
  <c r="AM52"/>
  <c r="AK52"/>
  <c r="AM53"/>
  <c r="AK53"/>
  <c r="AL53"/>
  <c r="AJ53"/>
  <c r="Z53"/>
  <c r="AM54"/>
  <c r="AK54"/>
  <c r="AL54"/>
  <c r="AJ54"/>
  <c r="Z54"/>
  <c r="AL55"/>
  <c r="AJ55"/>
  <c r="Z55"/>
  <c r="AM55"/>
  <c r="AK55"/>
  <c r="AM57"/>
  <c r="AK57"/>
  <c r="AL57"/>
  <c r="AJ57"/>
  <c r="Z57"/>
  <c r="AL58"/>
  <c r="AJ58"/>
  <c r="Z58"/>
  <c r="AM58"/>
  <c r="AK58"/>
  <c r="AL59"/>
  <c r="AJ59"/>
  <c r="Z59"/>
  <c r="AM59"/>
  <c r="AK59"/>
  <c r="AM60"/>
  <c r="AK60"/>
  <c r="AL60"/>
  <c r="AJ60"/>
  <c r="Z60"/>
  <c r="AL61"/>
  <c r="AJ61"/>
  <c r="Z61"/>
  <c r="AM61"/>
  <c r="AK61"/>
  <c r="AM62"/>
  <c r="AK62"/>
  <c r="AL62"/>
  <c r="AJ62"/>
  <c r="Z62"/>
  <c r="AL63"/>
  <c r="AJ63"/>
  <c r="Z63"/>
  <c r="AM63"/>
  <c r="AK63"/>
  <c r="AM64"/>
  <c r="AK64"/>
  <c r="AL64"/>
  <c r="AJ64"/>
  <c r="Z64"/>
  <c r="AL65"/>
  <c r="AJ65"/>
  <c r="Z65"/>
  <c r="AM65"/>
  <c r="AK65"/>
  <c r="AM66"/>
  <c r="AK66"/>
  <c r="AL66"/>
  <c r="AJ66"/>
  <c r="Z66"/>
  <c r="AM70"/>
  <c r="AK70"/>
  <c r="AL70"/>
  <c r="AJ70"/>
  <c r="Z70"/>
  <c r="AM74"/>
  <c r="AK74"/>
  <c r="AL74"/>
  <c r="AJ74"/>
  <c r="Z74"/>
  <c r="AM78"/>
  <c r="AK78"/>
  <c r="AL78"/>
  <c r="AJ78"/>
  <c r="Z78"/>
  <c r="AM82"/>
  <c r="AK82"/>
  <c r="AL82"/>
  <c r="AJ82"/>
  <c r="Z82"/>
  <c r="AL86"/>
  <c r="AM86"/>
  <c r="AK86"/>
  <c r="Z86"/>
  <c r="AL87"/>
  <c r="AM87"/>
  <c r="AK87"/>
  <c r="Z87"/>
  <c r="AE5"/>
  <c r="AC6"/>
  <c r="AC8"/>
  <c r="AC11"/>
  <c r="AC13"/>
  <c r="AC15"/>
  <c r="AC17"/>
  <c r="AC19"/>
  <c r="AE21"/>
  <c r="AH21" s="1"/>
  <c r="AC22"/>
  <c r="AE23"/>
  <c r="AH23" s="1"/>
  <c r="AC24"/>
  <c r="AC25"/>
  <c r="AE26"/>
  <c r="AH26" s="1"/>
  <c r="AC27"/>
  <c r="AE28"/>
  <c r="AH28" s="1"/>
  <c r="AC29"/>
  <c r="AE30"/>
  <c r="AH30" s="1"/>
  <c r="AC31"/>
  <c r="AE32"/>
  <c r="AH32" s="1"/>
  <c r="AC33"/>
  <c r="AC36"/>
  <c r="AE37"/>
  <c r="AH37" s="1"/>
  <c r="AC38"/>
  <c r="AE39"/>
  <c r="AH39" s="1"/>
  <c r="AC40"/>
  <c r="AE41"/>
  <c r="AH41" s="1"/>
  <c r="AC44"/>
  <c r="AC46"/>
  <c r="Z47"/>
  <c r="AJ47"/>
  <c r="Z48"/>
  <c r="AJ48"/>
  <c r="AC49"/>
  <c r="AH61"/>
  <c r="AH65"/>
  <c r="AH69"/>
  <c r="AH73"/>
  <c r="AC50"/>
  <c r="AE51"/>
  <c r="AG51"/>
  <c r="AC52"/>
  <c r="AE53"/>
  <c r="AG53"/>
  <c r="AE54"/>
  <c r="AG54"/>
  <c r="AC55"/>
  <c r="AE57"/>
  <c r="AG57"/>
  <c r="AC58"/>
  <c r="AC59"/>
  <c r="AF59"/>
  <c r="AE60"/>
  <c r="AG60"/>
  <c r="AC61"/>
  <c r="AE62"/>
  <c r="AG62"/>
  <c r="AC63"/>
  <c r="AE64"/>
  <c r="AG64"/>
  <c r="AC65"/>
  <c r="AE66"/>
  <c r="AG66"/>
  <c r="AC67"/>
  <c r="AK67"/>
  <c r="AM67"/>
  <c r="AE68"/>
  <c r="AG68"/>
  <c r="AC69"/>
  <c r="AK69"/>
  <c r="AM69"/>
  <c r="AE70"/>
  <c r="AG70"/>
  <c r="AC71"/>
  <c r="AK71"/>
  <c r="AM71"/>
  <c r="AE72"/>
  <c r="AG72"/>
  <c r="AC73"/>
  <c r="AK73"/>
  <c r="AM73"/>
  <c r="AE74"/>
  <c r="AG74"/>
  <c r="AC75"/>
  <c r="AK75"/>
  <c r="AM75"/>
  <c r="AE76"/>
  <c r="AG76"/>
  <c r="AC77"/>
  <c r="AK77"/>
  <c r="AM77"/>
  <c r="AE78"/>
  <c r="AG78"/>
  <c r="AC79"/>
  <c r="AK79"/>
  <c r="AM79"/>
  <c r="AE80"/>
  <c r="AG80"/>
  <c r="AE82"/>
  <c r="AG82"/>
  <c r="AC83"/>
  <c r="AK83"/>
  <c r="AM83"/>
  <c r="AE84"/>
  <c r="AG84"/>
  <c r="AC85"/>
  <c r="AK85"/>
  <c r="AM85"/>
  <c r="AE86"/>
  <c r="AG86"/>
  <c r="AE87"/>
  <c r="AG87"/>
  <c r="AC51"/>
  <c r="AC53"/>
  <c r="AC54"/>
  <c r="AC57"/>
  <c r="AE59"/>
  <c r="AC60"/>
  <c r="AC62"/>
  <c r="AC64"/>
  <c r="AC66"/>
  <c r="Z67"/>
  <c r="AJ67"/>
  <c r="AC68"/>
  <c r="Z69"/>
  <c r="AJ69"/>
  <c r="AC70"/>
  <c r="Z71"/>
  <c r="AJ71"/>
  <c r="AC72"/>
  <c r="Z73"/>
  <c r="AJ73"/>
  <c r="AC74"/>
  <c r="Z75"/>
  <c r="AJ75"/>
  <c r="AC76"/>
  <c r="Z77"/>
  <c r="AJ77"/>
  <c r="AC78"/>
  <c r="Z79"/>
  <c r="AJ79"/>
  <c r="AC80"/>
  <c r="AC82"/>
  <c r="Z83"/>
  <c r="AJ83"/>
  <c r="AC84"/>
  <c r="Z85"/>
  <c r="AJ85"/>
  <c r="AC86"/>
  <c r="AC87"/>
  <c r="AH59" l="1"/>
  <c r="AN130"/>
  <c r="AN120"/>
  <c r="AN118"/>
  <c r="AN116"/>
  <c r="AN124"/>
  <c r="AN106"/>
  <c r="AP106" s="1"/>
  <c r="AN104"/>
  <c r="AN102"/>
  <c r="AP102" s="1"/>
  <c r="AH79"/>
  <c r="AH71"/>
  <c r="AH58"/>
  <c r="AH50"/>
  <c r="AH77"/>
  <c r="AH5"/>
  <c r="AH55"/>
  <c r="AH43"/>
  <c r="AN114"/>
  <c r="AN112"/>
  <c r="AN110"/>
  <c r="AN109"/>
  <c r="AP109" s="1"/>
  <c r="AN119"/>
  <c r="AP119" s="1"/>
  <c r="AN111"/>
  <c r="AP111" s="1"/>
  <c r="AN105"/>
  <c r="AP105" s="1"/>
  <c r="AN115"/>
  <c r="AP115" s="1"/>
  <c r="AN107"/>
  <c r="AP107" s="1"/>
  <c r="AN103"/>
  <c r="AP103" s="1"/>
  <c r="AH173"/>
  <c r="AN113"/>
  <c r="AP113" s="1"/>
  <c r="AN117"/>
  <c r="AN4"/>
  <c r="AN131"/>
  <c r="AP131" s="1"/>
  <c r="AN127"/>
  <c r="AP127" s="1"/>
  <c r="AN121"/>
  <c r="AP121" s="1"/>
  <c r="AH175"/>
  <c r="AH172"/>
  <c r="AN171"/>
  <c r="AP171" s="1"/>
  <c r="AH166"/>
  <c r="AN165"/>
  <c r="AP165" s="1"/>
  <c r="AH162"/>
  <c r="AN161"/>
  <c r="AP161" s="1"/>
  <c r="AH158"/>
  <c r="AH154"/>
  <c r="AH150"/>
  <c r="AH134"/>
  <c r="AN174"/>
  <c r="AN170"/>
  <c r="AN162"/>
  <c r="AP162" s="1"/>
  <c r="AN101"/>
  <c r="AN100"/>
  <c r="AP100" s="1"/>
  <c r="AN96"/>
  <c r="AP96" s="1"/>
  <c r="AN172"/>
  <c r="AP172" s="1"/>
  <c r="AN164"/>
  <c r="AN143"/>
  <c r="AN142"/>
  <c r="AP142" s="1"/>
  <c r="AN141"/>
  <c r="AN140"/>
  <c r="AP140" s="1"/>
  <c r="AN139"/>
  <c r="AN138"/>
  <c r="AN137"/>
  <c r="AN136"/>
  <c r="AN135"/>
  <c r="AP135" s="1"/>
  <c r="AN134"/>
  <c r="AN133"/>
  <c r="AP133" s="1"/>
  <c r="AP130"/>
  <c r="AP120"/>
  <c r="AP118"/>
  <c r="AP117"/>
  <c r="AP116"/>
  <c r="AP114"/>
  <c r="AP112"/>
  <c r="AP110"/>
  <c r="AP124"/>
  <c r="AP104"/>
  <c r="AN99"/>
  <c r="AP99" s="1"/>
  <c r="AN95"/>
  <c r="AN94"/>
  <c r="AP94" s="1"/>
  <c r="AN93"/>
  <c r="AP93" s="1"/>
  <c r="AN92"/>
  <c r="AP92" s="1"/>
  <c r="AH143"/>
  <c r="AH141"/>
  <c r="AH139"/>
  <c r="AH137"/>
  <c r="AH174"/>
  <c r="AP174" s="1"/>
  <c r="AN173"/>
  <c r="AP173" s="1"/>
  <c r="AH170"/>
  <c r="AH168"/>
  <c r="AN167"/>
  <c r="AP167" s="1"/>
  <c r="AH164"/>
  <c r="AN163"/>
  <c r="AP163" s="1"/>
  <c r="AH160"/>
  <c r="AH156"/>
  <c r="AH152"/>
  <c r="AH138"/>
  <c r="AH136"/>
  <c r="AP136" s="1"/>
  <c r="AN166"/>
  <c r="AP166" s="1"/>
  <c r="AN146"/>
  <c r="AP146" s="1"/>
  <c r="AN145"/>
  <c r="AP145" s="1"/>
  <c r="AH101"/>
  <c r="AP101" s="1"/>
  <c r="AH95"/>
  <c r="AN168"/>
  <c r="AP168" s="1"/>
  <c r="AN160"/>
  <c r="AN159"/>
  <c r="AP159" s="1"/>
  <c r="AN158"/>
  <c r="AP158" s="1"/>
  <c r="AN157"/>
  <c r="AP157" s="1"/>
  <c r="AN156"/>
  <c r="AP156" s="1"/>
  <c r="AN155"/>
  <c r="AP155" s="1"/>
  <c r="AN154"/>
  <c r="AN153"/>
  <c r="AP153" s="1"/>
  <c r="AN152"/>
  <c r="AN151"/>
  <c r="AP151" s="1"/>
  <c r="AN150"/>
  <c r="AP150" s="1"/>
  <c r="AN149"/>
  <c r="AP149" s="1"/>
  <c r="AN148"/>
  <c r="AP148" s="1"/>
  <c r="AN147"/>
  <c r="AP147" s="1"/>
  <c r="AN126"/>
  <c r="AP126" s="1"/>
  <c r="AN91"/>
  <c r="AP91" s="1"/>
  <c r="AN132"/>
  <c r="AP132" s="1"/>
  <c r="AN128"/>
  <c r="AP128" s="1"/>
  <c r="AN5"/>
  <c r="AH52"/>
  <c r="AH45"/>
  <c r="AH36"/>
  <c r="AN32"/>
  <c r="AN31"/>
  <c r="AP31" s="1"/>
  <c r="AN30"/>
  <c r="AN28"/>
  <c r="AP28" s="1"/>
  <c r="AN26"/>
  <c r="AH42"/>
  <c r="AN175"/>
  <c r="AN33"/>
  <c r="AP33" s="1"/>
  <c r="AN29"/>
  <c r="AP29" s="1"/>
  <c r="AN8"/>
  <c r="AN7"/>
  <c r="AP7" s="1"/>
  <c r="AN6"/>
  <c r="AH87"/>
  <c r="AH86"/>
  <c r="AN85"/>
  <c r="AP85" s="1"/>
  <c r="AH82"/>
  <c r="AN42"/>
  <c r="AH80"/>
  <c r="AN79"/>
  <c r="AP79" s="1"/>
  <c r="AH76"/>
  <c r="AN75"/>
  <c r="AP75" s="1"/>
  <c r="AH72"/>
  <c r="AN71"/>
  <c r="AP71" s="1"/>
  <c r="AH68"/>
  <c r="AN67"/>
  <c r="AP67" s="1"/>
  <c r="AN78"/>
  <c r="AN70"/>
  <c r="AN47"/>
  <c r="AP47" s="1"/>
  <c r="AH44"/>
  <c r="AH17"/>
  <c r="AH13"/>
  <c r="AH6"/>
  <c r="AN84"/>
  <c r="AN76"/>
  <c r="AP76" s="1"/>
  <c r="AN68"/>
  <c r="AN49"/>
  <c r="AH64"/>
  <c r="AH60"/>
  <c r="AH54"/>
  <c r="AH51"/>
  <c r="AH12"/>
  <c r="AP32"/>
  <c r="AP30"/>
  <c r="AN27"/>
  <c r="AP27" s="1"/>
  <c r="AP26"/>
  <c r="AN25"/>
  <c r="AP25" s="1"/>
  <c r="AN24"/>
  <c r="AP24" s="1"/>
  <c r="AN23"/>
  <c r="AP23" s="1"/>
  <c r="AN22"/>
  <c r="AN21"/>
  <c r="AP21" s="1"/>
  <c r="AN19"/>
  <c r="AN18"/>
  <c r="AP18" s="1"/>
  <c r="AN17"/>
  <c r="AN16"/>
  <c r="AP16" s="1"/>
  <c r="AN15"/>
  <c r="AN14"/>
  <c r="AP14" s="1"/>
  <c r="AN13"/>
  <c r="AP13" s="1"/>
  <c r="AN12"/>
  <c r="AP12" s="1"/>
  <c r="AN11"/>
  <c r="AH84"/>
  <c r="AN83"/>
  <c r="AP83" s="1"/>
  <c r="AH78"/>
  <c r="AN77"/>
  <c r="AP77" s="1"/>
  <c r="AH74"/>
  <c r="AN73"/>
  <c r="AP73" s="1"/>
  <c r="AH70"/>
  <c r="AN69"/>
  <c r="AP69" s="1"/>
  <c r="AH66"/>
  <c r="AH62"/>
  <c r="AH57"/>
  <c r="AH53"/>
  <c r="AN87"/>
  <c r="AP87" s="1"/>
  <c r="AN86"/>
  <c r="AP86" s="1"/>
  <c r="AN82"/>
  <c r="AP82" s="1"/>
  <c r="AN74"/>
  <c r="AN66"/>
  <c r="AP66" s="1"/>
  <c r="AN65"/>
  <c r="AP65" s="1"/>
  <c r="AN64"/>
  <c r="AP64" s="1"/>
  <c r="AN63"/>
  <c r="AP63" s="1"/>
  <c r="AN62"/>
  <c r="AN61"/>
  <c r="AP61" s="1"/>
  <c r="AN60"/>
  <c r="AP60" s="1"/>
  <c r="AN59"/>
  <c r="AP59" s="1"/>
  <c r="AN58"/>
  <c r="AP58" s="1"/>
  <c r="AN57"/>
  <c r="AN55"/>
  <c r="AP55" s="1"/>
  <c r="AN54"/>
  <c r="AP54" s="1"/>
  <c r="AN53"/>
  <c r="AP53" s="1"/>
  <c r="AN52"/>
  <c r="AP52" s="1"/>
  <c r="AN51"/>
  <c r="AP51" s="1"/>
  <c r="AN50"/>
  <c r="AP50" s="1"/>
  <c r="AH49"/>
  <c r="AN48"/>
  <c r="AP48" s="1"/>
  <c r="AH46"/>
  <c r="AH22"/>
  <c r="AH19"/>
  <c r="AH15"/>
  <c r="AH11"/>
  <c r="AH8"/>
  <c r="AN80"/>
  <c r="AP80" s="1"/>
  <c r="AN72"/>
  <c r="AP72" s="1"/>
  <c r="AN46"/>
  <c r="AP46" s="1"/>
  <c r="AN45"/>
  <c r="AP45" s="1"/>
  <c r="AN44"/>
  <c r="AP44" s="1"/>
  <c r="AN43"/>
  <c r="AP43" s="1"/>
  <c r="AN41"/>
  <c r="AP41" s="1"/>
  <c r="AN40"/>
  <c r="AP40" s="1"/>
  <c r="AN39"/>
  <c r="AP39" s="1"/>
  <c r="AN38"/>
  <c r="AP38" s="1"/>
  <c r="AN37"/>
  <c r="AP37" s="1"/>
  <c r="AN36"/>
  <c r="AP36" s="1"/>
  <c r="AP4"/>
  <c r="AN3"/>
  <c r="AP3" s="1"/>
  <c r="AP164" l="1"/>
  <c r="AP5"/>
  <c r="AP57"/>
  <c r="AP17"/>
  <c r="AP68"/>
  <c r="AP42"/>
  <c r="AP141"/>
  <c r="AP138"/>
  <c r="AP70"/>
  <c r="AP6"/>
  <c r="AP137"/>
  <c r="AP134"/>
  <c r="AP49"/>
  <c r="AP175"/>
  <c r="AP152"/>
  <c r="AP154"/>
  <c r="AP160"/>
  <c r="AP170"/>
  <c r="AP139"/>
  <c r="AP143"/>
  <c r="AP95"/>
  <c r="AP84"/>
  <c r="AP78"/>
  <c r="AP8"/>
  <c r="AP74"/>
  <c r="AP62"/>
  <c r="AP11"/>
  <c r="AP15"/>
  <c r="AP19"/>
  <c r="AP22"/>
  <c r="V91" i="18" l="1"/>
  <c r="F90"/>
  <c r="Y88"/>
  <c r="AF88" s="1"/>
  <c r="G88"/>
  <c r="X88" s="1"/>
  <c r="Y87"/>
  <c r="AF87" s="1"/>
  <c r="X87"/>
  <c r="Y86"/>
  <c r="AF86" s="1"/>
  <c r="X86"/>
  <c r="AL86" s="1"/>
  <c r="Y85"/>
  <c r="AF85" s="1"/>
  <c r="X85"/>
  <c r="Y84"/>
  <c r="AF84" s="1"/>
  <c r="X84"/>
  <c r="AL84" s="1"/>
  <c r="Y83"/>
  <c r="AF83" s="1"/>
  <c r="X83"/>
  <c r="Y81"/>
  <c r="AF81" s="1"/>
  <c r="X81"/>
  <c r="AL81" s="1"/>
  <c r="Y80"/>
  <c r="AF80" s="1"/>
  <c r="X80"/>
  <c r="Y79"/>
  <c r="AF79" s="1"/>
  <c r="X79"/>
  <c r="AL79" s="1"/>
  <c r="Y78"/>
  <c r="AF78" s="1"/>
  <c r="X78"/>
  <c r="Y77"/>
  <c r="AF77" s="1"/>
  <c r="X77"/>
  <c r="AL77" s="1"/>
  <c r="Y76"/>
  <c r="AF76" s="1"/>
  <c r="X76"/>
  <c r="Y75"/>
  <c r="AF75" s="1"/>
  <c r="X75"/>
  <c r="AL75" s="1"/>
  <c r="Y74"/>
  <c r="AF74" s="1"/>
  <c r="X74"/>
  <c r="Y73"/>
  <c r="AF73" s="1"/>
  <c r="X73"/>
  <c r="AL73" s="1"/>
  <c r="Y72"/>
  <c r="AF72" s="1"/>
  <c r="X72"/>
  <c r="Y71"/>
  <c r="AF71" s="1"/>
  <c r="X71"/>
  <c r="AL71" s="1"/>
  <c r="Y70"/>
  <c r="AF70" s="1"/>
  <c r="X70"/>
  <c r="Y69"/>
  <c r="AF69" s="1"/>
  <c r="X69"/>
  <c r="Y68"/>
  <c r="AF68" s="1"/>
  <c r="X68"/>
  <c r="Y67"/>
  <c r="AF67" s="1"/>
  <c r="X67"/>
  <c r="Y66"/>
  <c r="AF66" s="1"/>
  <c r="X66"/>
  <c r="Y65"/>
  <c r="AG65" s="1"/>
  <c r="X65"/>
  <c r="Y64"/>
  <c r="AF64" s="1"/>
  <c r="X64"/>
  <c r="Y63"/>
  <c r="AF63" s="1"/>
  <c r="X63"/>
  <c r="Y62"/>
  <c r="AF62" s="1"/>
  <c r="X62"/>
  <c r="Y61"/>
  <c r="AF61" s="1"/>
  <c r="X61"/>
  <c r="Y60"/>
  <c r="AF60" s="1"/>
  <c r="X60"/>
  <c r="Y59"/>
  <c r="AG59" s="1"/>
  <c r="X59"/>
  <c r="Y58"/>
  <c r="AF58" s="1"/>
  <c r="X58"/>
  <c r="Y57"/>
  <c r="AG57" s="1"/>
  <c r="X57"/>
  <c r="Y56"/>
  <c r="AF56" s="1"/>
  <c r="X56"/>
  <c r="Y55"/>
  <c r="AG55" s="1"/>
  <c r="X55"/>
  <c r="Y54"/>
  <c r="AF54" s="1"/>
  <c r="X54"/>
  <c r="Y53"/>
  <c r="AG53" s="1"/>
  <c r="X53"/>
  <c r="Y52"/>
  <c r="AF52" s="1"/>
  <c r="X52"/>
  <c r="Y51"/>
  <c r="AF51" s="1"/>
  <c r="X51"/>
  <c r="Y50"/>
  <c r="AF50" s="1"/>
  <c r="X50"/>
  <c r="Y49"/>
  <c r="AF49" s="1"/>
  <c r="X49"/>
  <c r="AL49" s="1"/>
  <c r="Y48"/>
  <c r="AF48" s="1"/>
  <c r="X48"/>
  <c r="Y47"/>
  <c r="AF47" s="1"/>
  <c r="X47"/>
  <c r="AL47" s="1"/>
  <c r="Y46"/>
  <c r="AF46" s="1"/>
  <c r="X46"/>
  <c r="Y45"/>
  <c r="AF45" s="1"/>
  <c r="X45"/>
  <c r="AL45" s="1"/>
  <c r="Y44"/>
  <c r="AF44" s="1"/>
  <c r="X44"/>
  <c r="Y43"/>
  <c r="AG43" s="1"/>
  <c r="X43"/>
  <c r="Y42"/>
  <c r="AF42" s="1"/>
  <c r="X42"/>
  <c r="Y41"/>
  <c r="AG41" s="1"/>
  <c r="X41"/>
  <c r="Y40"/>
  <c r="AF40" s="1"/>
  <c r="X40"/>
  <c r="Y39"/>
  <c r="AF39" s="1"/>
  <c r="X39"/>
  <c r="AL39" s="1"/>
  <c r="Y38"/>
  <c r="AF38" s="1"/>
  <c r="X38"/>
  <c r="Y37"/>
  <c r="AF37" s="1"/>
  <c r="X37"/>
  <c r="Y36"/>
  <c r="AF36" s="1"/>
  <c r="X36"/>
  <c r="Y35"/>
  <c r="AF35" s="1"/>
  <c r="X35"/>
  <c r="Y34"/>
  <c r="AF34" s="1"/>
  <c r="X34"/>
  <c r="Y32"/>
  <c r="AF32" s="1"/>
  <c r="X32"/>
  <c r="Y31"/>
  <c r="AG31" s="1"/>
  <c r="X31"/>
  <c r="Y30"/>
  <c r="AF30" s="1"/>
  <c r="X30"/>
  <c r="Y29"/>
  <c r="AG29" s="1"/>
  <c r="X29"/>
  <c r="Y28"/>
  <c r="AF28" s="1"/>
  <c r="X28"/>
  <c r="Y27"/>
  <c r="AG27" s="1"/>
  <c r="X27"/>
  <c r="Y26"/>
  <c r="AF26" s="1"/>
  <c r="X26"/>
  <c r="Y25"/>
  <c r="AG25" s="1"/>
  <c r="X25"/>
  <c r="Y24"/>
  <c r="AF24" s="1"/>
  <c r="X24"/>
  <c r="Y23"/>
  <c r="AG23" s="1"/>
  <c r="X23"/>
  <c r="Y22"/>
  <c r="AF22" s="1"/>
  <c r="X22"/>
  <c r="Y21"/>
  <c r="AG21" s="1"/>
  <c r="X21"/>
  <c r="Y20"/>
  <c r="AF20" s="1"/>
  <c r="X20"/>
  <c r="Y19"/>
  <c r="AG19" s="1"/>
  <c r="X19"/>
  <c r="Y18"/>
  <c r="AF18" s="1"/>
  <c r="X18"/>
  <c r="Y17"/>
  <c r="AG17" s="1"/>
  <c r="X17"/>
  <c r="Y16"/>
  <c r="AF16" s="1"/>
  <c r="X16"/>
  <c r="Y15"/>
  <c r="AG15" s="1"/>
  <c r="X15"/>
  <c r="Y14"/>
  <c r="AF14" s="1"/>
  <c r="X14"/>
  <c r="Y13"/>
  <c r="AG13" s="1"/>
  <c r="X13"/>
  <c r="Y12"/>
  <c r="AF12" s="1"/>
  <c r="X12"/>
  <c r="Y11"/>
  <c r="AG11" s="1"/>
  <c r="X11"/>
  <c r="Y10"/>
  <c r="AF10" s="1"/>
  <c r="X10"/>
  <c r="Y8"/>
  <c r="AG8" s="1"/>
  <c r="X8"/>
  <c r="Y7"/>
  <c r="AG7" s="1"/>
  <c r="X7"/>
  <c r="Y6"/>
  <c r="AF6" s="1"/>
  <c r="X6"/>
  <c r="AM6" s="1"/>
  <c r="Y5"/>
  <c r="AG5" s="1"/>
  <c r="X5"/>
  <c r="Y4"/>
  <c r="AF4" s="1"/>
  <c r="X4"/>
  <c r="AM4" s="1"/>
  <c r="Y3"/>
  <c r="AG3" s="1"/>
  <c r="G3"/>
  <c r="X3" s="1"/>
  <c r="G86" i="16"/>
  <c r="G77"/>
  <c r="G71"/>
  <c r="G68"/>
  <c r="G53"/>
  <c r="G52"/>
  <c r="G84"/>
  <c r="G78"/>
  <c r="G76"/>
  <c r="G75"/>
  <c r="G79"/>
  <c r="G74"/>
  <c r="G80"/>
  <c r="G72"/>
  <c r="G62"/>
  <c r="G83"/>
  <c r="G82"/>
  <c r="G73"/>
  <c r="G85"/>
  <c r="G81"/>
  <c r="AE31" i="18" l="1"/>
  <c r="AE10"/>
  <c r="AE65"/>
  <c r="AE20"/>
  <c r="AE55"/>
  <c r="AE6"/>
  <c r="AE28"/>
  <c r="AE37"/>
  <c r="AE4"/>
  <c r="AG6"/>
  <c r="AE12"/>
  <c r="AE14"/>
  <c r="AE16"/>
  <c r="AE18"/>
  <c r="AE24"/>
  <c r="AE26"/>
  <c r="AE34"/>
  <c r="AG39"/>
  <c r="AE45"/>
  <c r="AG47"/>
  <c r="AE49"/>
  <c r="AE51"/>
  <c r="AG61"/>
  <c r="AG63"/>
  <c r="AE67"/>
  <c r="AE69"/>
  <c r="AG71"/>
  <c r="AE73"/>
  <c r="AG75"/>
  <c r="AE77"/>
  <c r="AG79"/>
  <c r="AE81"/>
  <c r="AG84"/>
  <c r="AG86"/>
  <c r="AG4"/>
  <c r="AH6"/>
  <c r="AG12"/>
  <c r="AG14"/>
  <c r="AG16"/>
  <c r="AG24"/>
  <c r="AG26"/>
  <c r="AG34"/>
  <c r="AG37"/>
  <c r="AE39"/>
  <c r="AG45"/>
  <c r="AE47"/>
  <c r="AH47" s="1"/>
  <c r="AG49"/>
  <c r="AG51"/>
  <c r="AE61"/>
  <c r="AH61" s="1"/>
  <c r="AE63"/>
  <c r="AH63" s="1"/>
  <c r="AG67"/>
  <c r="AG69"/>
  <c r="AE71"/>
  <c r="AH71" s="1"/>
  <c r="AG73"/>
  <c r="AE75"/>
  <c r="AH75" s="1"/>
  <c r="AG77"/>
  <c r="AE79"/>
  <c r="AH79" s="1"/>
  <c r="AG81"/>
  <c r="AE84"/>
  <c r="AH84" s="1"/>
  <c r="AE86"/>
  <c r="AH86" s="1"/>
  <c r="AL5"/>
  <c r="AJ5"/>
  <c r="Z5"/>
  <c r="AM5"/>
  <c r="AK5"/>
  <c r="AH4"/>
  <c r="AL3"/>
  <c r="AJ3"/>
  <c r="Z3"/>
  <c r="AM3"/>
  <c r="AK3"/>
  <c r="AM7"/>
  <c r="AK7"/>
  <c r="AL7"/>
  <c r="Z7"/>
  <c r="AJ7"/>
  <c r="AL11"/>
  <c r="AJ11"/>
  <c r="Z11"/>
  <c r="AM11"/>
  <c r="AK11"/>
  <c r="AM12"/>
  <c r="AK12"/>
  <c r="AL12"/>
  <c r="AJ12"/>
  <c r="Z12"/>
  <c r="AL13"/>
  <c r="AJ13"/>
  <c r="Z13"/>
  <c r="AM13"/>
  <c r="AK13"/>
  <c r="AM14"/>
  <c r="AK14"/>
  <c r="AL14"/>
  <c r="AJ14"/>
  <c r="Z14"/>
  <c r="AL15"/>
  <c r="AJ15"/>
  <c r="Z15"/>
  <c r="AM15"/>
  <c r="AK15"/>
  <c r="AM16"/>
  <c r="AK16"/>
  <c r="AL16"/>
  <c r="AJ16"/>
  <c r="Z16"/>
  <c r="AL17"/>
  <c r="AJ17"/>
  <c r="Z17"/>
  <c r="AM17"/>
  <c r="AK17"/>
  <c r="AM18"/>
  <c r="AK18"/>
  <c r="AL18"/>
  <c r="AJ18"/>
  <c r="Z18"/>
  <c r="AL21"/>
  <c r="AJ21"/>
  <c r="Z21"/>
  <c r="AM21"/>
  <c r="AK21"/>
  <c r="AM22"/>
  <c r="AK22"/>
  <c r="AL22"/>
  <c r="AJ22"/>
  <c r="Z22"/>
  <c r="AL23"/>
  <c r="AJ23"/>
  <c r="Z23"/>
  <c r="AM23"/>
  <c r="AK23"/>
  <c r="AM24"/>
  <c r="AK24"/>
  <c r="AL24"/>
  <c r="AJ24"/>
  <c r="Z24"/>
  <c r="AL25"/>
  <c r="AJ25"/>
  <c r="Z25"/>
  <c r="AM25"/>
  <c r="AK25"/>
  <c r="AM26"/>
  <c r="AK26"/>
  <c r="AL26"/>
  <c r="AJ26"/>
  <c r="Z26"/>
  <c r="AL27"/>
  <c r="AJ27"/>
  <c r="Z27"/>
  <c r="AM27"/>
  <c r="AK27"/>
  <c r="AM28"/>
  <c r="AK28"/>
  <c r="AL28"/>
  <c r="AJ28"/>
  <c r="Z28"/>
  <c r="AM32"/>
  <c r="AK32"/>
  <c r="AL32"/>
  <c r="AJ32"/>
  <c r="Z32"/>
  <c r="AL34"/>
  <c r="AJ34"/>
  <c r="Z34"/>
  <c r="AM34"/>
  <c r="AK34"/>
  <c r="AN34" s="1"/>
  <c r="AM35"/>
  <c r="AK35"/>
  <c r="AN35" s="1"/>
  <c r="AL35"/>
  <c r="AJ35"/>
  <c r="Z35"/>
  <c r="AM36"/>
  <c r="AK36"/>
  <c r="AL36"/>
  <c r="AJ36"/>
  <c r="Z36"/>
  <c r="AL37"/>
  <c r="AJ37"/>
  <c r="Z37"/>
  <c r="AM37"/>
  <c r="AK37"/>
  <c r="AM38"/>
  <c r="AK38"/>
  <c r="AL38"/>
  <c r="AJ38"/>
  <c r="Z38"/>
  <c r="AM46"/>
  <c r="AK46"/>
  <c r="AL46"/>
  <c r="AJ46"/>
  <c r="Z46"/>
  <c r="AM50"/>
  <c r="AK50"/>
  <c r="AL50"/>
  <c r="AJ50"/>
  <c r="Z50"/>
  <c r="AF3"/>
  <c r="Z4"/>
  <c r="AJ4"/>
  <c r="AL4"/>
  <c r="AC5"/>
  <c r="AF5"/>
  <c r="Z6"/>
  <c r="AJ6"/>
  <c r="AL6"/>
  <c r="AC7"/>
  <c r="AF7"/>
  <c r="AH49"/>
  <c r="AL8"/>
  <c r="AJ8"/>
  <c r="Z8"/>
  <c r="AM8"/>
  <c r="AK8"/>
  <c r="AM10"/>
  <c r="AK10"/>
  <c r="AL10"/>
  <c r="AJ10"/>
  <c r="Z10"/>
  <c r="AL19"/>
  <c r="AJ19"/>
  <c r="Z19"/>
  <c r="AM19"/>
  <c r="AK19"/>
  <c r="AM20"/>
  <c r="AK20"/>
  <c r="AL20"/>
  <c r="AJ20"/>
  <c r="Z20"/>
  <c r="AL29"/>
  <c r="AJ29"/>
  <c r="Z29"/>
  <c r="AM29"/>
  <c r="AK29"/>
  <c r="AM30"/>
  <c r="AK30"/>
  <c r="AL30"/>
  <c r="AJ30"/>
  <c r="Z30"/>
  <c r="AL31"/>
  <c r="AJ31"/>
  <c r="Z31"/>
  <c r="AM31"/>
  <c r="AK31"/>
  <c r="AM40"/>
  <c r="AK40"/>
  <c r="AL40"/>
  <c r="AJ40"/>
  <c r="Z40"/>
  <c r="AL41"/>
  <c r="AJ41"/>
  <c r="Z41"/>
  <c r="AM41"/>
  <c r="AK41"/>
  <c r="AM42"/>
  <c r="AK42"/>
  <c r="AL42"/>
  <c r="AJ42"/>
  <c r="Z42"/>
  <c r="AL43"/>
  <c r="AJ43"/>
  <c r="Z43"/>
  <c r="AM43"/>
  <c r="AK43"/>
  <c r="AM44"/>
  <c r="AK44"/>
  <c r="AL44"/>
  <c r="AJ44"/>
  <c r="Z44"/>
  <c r="AM48"/>
  <c r="AK48"/>
  <c r="AL48"/>
  <c r="AJ48"/>
  <c r="Z48"/>
  <c r="AC3"/>
  <c r="AE3"/>
  <c r="AH3" s="1"/>
  <c r="AC4"/>
  <c r="AK4"/>
  <c r="AE5"/>
  <c r="AH5" s="1"/>
  <c r="AC6"/>
  <c r="AK6"/>
  <c r="AN6" s="1"/>
  <c r="AP6" s="1"/>
  <c r="AE7"/>
  <c r="AH7" s="1"/>
  <c r="AH39"/>
  <c r="AL51"/>
  <c r="AJ51"/>
  <c r="Z51"/>
  <c r="AM51"/>
  <c r="AK51"/>
  <c r="AM52"/>
  <c r="AK52"/>
  <c r="AL52"/>
  <c r="AJ52"/>
  <c r="Z52"/>
  <c r="AL53"/>
  <c r="AJ53"/>
  <c r="Z53"/>
  <c r="AM53"/>
  <c r="AK53"/>
  <c r="AM54"/>
  <c r="AK54"/>
  <c r="AL54"/>
  <c r="AJ54"/>
  <c r="Z54"/>
  <c r="AL55"/>
  <c r="AJ55"/>
  <c r="Z55"/>
  <c r="AM55"/>
  <c r="AK55"/>
  <c r="AM66"/>
  <c r="AK66"/>
  <c r="AL66"/>
  <c r="AJ66"/>
  <c r="Z66"/>
  <c r="AL67"/>
  <c r="AJ67"/>
  <c r="Z67"/>
  <c r="AM67"/>
  <c r="AK67"/>
  <c r="AM68"/>
  <c r="AK68"/>
  <c r="AL68"/>
  <c r="AJ68"/>
  <c r="Z68"/>
  <c r="AL69"/>
  <c r="AJ69"/>
  <c r="Z69"/>
  <c r="AM69"/>
  <c r="AK69"/>
  <c r="AM70"/>
  <c r="AK70"/>
  <c r="AL70"/>
  <c r="AJ70"/>
  <c r="Z70"/>
  <c r="AM74"/>
  <c r="AK74"/>
  <c r="AL74"/>
  <c r="AJ74"/>
  <c r="Z74"/>
  <c r="AM78"/>
  <c r="AK78"/>
  <c r="AL78"/>
  <c r="AJ78"/>
  <c r="Z78"/>
  <c r="AM83"/>
  <c r="AK83"/>
  <c r="AL83"/>
  <c r="AJ83"/>
  <c r="Z83"/>
  <c r="AC8"/>
  <c r="AF8"/>
  <c r="AG10"/>
  <c r="AC11"/>
  <c r="AF11"/>
  <c r="AC13"/>
  <c r="AF13"/>
  <c r="AC15"/>
  <c r="AF15"/>
  <c r="AC17"/>
  <c r="AF17"/>
  <c r="AG18"/>
  <c r="AH18" s="1"/>
  <c r="AC19"/>
  <c r="AF19"/>
  <c r="AG20"/>
  <c r="AC21"/>
  <c r="AF21"/>
  <c r="AE22"/>
  <c r="AG22"/>
  <c r="AC23"/>
  <c r="AF23"/>
  <c r="AC25"/>
  <c r="AF25"/>
  <c r="AC27"/>
  <c r="AF27"/>
  <c r="AG28"/>
  <c r="AH28" s="1"/>
  <c r="AC29"/>
  <c r="AF29"/>
  <c r="AE30"/>
  <c r="AG30"/>
  <c r="AC31"/>
  <c r="AF31"/>
  <c r="AH31" s="1"/>
  <c r="AE32"/>
  <c r="AG32"/>
  <c r="AC34"/>
  <c r="AE35"/>
  <c r="AG35"/>
  <c r="AE36"/>
  <c r="AG36"/>
  <c r="AC37"/>
  <c r="AE38"/>
  <c r="AG38"/>
  <c r="AC39"/>
  <c r="AK39"/>
  <c r="AM39"/>
  <c r="AE40"/>
  <c r="AG40"/>
  <c r="AC41"/>
  <c r="AF41"/>
  <c r="AE42"/>
  <c r="AG42"/>
  <c r="AC43"/>
  <c r="AF43"/>
  <c r="AE44"/>
  <c r="AG44"/>
  <c r="AC45"/>
  <c r="AK45"/>
  <c r="AM45"/>
  <c r="AE46"/>
  <c r="AG46"/>
  <c r="AC47"/>
  <c r="AK47"/>
  <c r="AM47"/>
  <c r="AE48"/>
  <c r="AG48"/>
  <c r="AC49"/>
  <c r="AK49"/>
  <c r="AM49"/>
  <c r="AE50"/>
  <c r="AG50"/>
  <c r="AH67"/>
  <c r="AH73"/>
  <c r="AH81"/>
  <c r="AM56"/>
  <c r="AK56"/>
  <c r="AL56"/>
  <c r="AJ56"/>
  <c r="Z56"/>
  <c r="AL57"/>
  <c r="AJ57"/>
  <c r="Z57"/>
  <c r="AM57"/>
  <c r="AK57"/>
  <c r="AM58"/>
  <c r="AK58"/>
  <c r="AL58"/>
  <c r="AJ58"/>
  <c r="Z58"/>
  <c r="AL59"/>
  <c r="AJ59"/>
  <c r="Z59"/>
  <c r="AM59"/>
  <c r="AK59"/>
  <c r="AM60"/>
  <c r="AK60"/>
  <c r="AL60"/>
  <c r="AJ60"/>
  <c r="Z60"/>
  <c r="AL61"/>
  <c r="AJ61"/>
  <c r="Z61"/>
  <c r="AM61"/>
  <c r="AK61"/>
  <c r="AM62"/>
  <c r="AK62"/>
  <c r="AL62"/>
  <c r="AJ62"/>
  <c r="Z62"/>
  <c r="AL63"/>
  <c r="AJ63"/>
  <c r="Z63"/>
  <c r="AM63"/>
  <c r="AK63"/>
  <c r="AM64"/>
  <c r="AK64"/>
  <c r="AL64"/>
  <c r="AJ64"/>
  <c r="Z64"/>
  <c r="AL65"/>
  <c r="AJ65"/>
  <c r="Z65"/>
  <c r="AM65"/>
  <c r="AK65"/>
  <c r="AM72"/>
  <c r="AK72"/>
  <c r="AL72"/>
  <c r="AJ72"/>
  <c r="Z72"/>
  <c r="AM76"/>
  <c r="AK76"/>
  <c r="AL76"/>
  <c r="AJ76"/>
  <c r="Z76"/>
  <c r="AM80"/>
  <c r="AK80"/>
  <c r="AL80"/>
  <c r="AJ80"/>
  <c r="Z80"/>
  <c r="AM85"/>
  <c r="AK85"/>
  <c r="AL85"/>
  <c r="AJ85"/>
  <c r="Z85"/>
  <c r="AL87"/>
  <c r="AM87"/>
  <c r="AK87"/>
  <c r="Z87"/>
  <c r="AL88"/>
  <c r="AM88"/>
  <c r="AK88"/>
  <c r="Z88"/>
  <c r="AE8"/>
  <c r="AC10"/>
  <c r="AE11"/>
  <c r="AH11" s="1"/>
  <c r="AC12"/>
  <c r="AE13"/>
  <c r="AH13" s="1"/>
  <c r="AC14"/>
  <c r="AE15"/>
  <c r="AH15" s="1"/>
  <c r="AC16"/>
  <c r="AE17"/>
  <c r="AH17" s="1"/>
  <c r="AC18"/>
  <c r="AE19"/>
  <c r="AC20"/>
  <c r="AE21"/>
  <c r="AH21" s="1"/>
  <c r="AC22"/>
  <c r="AE23"/>
  <c r="AH23" s="1"/>
  <c r="AC24"/>
  <c r="AE25"/>
  <c r="AH25" s="1"/>
  <c r="AC26"/>
  <c r="AE27"/>
  <c r="AH27" s="1"/>
  <c r="AC28"/>
  <c r="AE29"/>
  <c r="AC30"/>
  <c r="AC32"/>
  <c r="AC35"/>
  <c r="AC36"/>
  <c r="AC38"/>
  <c r="Z39"/>
  <c r="AJ39"/>
  <c r="AC40"/>
  <c r="AE41"/>
  <c r="AH41" s="1"/>
  <c r="AC42"/>
  <c r="AE43"/>
  <c r="AH43" s="1"/>
  <c r="AC44"/>
  <c r="Z45"/>
  <c r="AJ45"/>
  <c r="AC46"/>
  <c r="Z47"/>
  <c r="AJ47"/>
  <c r="AC48"/>
  <c r="Z49"/>
  <c r="AJ49"/>
  <c r="AC50"/>
  <c r="AC51"/>
  <c r="AE52"/>
  <c r="AG52"/>
  <c r="AC53"/>
  <c r="AF53"/>
  <c r="AE54"/>
  <c r="AG54"/>
  <c r="AC55"/>
  <c r="AF55"/>
  <c r="AH55" s="1"/>
  <c r="AE56"/>
  <c r="AG56"/>
  <c r="AC57"/>
  <c r="AF57"/>
  <c r="AE58"/>
  <c r="AG58"/>
  <c r="AC59"/>
  <c r="AF59"/>
  <c r="AE60"/>
  <c r="AG60"/>
  <c r="AC61"/>
  <c r="AE62"/>
  <c r="AG62"/>
  <c r="AC63"/>
  <c r="AE64"/>
  <c r="AG64"/>
  <c r="AC65"/>
  <c r="AF65"/>
  <c r="AH65" s="1"/>
  <c r="AE66"/>
  <c r="AG66"/>
  <c r="AC67"/>
  <c r="AE68"/>
  <c r="AG68"/>
  <c r="AC69"/>
  <c r="AE70"/>
  <c r="AG70"/>
  <c r="AC71"/>
  <c r="AK71"/>
  <c r="AM71"/>
  <c r="AE72"/>
  <c r="AG72"/>
  <c r="AC73"/>
  <c r="AK73"/>
  <c r="AM73"/>
  <c r="AE74"/>
  <c r="AG74"/>
  <c r="AC75"/>
  <c r="AK75"/>
  <c r="AM75"/>
  <c r="AE76"/>
  <c r="AG76"/>
  <c r="AC77"/>
  <c r="AK77"/>
  <c r="AM77"/>
  <c r="AE78"/>
  <c r="AG78"/>
  <c r="AC79"/>
  <c r="AK79"/>
  <c r="AM79"/>
  <c r="AE80"/>
  <c r="AG80"/>
  <c r="AC81"/>
  <c r="AK81"/>
  <c r="AM81"/>
  <c r="AE83"/>
  <c r="AG83"/>
  <c r="AC84"/>
  <c r="AK84"/>
  <c r="AM84"/>
  <c r="AE85"/>
  <c r="AG85"/>
  <c r="AC86"/>
  <c r="AK86"/>
  <c r="AM86"/>
  <c r="AE87"/>
  <c r="AG87"/>
  <c r="AE88"/>
  <c r="AG88"/>
  <c r="AC52"/>
  <c r="AE53"/>
  <c r="AC54"/>
  <c r="AC56"/>
  <c r="AE57"/>
  <c r="AH57" s="1"/>
  <c r="AC58"/>
  <c r="AE59"/>
  <c r="AH59" s="1"/>
  <c r="AC60"/>
  <c r="AC62"/>
  <c r="AC64"/>
  <c r="AC66"/>
  <c r="AC68"/>
  <c r="AC70"/>
  <c r="Z71"/>
  <c r="AJ71"/>
  <c r="AC72"/>
  <c r="Z73"/>
  <c r="AJ73"/>
  <c r="AC74"/>
  <c r="Z75"/>
  <c r="AJ75"/>
  <c r="AC76"/>
  <c r="Z77"/>
  <c r="AJ77"/>
  <c r="AC78"/>
  <c r="Z79"/>
  <c r="AJ79"/>
  <c r="AC80"/>
  <c r="Z81"/>
  <c r="AJ81"/>
  <c r="AC83"/>
  <c r="Z84"/>
  <c r="AJ84"/>
  <c r="AC85"/>
  <c r="Z86"/>
  <c r="AJ86"/>
  <c r="AC87"/>
  <c r="AC88"/>
  <c r="X71" i="16"/>
  <c r="AJ71" s="1"/>
  <c r="X72"/>
  <c r="AJ72" s="1"/>
  <c r="X73"/>
  <c r="AJ73" s="1"/>
  <c r="X74"/>
  <c r="AJ74" s="1"/>
  <c r="X75"/>
  <c r="AJ75" s="1"/>
  <c r="X76"/>
  <c r="AJ76" s="1"/>
  <c r="X77"/>
  <c r="AJ77" s="1"/>
  <c r="X78"/>
  <c r="AJ78" s="1"/>
  <c r="X79"/>
  <c r="AJ79" s="1"/>
  <c r="X80"/>
  <c r="AJ80" s="1"/>
  <c r="X81"/>
  <c r="AJ81" s="1"/>
  <c r="X82"/>
  <c r="AJ82" s="1"/>
  <c r="X83"/>
  <c r="AJ83" s="1"/>
  <c r="X84"/>
  <c r="AJ84" s="1"/>
  <c r="X85"/>
  <c r="AJ85" s="1"/>
  <c r="X86"/>
  <c r="AJ86" s="1"/>
  <c r="Y6"/>
  <c r="AC6" s="1"/>
  <c r="Y7"/>
  <c r="AE7" s="1"/>
  <c r="Y8"/>
  <c r="AF8" s="1"/>
  <c r="Y9"/>
  <c r="AE9" s="1"/>
  <c r="Y10"/>
  <c r="AF10" s="1"/>
  <c r="Y11"/>
  <c r="AE11" s="1"/>
  <c r="Y12"/>
  <c r="AF12" s="1"/>
  <c r="Y13"/>
  <c r="AE13" s="1"/>
  <c r="Y14"/>
  <c r="AF14" s="1"/>
  <c r="Y15"/>
  <c r="AE15" s="1"/>
  <c r="Y16"/>
  <c r="AF16" s="1"/>
  <c r="Y17"/>
  <c r="AE17" s="1"/>
  <c r="Y18"/>
  <c r="AF18" s="1"/>
  <c r="Y19"/>
  <c r="AE19" s="1"/>
  <c r="Y20"/>
  <c r="AF20" s="1"/>
  <c r="Y21"/>
  <c r="AE21" s="1"/>
  <c r="Y22"/>
  <c r="AF22" s="1"/>
  <c r="Y23"/>
  <c r="AE23" s="1"/>
  <c r="Y24"/>
  <c r="AF24" s="1"/>
  <c r="Y25"/>
  <c r="AE25" s="1"/>
  <c r="Y26"/>
  <c r="AF26" s="1"/>
  <c r="Y27"/>
  <c r="AE27" s="1"/>
  <c r="Y28"/>
  <c r="AF28" s="1"/>
  <c r="Y29"/>
  <c r="AE29" s="1"/>
  <c r="Y30"/>
  <c r="AF30" s="1"/>
  <c r="Y31"/>
  <c r="AE31" s="1"/>
  <c r="Y32"/>
  <c r="AF32" s="1"/>
  <c r="Y33"/>
  <c r="AE33" s="1"/>
  <c r="Y34"/>
  <c r="AF34" s="1"/>
  <c r="Y35"/>
  <c r="AE35" s="1"/>
  <c r="Y36"/>
  <c r="AF36" s="1"/>
  <c r="Y37"/>
  <c r="AE37" s="1"/>
  <c r="Y38"/>
  <c r="AF38" s="1"/>
  <c r="Y39"/>
  <c r="AE39" s="1"/>
  <c r="Y40"/>
  <c r="AF40" s="1"/>
  <c r="Y41"/>
  <c r="AE41" s="1"/>
  <c r="Y42"/>
  <c r="AF42" s="1"/>
  <c r="Y43"/>
  <c r="AE43" s="1"/>
  <c r="Y44"/>
  <c r="AF44" s="1"/>
  <c r="Y45"/>
  <c r="AE45" s="1"/>
  <c r="Y46"/>
  <c r="AF46" s="1"/>
  <c r="Y47"/>
  <c r="AE47" s="1"/>
  <c r="Y48"/>
  <c r="AF48" s="1"/>
  <c r="Y49"/>
  <c r="AE49" s="1"/>
  <c r="Y50"/>
  <c r="AF50" s="1"/>
  <c r="Y51"/>
  <c r="AE51" s="1"/>
  <c r="Y52"/>
  <c r="AF52" s="1"/>
  <c r="Y53"/>
  <c r="AE53" s="1"/>
  <c r="Y54"/>
  <c r="AF54" s="1"/>
  <c r="Y55"/>
  <c r="AE55" s="1"/>
  <c r="Y56"/>
  <c r="AF56" s="1"/>
  <c r="Y57"/>
  <c r="AE57" s="1"/>
  <c r="Y58"/>
  <c r="AF58" s="1"/>
  <c r="Y59"/>
  <c r="AE59" s="1"/>
  <c r="Y60"/>
  <c r="AF60" s="1"/>
  <c r="Y61"/>
  <c r="AE61" s="1"/>
  <c r="Y62"/>
  <c r="AF62" s="1"/>
  <c r="Y63"/>
  <c r="AE63" s="1"/>
  <c r="Y64"/>
  <c r="AF64" s="1"/>
  <c r="Y65"/>
  <c r="AE65" s="1"/>
  <c r="Y66"/>
  <c r="AF66" s="1"/>
  <c r="Y67"/>
  <c r="AE67" s="1"/>
  <c r="Y68"/>
  <c r="AF68" s="1"/>
  <c r="Y69"/>
  <c r="AE69" s="1"/>
  <c r="Y70"/>
  <c r="AF70" s="1"/>
  <c r="Y71"/>
  <c r="AE71" s="1"/>
  <c r="Y72"/>
  <c r="AF72" s="1"/>
  <c r="Y73"/>
  <c r="AE73" s="1"/>
  <c r="Y74"/>
  <c r="AF74" s="1"/>
  <c r="Y75"/>
  <c r="AE75" s="1"/>
  <c r="Y76"/>
  <c r="AF76" s="1"/>
  <c r="Y77"/>
  <c r="AE77" s="1"/>
  <c r="Y78"/>
  <c r="AF78" s="1"/>
  <c r="Y79"/>
  <c r="AE79" s="1"/>
  <c r="Y80"/>
  <c r="AF80" s="1"/>
  <c r="Y81"/>
  <c r="AE81" s="1"/>
  <c r="Y82"/>
  <c r="AF82" s="1"/>
  <c r="Y83"/>
  <c r="AE83" s="1"/>
  <c r="Y84"/>
  <c r="AF84" s="1"/>
  <c r="Y85"/>
  <c r="AE85" s="1"/>
  <c r="Y86"/>
  <c r="AF86" s="1"/>
  <c r="G6"/>
  <c r="G7"/>
  <c r="X7" s="1"/>
  <c r="AK7" s="1"/>
  <c r="G8"/>
  <c r="G9"/>
  <c r="X9" s="1"/>
  <c r="AK9" s="1"/>
  <c r="G10"/>
  <c r="X10" s="1"/>
  <c r="AK10" s="1"/>
  <c r="G11"/>
  <c r="X11" s="1"/>
  <c r="AK11" s="1"/>
  <c r="G12"/>
  <c r="G13"/>
  <c r="G14"/>
  <c r="G15"/>
  <c r="G16"/>
  <c r="X16" s="1"/>
  <c r="AK16" s="1"/>
  <c r="G17"/>
  <c r="X17" s="1"/>
  <c r="AK17" s="1"/>
  <c r="G18"/>
  <c r="G19"/>
  <c r="X19" s="1"/>
  <c r="AK19" s="1"/>
  <c r="G20"/>
  <c r="G21"/>
  <c r="G22"/>
  <c r="G23"/>
  <c r="G24"/>
  <c r="G25"/>
  <c r="G26"/>
  <c r="G27"/>
  <c r="G28"/>
  <c r="X28" s="1"/>
  <c r="AK28" s="1"/>
  <c r="G29"/>
  <c r="X29" s="1"/>
  <c r="AK29" s="1"/>
  <c r="G30"/>
  <c r="X30" s="1"/>
  <c r="AJ30" s="1"/>
  <c r="G31"/>
  <c r="G32"/>
  <c r="X32" s="1"/>
  <c r="AJ32" s="1"/>
  <c r="G33"/>
  <c r="X33" s="1"/>
  <c r="AJ33" s="1"/>
  <c r="G34"/>
  <c r="X34" s="1"/>
  <c r="AJ34" s="1"/>
  <c r="G35"/>
  <c r="X35" s="1"/>
  <c r="AJ35" s="1"/>
  <c r="G36"/>
  <c r="X36" s="1"/>
  <c r="AJ36" s="1"/>
  <c r="G37"/>
  <c r="X37" s="1"/>
  <c r="AJ37" s="1"/>
  <c r="G38"/>
  <c r="G39"/>
  <c r="X39" s="1"/>
  <c r="AJ39" s="1"/>
  <c r="G40"/>
  <c r="X40" s="1"/>
  <c r="AJ40" s="1"/>
  <c r="G41"/>
  <c r="X41" s="1"/>
  <c r="AJ41" s="1"/>
  <c r="G42"/>
  <c r="G43"/>
  <c r="X43" s="1"/>
  <c r="AJ43" s="1"/>
  <c r="G44"/>
  <c r="X44" s="1"/>
  <c r="AJ44" s="1"/>
  <c r="G45"/>
  <c r="G46"/>
  <c r="X46" s="1"/>
  <c r="AJ46" s="1"/>
  <c r="G47"/>
  <c r="X47" s="1"/>
  <c r="AJ47" s="1"/>
  <c r="G48"/>
  <c r="G49"/>
  <c r="G50"/>
  <c r="X50" s="1"/>
  <c r="AJ50" s="1"/>
  <c r="G51"/>
  <c r="X51" s="1"/>
  <c r="AJ51" s="1"/>
  <c r="X53"/>
  <c r="AJ53" s="1"/>
  <c r="G54"/>
  <c r="G55"/>
  <c r="X55" s="1"/>
  <c r="AJ55" s="1"/>
  <c r="G56"/>
  <c r="X56" s="1"/>
  <c r="AJ56" s="1"/>
  <c r="G57"/>
  <c r="X57" s="1"/>
  <c r="AJ57" s="1"/>
  <c r="G58"/>
  <c r="X58" s="1"/>
  <c r="AJ58" s="1"/>
  <c r="G59"/>
  <c r="X59" s="1"/>
  <c r="AJ59" s="1"/>
  <c r="G60"/>
  <c r="X60" s="1"/>
  <c r="AJ60" s="1"/>
  <c r="G61"/>
  <c r="X61" s="1"/>
  <c r="AJ61" s="1"/>
  <c r="X62"/>
  <c r="AJ62" s="1"/>
  <c r="G63"/>
  <c r="G64"/>
  <c r="X64" s="1"/>
  <c r="AJ64" s="1"/>
  <c r="G65"/>
  <c r="X65" s="1"/>
  <c r="AJ65" s="1"/>
  <c r="G66"/>
  <c r="X66" s="1"/>
  <c r="AJ66" s="1"/>
  <c r="G67"/>
  <c r="X67" s="1"/>
  <c r="AJ67" s="1"/>
  <c r="X68"/>
  <c r="AJ68" s="1"/>
  <c r="G69"/>
  <c r="X69" s="1"/>
  <c r="AJ69" s="1"/>
  <c r="G70"/>
  <c r="X70" s="1"/>
  <c r="Y88"/>
  <c r="AF88" s="1"/>
  <c r="G88"/>
  <c r="X88" s="1"/>
  <c r="AM88" s="1"/>
  <c r="Y87"/>
  <c r="AG87" s="1"/>
  <c r="G87"/>
  <c r="X87" s="1"/>
  <c r="AK87" s="1"/>
  <c r="X63"/>
  <c r="AJ63" s="1"/>
  <c r="X54"/>
  <c r="AJ54" s="1"/>
  <c r="X52"/>
  <c r="AJ52" s="1"/>
  <c r="X49"/>
  <c r="AJ49" s="1"/>
  <c r="X48"/>
  <c r="AJ48" s="1"/>
  <c r="X45"/>
  <c r="AJ45" s="1"/>
  <c r="X42"/>
  <c r="AJ42" s="1"/>
  <c r="X38"/>
  <c r="AJ38" s="1"/>
  <c r="X31"/>
  <c r="AJ31" s="1"/>
  <c r="X27"/>
  <c r="AK27" s="1"/>
  <c r="X26"/>
  <c r="AK26" s="1"/>
  <c r="X25"/>
  <c r="AK25" s="1"/>
  <c r="X24"/>
  <c r="AK24" s="1"/>
  <c r="X23"/>
  <c r="AK23" s="1"/>
  <c r="X22"/>
  <c r="AK22" s="1"/>
  <c r="X21"/>
  <c r="AK21" s="1"/>
  <c r="X20"/>
  <c r="AK20" s="1"/>
  <c r="X18"/>
  <c r="AK18" s="1"/>
  <c r="X15"/>
  <c r="AK15" s="1"/>
  <c r="X14"/>
  <c r="AK14" s="1"/>
  <c r="X13"/>
  <c r="AK13" s="1"/>
  <c r="X12"/>
  <c r="AK12" s="1"/>
  <c r="X8"/>
  <c r="AK8" s="1"/>
  <c r="AG6"/>
  <c r="X6"/>
  <c r="AK6" s="1"/>
  <c r="Y5"/>
  <c r="AG5" s="1"/>
  <c r="G5"/>
  <c r="X5" s="1"/>
  <c r="AL5" s="1"/>
  <c r="Y4"/>
  <c r="AC4" s="1"/>
  <c r="G4"/>
  <c r="X4" s="1"/>
  <c r="AL4" s="1"/>
  <c r="Y3"/>
  <c r="AG3" s="1"/>
  <c r="G3"/>
  <c r="X3" s="1"/>
  <c r="AL3" s="1"/>
  <c r="AK88"/>
  <c r="AM87"/>
  <c r="Z88"/>
  <c r="AL88"/>
  <c r="AL87"/>
  <c r="AN65" i="18" l="1"/>
  <c r="AN61"/>
  <c r="AP61" s="1"/>
  <c r="AN59"/>
  <c r="AH77"/>
  <c r="AH69"/>
  <c r="AH51"/>
  <c r="AH29"/>
  <c r="AH19"/>
  <c r="AH8"/>
  <c r="AH20"/>
  <c r="AH10"/>
  <c r="AN4"/>
  <c r="AP4" s="1"/>
  <c r="AH37"/>
  <c r="Z85" i="16"/>
  <c r="Z83"/>
  <c r="Z81"/>
  <c r="Z79"/>
  <c r="Z77"/>
  <c r="Z75"/>
  <c r="Z73"/>
  <c r="Z71"/>
  <c r="AC85"/>
  <c r="AC83"/>
  <c r="AC81"/>
  <c r="AC79"/>
  <c r="AC77"/>
  <c r="AC75"/>
  <c r="AC73"/>
  <c r="AC71"/>
  <c r="AC69"/>
  <c r="AC67"/>
  <c r="AC65"/>
  <c r="AC63"/>
  <c r="AC61"/>
  <c r="AC59"/>
  <c r="AC57"/>
  <c r="AC55"/>
  <c r="AC53"/>
  <c r="AC51"/>
  <c r="AC49"/>
  <c r="AC47"/>
  <c r="AC45"/>
  <c r="AC43"/>
  <c r="AC41"/>
  <c r="AC39"/>
  <c r="AC37"/>
  <c r="AC35"/>
  <c r="AC33"/>
  <c r="AC31"/>
  <c r="AC29"/>
  <c r="AC27"/>
  <c r="AC25"/>
  <c r="AC23"/>
  <c r="AC21"/>
  <c r="AC19"/>
  <c r="AC17"/>
  <c r="AC15"/>
  <c r="AC13"/>
  <c r="AC11"/>
  <c r="AC9"/>
  <c r="AC7"/>
  <c r="AG86"/>
  <c r="AE86"/>
  <c r="AF85"/>
  <c r="AG84"/>
  <c r="AE84"/>
  <c r="AF83"/>
  <c r="AG82"/>
  <c r="AE82"/>
  <c r="AF81"/>
  <c r="AG80"/>
  <c r="AE80"/>
  <c r="AF79"/>
  <c r="AG78"/>
  <c r="AE78"/>
  <c r="AF77"/>
  <c r="AG76"/>
  <c r="AE76"/>
  <c r="AF75"/>
  <c r="AG74"/>
  <c r="AE74"/>
  <c r="AF73"/>
  <c r="AG72"/>
  <c r="AH72" s="1"/>
  <c r="AE72"/>
  <c r="AF71"/>
  <c r="AG70"/>
  <c r="AE70"/>
  <c r="AF69"/>
  <c r="AG68"/>
  <c r="AE68"/>
  <c r="AF67"/>
  <c r="AG66"/>
  <c r="AE66"/>
  <c r="AF65"/>
  <c r="AG64"/>
  <c r="AE64"/>
  <c r="AF63"/>
  <c r="AG62"/>
  <c r="AE62"/>
  <c r="AF61"/>
  <c r="AG60"/>
  <c r="AE60"/>
  <c r="AF59"/>
  <c r="AG58"/>
  <c r="AE58"/>
  <c r="AF57"/>
  <c r="AG56"/>
  <c r="AH56" s="1"/>
  <c r="AE56"/>
  <c r="AF55"/>
  <c r="AG54"/>
  <c r="AE54"/>
  <c r="AF53"/>
  <c r="AG52"/>
  <c r="AE52"/>
  <c r="AF51"/>
  <c r="AG50"/>
  <c r="AE50"/>
  <c r="AF49"/>
  <c r="AG48"/>
  <c r="AE48"/>
  <c r="AF47"/>
  <c r="AG46"/>
  <c r="AE46"/>
  <c r="AF45"/>
  <c r="AG44"/>
  <c r="AE44"/>
  <c r="AF43"/>
  <c r="AG42"/>
  <c r="AE42"/>
  <c r="AF41"/>
  <c r="AG40"/>
  <c r="AH40" s="1"/>
  <c r="AE40"/>
  <c r="AF39"/>
  <c r="AG38"/>
  <c r="AE38"/>
  <c r="AF37"/>
  <c r="AG36"/>
  <c r="AE36"/>
  <c r="AF35"/>
  <c r="AG34"/>
  <c r="AE34"/>
  <c r="AF33"/>
  <c r="AG32"/>
  <c r="AE32"/>
  <c r="AF31"/>
  <c r="AG30"/>
  <c r="AE30"/>
  <c r="AF29"/>
  <c r="AG28"/>
  <c r="AE28"/>
  <c r="AF27"/>
  <c r="AG26"/>
  <c r="AE26"/>
  <c r="AF25"/>
  <c r="AG24"/>
  <c r="AE24"/>
  <c r="AF23"/>
  <c r="AG22"/>
  <c r="AE22"/>
  <c r="AF21"/>
  <c r="AG20"/>
  <c r="AE20"/>
  <c r="AF19"/>
  <c r="AG18"/>
  <c r="AE18"/>
  <c r="AF17"/>
  <c r="AG16"/>
  <c r="AE16"/>
  <c r="AF15"/>
  <c r="AG14"/>
  <c r="AE14"/>
  <c r="AF13"/>
  <c r="AG12"/>
  <c r="AE12"/>
  <c r="AF11"/>
  <c r="AG10"/>
  <c r="AE10"/>
  <c r="AH10" s="1"/>
  <c r="AF9"/>
  <c r="AG8"/>
  <c r="AE8"/>
  <c r="AF7"/>
  <c r="Z86"/>
  <c r="Z84"/>
  <c r="Z82"/>
  <c r="Z80"/>
  <c r="Z78"/>
  <c r="Z76"/>
  <c r="Z74"/>
  <c r="Z72"/>
  <c r="AC86"/>
  <c r="AC84"/>
  <c r="AC82"/>
  <c r="AC80"/>
  <c r="AC78"/>
  <c r="AC76"/>
  <c r="AC74"/>
  <c r="AC72"/>
  <c r="AC70"/>
  <c r="AC68"/>
  <c r="AC66"/>
  <c r="AC64"/>
  <c r="AC62"/>
  <c r="AC60"/>
  <c r="AC58"/>
  <c r="AC56"/>
  <c r="AC54"/>
  <c r="AC52"/>
  <c r="AC50"/>
  <c r="AC48"/>
  <c r="AC46"/>
  <c r="AC44"/>
  <c r="AC42"/>
  <c r="AC40"/>
  <c r="AC38"/>
  <c r="AC36"/>
  <c r="AC34"/>
  <c r="AC32"/>
  <c r="AC30"/>
  <c r="AC28"/>
  <c r="AC26"/>
  <c r="AC24"/>
  <c r="AC22"/>
  <c r="AC20"/>
  <c r="AC18"/>
  <c r="AC16"/>
  <c r="AC14"/>
  <c r="AC12"/>
  <c r="AC10"/>
  <c r="AC8"/>
  <c r="AG85"/>
  <c r="AG83"/>
  <c r="AG81"/>
  <c r="AG79"/>
  <c r="AG77"/>
  <c r="AG75"/>
  <c r="AG73"/>
  <c r="AG71"/>
  <c r="AG69"/>
  <c r="AG67"/>
  <c r="AG65"/>
  <c r="AG63"/>
  <c r="AG61"/>
  <c r="AG59"/>
  <c r="AG57"/>
  <c r="AG55"/>
  <c r="AG53"/>
  <c r="AG51"/>
  <c r="AG49"/>
  <c r="AG47"/>
  <c r="AG45"/>
  <c r="AG43"/>
  <c r="AG41"/>
  <c r="AG39"/>
  <c r="AG37"/>
  <c r="AG35"/>
  <c r="AG33"/>
  <c r="AG31"/>
  <c r="AG29"/>
  <c r="AG27"/>
  <c r="AG25"/>
  <c r="AG23"/>
  <c r="AG21"/>
  <c r="AG19"/>
  <c r="AG17"/>
  <c r="AG15"/>
  <c r="AG13"/>
  <c r="AG11"/>
  <c r="AG9"/>
  <c r="AG7"/>
  <c r="AN80" i="18"/>
  <c r="AN72"/>
  <c r="AN64"/>
  <c r="AN63"/>
  <c r="AP63" s="1"/>
  <c r="AN62"/>
  <c r="AN29"/>
  <c r="AP29" s="1"/>
  <c r="AN60"/>
  <c r="AN58"/>
  <c r="AN57"/>
  <c r="AN20"/>
  <c r="AP20" s="1"/>
  <c r="AN19"/>
  <c r="AN10"/>
  <c r="AP10" s="1"/>
  <c r="AN8"/>
  <c r="AN50"/>
  <c r="AN38"/>
  <c r="AN37"/>
  <c r="AN36"/>
  <c r="AN56"/>
  <c r="AN44"/>
  <c r="AN43"/>
  <c r="AP43" s="1"/>
  <c r="AN42"/>
  <c r="AN41"/>
  <c r="AP41" s="1"/>
  <c r="AN40"/>
  <c r="AN31"/>
  <c r="AP31" s="1"/>
  <c r="AN30"/>
  <c r="AP37"/>
  <c r="AH45"/>
  <c r="AH34"/>
  <c r="AP34" s="1"/>
  <c r="AH24"/>
  <c r="AH16"/>
  <c r="AH12"/>
  <c r="AH88"/>
  <c r="AH87"/>
  <c r="AN86"/>
  <c r="AP86" s="1"/>
  <c r="AH85"/>
  <c r="AN84"/>
  <c r="AP84" s="1"/>
  <c r="AH80"/>
  <c r="AN79"/>
  <c r="AP79" s="1"/>
  <c r="AH76"/>
  <c r="AN75"/>
  <c r="AP75" s="1"/>
  <c r="AH72"/>
  <c r="AN71"/>
  <c r="AP71" s="1"/>
  <c r="AH68"/>
  <c r="AH62"/>
  <c r="AH48"/>
  <c r="AN47"/>
  <c r="AP47" s="1"/>
  <c r="AH44"/>
  <c r="AH42"/>
  <c r="AH40"/>
  <c r="AN39"/>
  <c r="AP39" s="1"/>
  <c r="AH36"/>
  <c r="AH32"/>
  <c r="AH30"/>
  <c r="AN78"/>
  <c r="AN70"/>
  <c r="AN69"/>
  <c r="AP69" s="1"/>
  <c r="AN68"/>
  <c r="AN67"/>
  <c r="AP67" s="1"/>
  <c r="AN66"/>
  <c r="AN55"/>
  <c r="AP55" s="1"/>
  <c r="AN54"/>
  <c r="AN53"/>
  <c r="AP53" s="1"/>
  <c r="AN52"/>
  <c r="AN51"/>
  <c r="AP51" s="1"/>
  <c r="AH26"/>
  <c r="AH14"/>
  <c r="AH53"/>
  <c r="AH83"/>
  <c r="AN81"/>
  <c r="AP81" s="1"/>
  <c r="AH78"/>
  <c r="AN77"/>
  <c r="AP77" s="1"/>
  <c r="AH74"/>
  <c r="AN73"/>
  <c r="AP73" s="1"/>
  <c r="AH70"/>
  <c r="AH66"/>
  <c r="AH64"/>
  <c r="AH60"/>
  <c r="AH58"/>
  <c r="AH56"/>
  <c r="AH54"/>
  <c r="AP54" s="1"/>
  <c r="AH52"/>
  <c r="AN88"/>
  <c r="AP88" s="1"/>
  <c r="AN87"/>
  <c r="AP87" s="1"/>
  <c r="AN85"/>
  <c r="AP85" s="1"/>
  <c r="AN76"/>
  <c r="AP76" s="1"/>
  <c r="AH50"/>
  <c r="AN49"/>
  <c r="AP49" s="1"/>
  <c r="AH46"/>
  <c r="AN45"/>
  <c r="AP45" s="1"/>
  <c r="AH38"/>
  <c r="AH35"/>
  <c r="AH22"/>
  <c r="AN83"/>
  <c r="AN74"/>
  <c r="AP74" s="1"/>
  <c r="AN48"/>
  <c r="AP48" s="1"/>
  <c r="AN46"/>
  <c r="AP46" s="1"/>
  <c r="AN28"/>
  <c r="AP28" s="1"/>
  <c r="AN27"/>
  <c r="AP27" s="1"/>
  <c r="AN26"/>
  <c r="AP26" s="1"/>
  <c r="AN25"/>
  <c r="AP25" s="1"/>
  <c r="AN24"/>
  <c r="AP24" s="1"/>
  <c r="AN23"/>
  <c r="AP23" s="1"/>
  <c r="AN22"/>
  <c r="AN21"/>
  <c r="AP21" s="1"/>
  <c r="AN18"/>
  <c r="AP18" s="1"/>
  <c r="AN17"/>
  <c r="AP17" s="1"/>
  <c r="AN16"/>
  <c r="AN15"/>
  <c r="AP15" s="1"/>
  <c r="AN14"/>
  <c r="AN13"/>
  <c r="AP13" s="1"/>
  <c r="AN12"/>
  <c r="AP12" s="1"/>
  <c r="AN11"/>
  <c r="AP11" s="1"/>
  <c r="AN7"/>
  <c r="AP7" s="1"/>
  <c r="AN3"/>
  <c r="AP3" s="1"/>
  <c r="AN5"/>
  <c r="AP5" s="1"/>
  <c r="AP72"/>
  <c r="AP65"/>
  <c r="AP64"/>
  <c r="AP60"/>
  <c r="AP59"/>
  <c r="AP57"/>
  <c r="AP68"/>
  <c r="AP52"/>
  <c r="AP44"/>
  <c r="AP42"/>
  <c r="AP40"/>
  <c r="AP30"/>
  <c r="AP19"/>
  <c r="AP36"/>
  <c r="AP35"/>
  <c r="AN32"/>
  <c r="AH83" i="16"/>
  <c r="AH75"/>
  <c r="AH67"/>
  <c r="AH59"/>
  <c r="AH51"/>
  <c r="AH43"/>
  <c r="AH35"/>
  <c r="AH80"/>
  <c r="AH64"/>
  <c r="AH48"/>
  <c r="AH32"/>
  <c r="AH7"/>
  <c r="AJ70"/>
  <c r="AL70"/>
  <c r="AK70"/>
  <c r="AM70"/>
  <c r="Z70"/>
  <c r="Z68"/>
  <c r="Z66"/>
  <c r="Z64"/>
  <c r="Z62"/>
  <c r="Z60"/>
  <c r="Z58"/>
  <c r="Z56"/>
  <c r="Z54"/>
  <c r="Z52"/>
  <c r="Z50"/>
  <c r="Z48"/>
  <c r="Z46"/>
  <c r="Z44"/>
  <c r="Z42"/>
  <c r="Z40"/>
  <c r="Z38"/>
  <c r="Z36"/>
  <c r="Z34"/>
  <c r="Z32"/>
  <c r="Z30"/>
  <c r="Z28"/>
  <c r="Z26"/>
  <c r="Z24"/>
  <c r="Z22"/>
  <c r="Z20"/>
  <c r="Z18"/>
  <c r="Z16"/>
  <c r="Z14"/>
  <c r="Z12"/>
  <c r="Z10"/>
  <c r="Z8"/>
  <c r="Z6"/>
  <c r="AM86"/>
  <c r="AK86"/>
  <c r="AM85"/>
  <c r="AK85"/>
  <c r="AM84"/>
  <c r="AK84"/>
  <c r="AM83"/>
  <c r="AK83"/>
  <c r="AM82"/>
  <c r="AK82"/>
  <c r="AM81"/>
  <c r="AK81"/>
  <c r="AM80"/>
  <c r="AK80"/>
  <c r="AM79"/>
  <c r="AK79"/>
  <c r="AM78"/>
  <c r="AK78"/>
  <c r="AM77"/>
  <c r="AK77"/>
  <c r="AM76"/>
  <c r="AK76"/>
  <c r="AM75"/>
  <c r="AK75"/>
  <c r="AM74"/>
  <c r="AK74"/>
  <c r="AM73"/>
  <c r="AK73"/>
  <c r="AM72"/>
  <c r="AK72"/>
  <c r="AM71"/>
  <c r="AK71"/>
  <c r="AM69"/>
  <c r="AK69"/>
  <c r="AM68"/>
  <c r="AK68"/>
  <c r="AM67"/>
  <c r="AK67"/>
  <c r="AM66"/>
  <c r="AK66"/>
  <c r="AM65"/>
  <c r="AK65"/>
  <c r="AM64"/>
  <c r="AK64"/>
  <c r="AM63"/>
  <c r="AK63"/>
  <c r="AM62"/>
  <c r="AK62"/>
  <c r="AM61"/>
  <c r="AK61"/>
  <c r="AM60"/>
  <c r="AK60"/>
  <c r="AM59"/>
  <c r="AK59"/>
  <c r="AM58"/>
  <c r="AK58"/>
  <c r="AM57"/>
  <c r="AK57"/>
  <c r="AM56"/>
  <c r="AK56"/>
  <c r="AM55"/>
  <c r="AK55"/>
  <c r="AM54"/>
  <c r="AK54"/>
  <c r="AM53"/>
  <c r="AK53"/>
  <c r="AM52"/>
  <c r="AK52"/>
  <c r="AM51"/>
  <c r="AK51"/>
  <c r="AM50"/>
  <c r="AK50"/>
  <c r="AM49"/>
  <c r="AK49"/>
  <c r="AM48"/>
  <c r="AK48"/>
  <c r="AM47"/>
  <c r="AK47"/>
  <c r="AM46"/>
  <c r="AK46"/>
  <c r="AM45"/>
  <c r="AK45"/>
  <c r="AM44"/>
  <c r="AK44"/>
  <c r="AM43"/>
  <c r="AK43"/>
  <c r="AM42"/>
  <c r="AK42"/>
  <c r="AM41"/>
  <c r="AK41"/>
  <c r="AM40"/>
  <c r="AK40"/>
  <c r="AM39"/>
  <c r="AK39"/>
  <c r="AM38"/>
  <c r="AK38"/>
  <c r="AM37"/>
  <c r="AK37"/>
  <c r="AM36"/>
  <c r="AK36"/>
  <c r="AM35"/>
  <c r="AK35"/>
  <c r="AM34"/>
  <c r="AK34"/>
  <c r="AM33"/>
  <c r="AK33"/>
  <c r="AM32"/>
  <c r="AK32"/>
  <c r="AM31"/>
  <c r="AK31"/>
  <c r="AM30"/>
  <c r="AK30"/>
  <c r="AL29"/>
  <c r="AJ29"/>
  <c r="AL28"/>
  <c r="AJ28"/>
  <c r="AL27"/>
  <c r="AJ27"/>
  <c r="AL26"/>
  <c r="AJ26"/>
  <c r="AL25"/>
  <c r="AJ25"/>
  <c r="AL24"/>
  <c r="AJ24"/>
  <c r="AL23"/>
  <c r="AJ23"/>
  <c r="AL22"/>
  <c r="AJ22"/>
  <c r="AL21"/>
  <c r="AJ21"/>
  <c r="AL20"/>
  <c r="AJ20"/>
  <c r="AL19"/>
  <c r="AJ19"/>
  <c r="AL18"/>
  <c r="AJ18"/>
  <c r="AL17"/>
  <c r="AJ17"/>
  <c r="AL16"/>
  <c r="AJ16"/>
  <c r="AL15"/>
  <c r="AJ15"/>
  <c r="AL14"/>
  <c r="AJ14"/>
  <c r="AL13"/>
  <c r="AJ13"/>
  <c r="AL12"/>
  <c r="AJ12"/>
  <c r="AL11"/>
  <c r="AJ11"/>
  <c r="AL10"/>
  <c r="AJ10"/>
  <c r="AL9"/>
  <c r="AJ9"/>
  <c r="AL8"/>
  <c r="AJ8"/>
  <c r="AL7"/>
  <c r="AJ7"/>
  <c r="Z87"/>
  <c r="Z69"/>
  <c r="Z67"/>
  <c r="Z65"/>
  <c r="Z63"/>
  <c r="Z61"/>
  <c r="Z59"/>
  <c r="Z57"/>
  <c r="Z55"/>
  <c r="Z53"/>
  <c r="Z51"/>
  <c r="Z49"/>
  <c r="Z47"/>
  <c r="Z45"/>
  <c r="Z43"/>
  <c r="Z41"/>
  <c r="Z39"/>
  <c r="Z37"/>
  <c r="Z35"/>
  <c r="Z33"/>
  <c r="Z31"/>
  <c r="Z29"/>
  <c r="Z27"/>
  <c r="Z25"/>
  <c r="Z23"/>
  <c r="Z21"/>
  <c r="Z19"/>
  <c r="Z17"/>
  <c r="Z15"/>
  <c r="Z13"/>
  <c r="Z11"/>
  <c r="Z9"/>
  <c r="Z7"/>
  <c r="Z5"/>
  <c r="AL86"/>
  <c r="AL85"/>
  <c r="AL84"/>
  <c r="AL83"/>
  <c r="AL82"/>
  <c r="AL81"/>
  <c r="AL80"/>
  <c r="AL79"/>
  <c r="AL78"/>
  <c r="AL77"/>
  <c r="AL76"/>
  <c r="AL75"/>
  <c r="AL74"/>
  <c r="AL73"/>
  <c r="AL72"/>
  <c r="AL71"/>
  <c r="AL69"/>
  <c r="AL68"/>
  <c r="AL67"/>
  <c r="AL66"/>
  <c r="AL65"/>
  <c r="AL64"/>
  <c r="AL63"/>
  <c r="AL62"/>
  <c r="AL61"/>
  <c r="AL60"/>
  <c r="AL59"/>
  <c r="AL58"/>
  <c r="AL57"/>
  <c r="AL56"/>
  <c r="AL55"/>
  <c r="AL54"/>
  <c r="AL53"/>
  <c r="AL52"/>
  <c r="AL51"/>
  <c r="AL50"/>
  <c r="AL49"/>
  <c r="AL48"/>
  <c r="AL47"/>
  <c r="AL46"/>
  <c r="AL45"/>
  <c r="AL44"/>
  <c r="AL43"/>
  <c r="AL42"/>
  <c r="AL41"/>
  <c r="AL40"/>
  <c r="AL39"/>
  <c r="AL38"/>
  <c r="AL37"/>
  <c r="AL36"/>
  <c r="AL35"/>
  <c r="AL34"/>
  <c r="AL33"/>
  <c r="AL32"/>
  <c r="AL31"/>
  <c r="AL30"/>
  <c r="AM29"/>
  <c r="AM28"/>
  <c r="AM27"/>
  <c r="AH27"/>
  <c r="AM26"/>
  <c r="AM25"/>
  <c r="AM24"/>
  <c r="AM23"/>
  <c r="AH23"/>
  <c r="AM22"/>
  <c r="AM21"/>
  <c r="AM20"/>
  <c r="AM19"/>
  <c r="AH19"/>
  <c r="AM18"/>
  <c r="AM17"/>
  <c r="AM16"/>
  <c r="AM15"/>
  <c r="AH15"/>
  <c r="AM14"/>
  <c r="AM13"/>
  <c r="AM12"/>
  <c r="AM11"/>
  <c r="AM10"/>
  <c r="AM9"/>
  <c r="AM8"/>
  <c r="AM7"/>
  <c r="AM3"/>
  <c r="AF87"/>
  <c r="AE4"/>
  <c r="AK3"/>
  <c r="AJ4"/>
  <c r="AM5"/>
  <c r="AJ3"/>
  <c r="AL6"/>
  <c r="AK4"/>
  <c r="Z3"/>
  <c r="AJ6"/>
  <c r="Z4"/>
  <c r="AM4"/>
  <c r="AN87"/>
  <c r="AN88"/>
  <c r="AF3"/>
  <c r="AE3"/>
  <c r="AC3"/>
  <c r="AF4"/>
  <c r="AG4"/>
  <c r="AF5"/>
  <c r="AE5"/>
  <c r="AC5"/>
  <c r="AF6"/>
  <c r="AE6"/>
  <c r="AE87"/>
  <c r="AC87"/>
  <c r="AG88"/>
  <c r="AE88"/>
  <c r="AC88"/>
  <c r="AK5"/>
  <c r="AJ5"/>
  <c r="AM6"/>
  <c r="AH11" l="1"/>
  <c r="AH31"/>
  <c r="AH39"/>
  <c r="AH47"/>
  <c r="AH55"/>
  <c r="AH63"/>
  <c r="AH71"/>
  <c r="AH79"/>
  <c r="AH14"/>
  <c r="AH16"/>
  <c r="AH18"/>
  <c r="AH20"/>
  <c r="AH22"/>
  <c r="AH24"/>
  <c r="AH26"/>
  <c r="AH28"/>
  <c r="AH36"/>
  <c r="AH44"/>
  <c r="AH52"/>
  <c r="AH60"/>
  <c r="AH68"/>
  <c r="AH76"/>
  <c r="AH84"/>
  <c r="AH9"/>
  <c r="AH13"/>
  <c r="AH17"/>
  <c r="AH21"/>
  <c r="AH25"/>
  <c r="AH29"/>
  <c r="AH33"/>
  <c r="AH37"/>
  <c r="AH41"/>
  <c r="AH45"/>
  <c r="AH49"/>
  <c r="AH53"/>
  <c r="AH57"/>
  <c r="AH61"/>
  <c r="AH65"/>
  <c r="AH69"/>
  <c r="AH73"/>
  <c r="AH77"/>
  <c r="AH81"/>
  <c r="AH85"/>
  <c r="AH8"/>
  <c r="AH12"/>
  <c r="AH30"/>
  <c r="AH34"/>
  <c r="AH38"/>
  <c r="AH42"/>
  <c r="AH46"/>
  <c r="AH50"/>
  <c r="AH54"/>
  <c r="AH58"/>
  <c r="AH62"/>
  <c r="AH66"/>
  <c r="AH70"/>
  <c r="AH74"/>
  <c r="AH78"/>
  <c r="AH82"/>
  <c r="AH86"/>
  <c r="AP50" i="18"/>
  <c r="AP8"/>
  <c r="AP62"/>
  <c r="AP56"/>
  <c r="AP32"/>
  <c r="AP14"/>
  <c r="AP16"/>
  <c r="AP83"/>
  <c r="AP70"/>
  <c r="AP38"/>
  <c r="AP22"/>
  <c r="AP66"/>
  <c r="AP80"/>
  <c r="AP78"/>
  <c r="AP58"/>
  <c r="AN3" i="16"/>
  <c r="AN7"/>
  <c r="AP7" s="1"/>
  <c r="AN8"/>
  <c r="AP8" s="1"/>
  <c r="AN9"/>
  <c r="AP9" s="1"/>
  <c r="AN10"/>
  <c r="AP10" s="1"/>
  <c r="AN11"/>
  <c r="AP11" s="1"/>
  <c r="AN12"/>
  <c r="AP12" s="1"/>
  <c r="AN13"/>
  <c r="AP13" s="1"/>
  <c r="AN14"/>
  <c r="AP14" s="1"/>
  <c r="AN15"/>
  <c r="AP15" s="1"/>
  <c r="AN16"/>
  <c r="AP16" s="1"/>
  <c r="AN17"/>
  <c r="AP17" s="1"/>
  <c r="AN18"/>
  <c r="AP18" s="1"/>
  <c r="AN19"/>
  <c r="AP19" s="1"/>
  <c r="AN20"/>
  <c r="AP20" s="1"/>
  <c r="AN21"/>
  <c r="AP21" s="1"/>
  <c r="AN22"/>
  <c r="AP22" s="1"/>
  <c r="AN23"/>
  <c r="AP23" s="1"/>
  <c r="AN24"/>
  <c r="AP24" s="1"/>
  <c r="AN25"/>
  <c r="AP25" s="1"/>
  <c r="AN26"/>
  <c r="AP26" s="1"/>
  <c r="AN27"/>
  <c r="AP27" s="1"/>
  <c r="AN28"/>
  <c r="AP28" s="1"/>
  <c r="AN29"/>
  <c r="AP29" s="1"/>
  <c r="AN70"/>
  <c r="AP70" s="1"/>
  <c r="AN30"/>
  <c r="AP30" s="1"/>
  <c r="AN31"/>
  <c r="AP31" s="1"/>
  <c r="AN32"/>
  <c r="AP32" s="1"/>
  <c r="AN33"/>
  <c r="AP33" s="1"/>
  <c r="AN34"/>
  <c r="AP34" s="1"/>
  <c r="AN35"/>
  <c r="AP35" s="1"/>
  <c r="AN36"/>
  <c r="AP36" s="1"/>
  <c r="AN37"/>
  <c r="AP37" s="1"/>
  <c r="AN38"/>
  <c r="AP38" s="1"/>
  <c r="AN39"/>
  <c r="AP39" s="1"/>
  <c r="AN40"/>
  <c r="AP40" s="1"/>
  <c r="AN41"/>
  <c r="AP41" s="1"/>
  <c r="AN42"/>
  <c r="AP42" s="1"/>
  <c r="AN43"/>
  <c r="AP43" s="1"/>
  <c r="AN44"/>
  <c r="AP44" s="1"/>
  <c r="AN45"/>
  <c r="AP45" s="1"/>
  <c r="AN46"/>
  <c r="AP46" s="1"/>
  <c r="AN47"/>
  <c r="AP47" s="1"/>
  <c r="AN48"/>
  <c r="AP48" s="1"/>
  <c r="AN49"/>
  <c r="AP49" s="1"/>
  <c r="AN50"/>
  <c r="AP50" s="1"/>
  <c r="AN51"/>
  <c r="AP51" s="1"/>
  <c r="AN52"/>
  <c r="AP52" s="1"/>
  <c r="AN53"/>
  <c r="AP53" s="1"/>
  <c r="AN54"/>
  <c r="AP54" s="1"/>
  <c r="AN55"/>
  <c r="AP55" s="1"/>
  <c r="AN56"/>
  <c r="AP56" s="1"/>
  <c r="AN57"/>
  <c r="AP57" s="1"/>
  <c r="AN58"/>
  <c r="AP58" s="1"/>
  <c r="AN59"/>
  <c r="AP59" s="1"/>
  <c r="AN60"/>
  <c r="AP60" s="1"/>
  <c r="AN61"/>
  <c r="AP61" s="1"/>
  <c r="AN62"/>
  <c r="AP62" s="1"/>
  <c r="AN63"/>
  <c r="AP63" s="1"/>
  <c r="AN64"/>
  <c r="AP64" s="1"/>
  <c r="AN65"/>
  <c r="AP65" s="1"/>
  <c r="AN66"/>
  <c r="AP66" s="1"/>
  <c r="AN67"/>
  <c r="AP67" s="1"/>
  <c r="AN68"/>
  <c r="AP68" s="1"/>
  <c r="AN69"/>
  <c r="AP69" s="1"/>
  <c r="AN71"/>
  <c r="AP71" s="1"/>
  <c r="AN72"/>
  <c r="AP72" s="1"/>
  <c r="AN73"/>
  <c r="AP73" s="1"/>
  <c r="AN74"/>
  <c r="AP74" s="1"/>
  <c r="AN75"/>
  <c r="AP75" s="1"/>
  <c r="AN76"/>
  <c r="AP76" s="1"/>
  <c r="AN77"/>
  <c r="AP77" s="1"/>
  <c r="AN78"/>
  <c r="AP78" s="1"/>
  <c r="AN79"/>
  <c r="AP79" s="1"/>
  <c r="AN80"/>
  <c r="AP80" s="1"/>
  <c r="AN81"/>
  <c r="AP81" s="1"/>
  <c r="AN82"/>
  <c r="AP82" s="1"/>
  <c r="AN83"/>
  <c r="AP83" s="1"/>
  <c r="AN84"/>
  <c r="AP84" s="1"/>
  <c r="AN85"/>
  <c r="AP85" s="1"/>
  <c r="AN86"/>
  <c r="AP86" s="1"/>
  <c r="AN4"/>
  <c r="AH87"/>
  <c r="AP87" s="1"/>
  <c r="AN6"/>
  <c r="AN5"/>
  <c r="AH6"/>
  <c r="AH4"/>
  <c r="AH3"/>
  <c r="AH88"/>
  <c r="AP88" s="1"/>
  <c r="AH5"/>
  <c r="AP3" l="1"/>
  <c r="AP4"/>
  <c r="AP5"/>
  <c r="AP6"/>
</calcChain>
</file>

<file path=xl/comments1.xml><?xml version="1.0" encoding="utf-8"?>
<comments xmlns="http://schemas.openxmlformats.org/spreadsheetml/2006/main">
  <authors>
    <author>jlin</author>
  </authors>
  <commentList>
    <comment ref="C3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expire:2014/08/23</t>
        </r>
      </text>
    </comment>
    <comment ref="C32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expire:2016/05/14</t>
        </r>
      </text>
    </comment>
    <comment ref="C33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expire:2014/06/01</t>
        </r>
      </text>
    </comment>
  </commentList>
</comments>
</file>

<file path=xl/comments2.xml><?xml version="1.0" encoding="utf-8"?>
<comments xmlns="http://schemas.openxmlformats.org/spreadsheetml/2006/main">
  <authors>
    <author>jlin</author>
  </authors>
  <commentList>
    <comment ref="C3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expire:2014/08/23</t>
        </r>
      </text>
    </comment>
  </commentList>
</comments>
</file>

<file path=xl/comments3.xml><?xml version="1.0" encoding="utf-8"?>
<comments xmlns="http://schemas.openxmlformats.org/spreadsheetml/2006/main">
  <authors>
    <author>jlin</author>
  </authors>
  <commentList>
    <comment ref="C3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expire:2014/08/23</t>
        </r>
      </text>
    </comment>
    <comment ref="C90" authorId="0">
      <text>
        <r>
          <rPr>
            <b/>
            <sz val="10"/>
            <color indexed="81"/>
            <rFont val="Tahoma"/>
            <family val="2"/>
          </rPr>
          <t>jlin:</t>
        </r>
        <r>
          <rPr>
            <sz val="10"/>
            <color indexed="81"/>
            <rFont val="Tahoma"/>
            <family val="2"/>
          </rPr>
          <t xml:space="preserve">
expire:2014/08/23</t>
        </r>
      </text>
    </comment>
  </commentList>
</comments>
</file>

<file path=xl/sharedStrings.xml><?xml version="1.0" encoding="utf-8"?>
<sst xmlns="http://schemas.openxmlformats.org/spreadsheetml/2006/main" count="4798" uniqueCount="274">
  <si>
    <t>No.</t>
  </si>
  <si>
    <t>Name</t>
  </si>
  <si>
    <t>S.I.N</t>
  </si>
  <si>
    <t>Dept.</t>
  </si>
  <si>
    <t>Pos.</t>
  </si>
  <si>
    <t>$/Hr</t>
  </si>
  <si>
    <t>Hr.</t>
  </si>
  <si>
    <t>Mon</t>
  </si>
  <si>
    <t>Tue</t>
  </si>
  <si>
    <t>Wed</t>
  </si>
  <si>
    <t>Thu</t>
  </si>
  <si>
    <t>Fri</t>
  </si>
  <si>
    <t>Sat</t>
  </si>
  <si>
    <t>Sun</t>
  </si>
  <si>
    <t>In</t>
  </si>
  <si>
    <t>Out</t>
  </si>
  <si>
    <t>New</t>
  </si>
  <si>
    <t>Cashier</t>
  </si>
  <si>
    <t>Worker</t>
  </si>
  <si>
    <t>Meat&amp;Fish</t>
  </si>
  <si>
    <t>Gourmet</t>
  </si>
  <si>
    <t>Guo Rong Lin</t>
  </si>
  <si>
    <t>550-497-333</t>
  </si>
  <si>
    <t>Fang Lin</t>
  </si>
  <si>
    <t>542-351-176</t>
  </si>
  <si>
    <t>Office</t>
  </si>
  <si>
    <t>Produce</t>
  </si>
  <si>
    <t xml:space="preserve">Hide </t>
  </si>
  <si>
    <t>新加員工</t>
  </si>
  <si>
    <t>很快離開了</t>
  </si>
  <si>
    <t>Old</t>
  </si>
  <si>
    <t>Diff</t>
  </si>
  <si>
    <t>Diff.</t>
  </si>
  <si>
    <t>Tax</t>
  </si>
  <si>
    <t>CPP</t>
  </si>
  <si>
    <t>EI</t>
  </si>
  <si>
    <t>PTG</t>
  </si>
  <si>
    <t>Per day</t>
    <phoneticPr fontId="3" type="noConversion"/>
  </si>
  <si>
    <t>補時閒</t>
  </si>
  <si>
    <t>很快會回來</t>
    <phoneticPr fontId="3" type="noConversion"/>
  </si>
  <si>
    <t xml:space="preserve"> </t>
  </si>
  <si>
    <r>
      <t>已离职</t>
    </r>
    <r>
      <rPr>
        <sz val="12"/>
        <rFont val="Arial"/>
        <family val="2"/>
      </rPr>
      <t>?</t>
    </r>
  </si>
  <si>
    <r>
      <t>是否要分不同的工资</t>
    </r>
    <r>
      <rPr>
        <sz val="12"/>
        <rFont val="Arial"/>
        <family val="2"/>
      </rPr>
      <t>level</t>
    </r>
  </si>
  <si>
    <r>
      <t xml:space="preserve">Yuki </t>
    </r>
    <r>
      <rPr>
        <sz val="10"/>
        <rFont val="Arial"/>
        <family val="2"/>
      </rPr>
      <t>新補名單</t>
    </r>
  </si>
  <si>
    <t>Zhang Wen Wu</t>
  </si>
  <si>
    <t>565-128-444</t>
  </si>
  <si>
    <t>Afzal Noor Sheikh</t>
  </si>
  <si>
    <t>AiXian Lin</t>
  </si>
  <si>
    <t>Anindita Roy</t>
  </si>
  <si>
    <t>Ansari Nejad Mahdi</t>
  </si>
  <si>
    <t>Anula Bahirathan</t>
  </si>
  <si>
    <t>Arooj Safdar</t>
  </si>
  <si>
    <t>Ayesha Mansra</t>
  </si>
  <si>
    <t>Bao Hua Li</t>
  </si>
  <si>
    <t>Bin Zhang</t>
  </si>
  <si>
    <t>Boi Anh Lu</t>
  </si>
  <si>
    <t>Choi Peng Ho(Ci Ping He)</t>
  </si>
  <si>
    <t>Clinton George Antony</t>
  </si>
  <si>
    <t>Dan Lin</t>
  </si>
  <si>
    <t>De Yi Ke</t>
  </si>
  <si>
    <t>Elena Tsoy</t>
  </si>
  <si>
    <t>Fang Hua Lin</t>
  </si>
  <si>
    <t>Farida Azizi</t>
  </si>
  <si>
    <t>Feng Qing Wang</t>
  </si>
  <si>
    <t>Flora Osmani</t>
  </si>
  <si>
    <t>Guang An Li</t>
  </si>
  <si>
    <t>GuangQuan OuYang</t>
  </si>
  <si>
    <t>Hai Yun Chen</t>
  </si>
  <si>
    <t>Hao Wang</t>
  </si>
  <si>
    <t>Hasina Amambay</t>
  </si>
  <si>
    <t>Jamil Abdullah</t>
  </si>
  <si>
    <t>Jian Hua Qu</t>
  </si>
  <si>
    <t>Joybelle Publico</t>
  </si>
  <si>
    <t>Jun Tu Yang</t>
  </si>
  <si>
    <t>Khalida Muazzam</t>
  </si>
  <si>
    <t>Khanh Hue Chiem</t>
  </si>
  <si>
    <t>Kirubalini Pathmanathan</t>
  </si>
  <si>
    <t>Kristina Amambay</t>
  </si>
  <si>
    <t>Liaqat Ali</t>
  </si>
  <si>
    <t>LUU VINH</t>
  </si>
  <si>
    <t>Manpreet Dhiman</t>
  </si>
  <si>
    <t>Mansoor Khan</t>
  </si>
  <si>
    <t>Mao Long Wu</t>
  </si>
  <si>
    <t>Mariam Khamis</t>
  </si>
  <si>
    <t>Mu Jin Chen</t>
  </si>
  <si>
    <t>Muhamuned Rafeek Naikarillath</t>
  </si>
  <si>
    <t>Nawfeh Liwas</t>
  </si>
  <si>
    <t>Olivia Tran</t>
  </si>
  <si>
    <t>Pavandhan Kannan</t>
  </si>
  <si>
    <t>Ping Li</t>
  </si>
  <si>
    <t>Pouya Shirani</t>
  </si>
  <si>
    <t>Qaisar Ali</t>
  </si>
  <si>
    <t>Qiao Ying Chen</t>
  </si>
  <si>
    <t>Qing Xiu Sun</t>
  </si>
  <si>
    <t>Rui Qian Sun</t>
  </si>
  <si>
    <t>Saeed Randera</t>
  </si>
  <si>
    <t>Said Habib</t>
  </si>
  <si>
    <t>Saima Bibi</t>
  </si>
  <si>
    <t>Shao Hua  Chen</t>
  </si>
  <si>
    <t>Si Xi Zheng</t>
  </si>
  <si>
    <t>Syeda Noushin Arefeen</t>
  </si>
  <si>
    <t>Teranie Persaud</t>
  </si>
  <si>
    <t>Wahidullah Miazada</t>
  </si>
  <si>
    <t>Wei Li Wu</t>
  </si>
  <si>
    <t>Wei Xue</t>
  </si>
  <si>
    <t>Wei Zheng</t>
  </si>
  <si>
    <t>Xi Yuan Luo</t>
  </si>
  <si>
    <t>Xiang Jie Cao</t>
  </si>
  <si>
    <t>Xiu Juan Li</t>
  </si>
  <si>
    <t>Xiu Ya Zhang</t>
  </si>
  <si>
    <t>Xue Er Yang</t>
  </si>
  <si>
    <t>Xue Feng Chen</t>
  </si>
  <si>
    <t>Yan Wu Jiang</t>
  </si>
  <si>
    <t>Yin Hai Chen</t>
  </si>
  <si>
    <t>Young Sin Kim</t>
  </si>
  <si>
    <t>Yu Chen</t>
  </si>
  <si>
    <t>Yun Jie Chen</t>
  </si>
  <si>
    <t>Zarlasht Farooqi</t>
  </si>
  <si>
    <t>Zong Hang Zou</t>
  </si>
  <si>
    <t>533-805-289</t>
  </si>
  <si>
    <t>927-420-448</t>
  </si>
  <si>
    <t>535-147-755</t>
  </si>
  <si>
    <t>544-223-829</t>
  </si>
  <si>
    <t>573-010-493</t>
  </si>
  <si>
    <t>561-988-296</t>
  </si>
  <si>
    <t>564-565-430</t>
  </si>
  <si>
    <t>572-952-349</t>
  </si>
  <si>
    <t>552-640-880</t>
  </si>
  <si>
    <t>575-086-525</t>
  </si>
  <si>
    <t>133-512-152</t>
  </si>
  <si>
    <t>548-445-717</t>
  </si>
  <si>
    <t>503-204-273</t>
  </si>
  <si>
    <t>537-995-011</t>
  </si>
  <si>
    <t>559-778-816</t>
  </si>
  <si>
    <t>525-551-065</t>
  </si>
  <si>
    <t>562-055-012</t>
  </si>
  <si>
    <t>568-827-018</t>
  </si>
  <si>
    <t>546-405-606</t>
  </si>
  <si>
    <t>576-404-735</t>
  </si>
  <si>
    <t>564-205-763</t>
  </si>
  <si>
    <t>532-142-692</t>
  </si>
  <si>
    <t>562-086-694</t>
  </si>
  <si>
    <t>575-089-354</t>
  </si>
  <si>
    <t>566-122-503</t>
  </si>
  <si>
    <t>544-701-170</t>
  </si>
  <si>
    <t>555-843-721</t>
  </si>
  <si>
    <t>575-563-614</t>
  </si>
  <si>
    <t>573-156-569</t>
  </si>
  <si>
    <t>572-591-287</t>
  </si>
  <si>
    <t>925-231-060</t>
  </si>
  <si>
    <t>527-512-560</t>
  </si>
  <si>
    <t>548-887-504</t>
  </si>
  <si>
    <t>503-875-270</t>
  </si>
  <si>
    <t>517-222-279</t>
  </si>
  <si>
    <t>555-843-192</t>
  </si>
  <si>
    <t>561-267-360</t>
  </si>
  <si>
    <t>498-656-826</t>
  </si>
  <si>
    <t>554-151-027</t>
  </si>
  <si>
    <t>673-651-857</t>
  </si>
  <si>
    <t>536-994-643</t>
  </si>
  <si>
    <t>563-746-940</t>
  </si>
  <si>
    <t>571-426-915</t>
  </si>
  <si>
    <t>924-720-139</t>
  </si>
  <si>
    <t>559-650-627</t>
  </si>
  <si>
    <t>482-035-011</t>
  </si>
  <si>
    <t>572-200-806</t>
  </si>
  <si>
    <t>551-516-230</t>
  </si>
  <si>
    <t>551-918-527</t>
  </si>
  <si>
    <t>564-476-257</t>
  </si>
  <si>
    <t>547-775-445</t>
  </si>
  <si>
    <t>556-083-897</t>
  </si>
  <si>
    <t>926-853-805</t>
  </si>
  <si>
    <t>559-929-435</t>
  </si>
  <si>
    <t>576-169-353</t>
  </si>
  <si>
    <t>565-194-438</t>
  </si>
  <si>
    <t>550-623-128</t>
  </si>
  <si>
    <t>560-373-839</t>
  </si>
  <si>
    <t>534-183-025</t>
  </si>
  <si>
    <t>567-977-384</t>
  </si>
  <si>
    <t>522-960-186</t>
  </si>
  <si>
    <t>525-963-674</t>
  </si>
  <si>
    <t>520-836-727</t>
  </si>
  <si>
    <t>571-912-351</t>
  </si>
  <si>
    <t>551-452-279</t>
  </si>
  <si>
    <t>542-223-037</t>
  </si>
  <si>
    <t>571-528-199</t>
  </si>
  <si>
    <t>535-597-652</t>
  </si>
  <si>
    <t>554-277-061</t>
  </si>
  <si>
    <t>545-914-079</t>
  </si>
  <si>
    <t>548-507-110</t>
  </si>
  <si>
    <t>552-909-855</t>
  </si>
  <si>
    <t>511-919-888</t>
  </si>
  <si>
    <t>574-196-531</t>
  </si>
  <si>
    <t>567-844-055</t>
  </si>
  <si>
    <t>573-995-610</t>
  </si>
  <si>
    <t>464-489-939</t>
  </si>
  <si>
    <t>549-105-229</t>
  </si>
  <si>
    <t>547-864-280</t>
  </si>
  <si>
    <t>563-207-844</t>
  </si>
  <si>
    <t>568-627-921</t>
  </si>
  <si>
    <t>Bi Yun Zhu</t>
  </si>
  <si>
    <t>Cheng Qi Lin</t>
  </si>
  <si>
    <t>Fa Shu Hu</t>
  </si>
  <si>
    <t>Jing Ru Wang</t>
  </si>
  <si>
    <t>Shan Qing Qiu</t>
  </si>
  <si>
    <t>Xue Dan Wang</t>
  </si>
  <si>
    <t>10.25</t>
  </si>
  <si>
    <t>10.5</t>
  </si>
  <si>
    <t>12.5</t>
  </si>
  <si>
    <t>12.75</t>
  </si>
  <si>
    <t>11</t>
  </si>
  <si>
    <t>11.5</t>
  </si>
  <si>
    <t>11.25</t>
  </si>
  <si>
    <t>Halal Meat</t>
  </si>
  <si>
    <t>Vong Hue Phuong(Fiona)</t>
  </si>
  <si>
    <t>Tiec Mi Duong(Jenna)</t>
  </si>
  <si>
    <t>Grocery &amp; Frozen</t>
  </si>
  <si>
    <t>Asif Mahmood</t>
  </si>
  <si>
    <t>552-379-638</t>
  </si>
  <si>
    <t>Hui Zheng</t>
  </si>
  <si>
    <t>924-115-488</t>
  </si>
  <si>
    <t>You Min Xue</t>
  </si>
  <si>
    <t>540-622-313</t>
  </si>
  <si>
    <t>BiYun Zhu</t>
  </si>
  <si>
    <t>ChengQi Lin</t>
  </si>
  <si>
    <t>FaShu Hu</t>
  </si>
  <si>
    <t>Ping Zheng</t>
  </si>
  <si>
    <t>ShanQing Qiu</t>
  </si>
  <si>
    <t>Tiec Mi Duong</t>
  </si>
  <si>
    <t>Vong Hue Phuong</t>
  </si>
  <si>
    <t>Xuedan Wang</t>
  </si>
  <si>
    <t>550-493-498</t>
  </si>
  <si>
    <t>Aseel Khalaf</t>
  </si>
  <si>
    <t>576-969-802</t>
  </si>
  <si>
    <t>Dana Lu</t>
  </si>
  <si>
    <t>570-133-694</t>
  </si>
  <si>
    <t>Hui Ming Li</t>
  </si>
  <si>
    <t>927-818-542</t>
  </si>
  <si>
    <t>Qiang Qing Xue</t>
  </si>
  <si>
    <t>566-883-229</t>
  </si>
  <si>
    <t>Aqeela Khan</t>
  </si>
  <si>
    <t>564-476-331</t>
  </si>
  <si>
    <t>523-693-307</t>
  </si>
  <si>
    <t>Jamshed Iftikhar</t>
  </si>
  <si>
    <t>574-017-372</t>
  </si>
  <si>
    <t>Rohan Bose</t>
  </si>
  <si>
    <t>565-483-567</t>
  </si>
  <si>
    <t>Tian Dong Lin</t>
  </si>
  <si>
    <t>503-818-007</t>
  </si>
  <si>
    <t>Venkat Mattaparthy</t>
  </si>
  <si>
    <t>517-937-535</t>
  </si>
  <si>
    <t>Ye Lei Wang</t>
  </si>
  <si>
    <t>566-816-872</t>
  </si>
  <si>
    <t>Colette Yen Lin Liew</t>
  </si>
  <si>
    <t>542-746-086</t>
  </si>
  <si>
    <t>.</t>
  </si>
  <si>
    <t>Bo Wu Lin</t>
  </si>
  <si>
    <t>920-980-273</t>
  </si>
  <si>
    <t>Kendalth Brent B Mendoza</t>
  </si>
  <si>
    <t>537-442-527</t>
  </si>
  <si>
    <t>Kien Huee Yap</t>
  </si>
  <si>
    <t>567-545-926</t>
  </si>
  <si>
    <t>Meem Akbar</t>
  </si>
  <si>
    <t>455-682-377</t>
  </si>
  <si>
    <t>556-453-991</t>
  </si>
  <si>
    <t>XiuYing Wang</t>
  </si>
  <si>
    <t>LiFang Lin</t>
  </si>
  <si>
    <t>545-959-439</t>
  </si>
  <si>
    <t>Muhammad Rizwan Shaikh</t>
  </si>
  <si>
    <t>923-756-233</t>
  </si>
  <si>
    <t>Okeem S Lennon</t>
  </si>
  <si>
    <t>570-234-856</t>
  </si>
  <si>
    <t>QiangQing Xue</t>
  </si>
  <si>
    <t>gourmet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</si>
</sst>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-* #,##0.00_-;\-* #,##0.00_-;_-* &quot;-&quot;??_-;_-@_-"/>
    <numFmt numFmtId="165" formatCode="_ * #,##0.0_ ;_ * \-#,##0.0_ ;_ * &quot;-&quot;??_ ;_ @_ "/>
    <numFmt numFmtId="166" formatCode="_ * #,##0_ ;_ * \-#,##0_ ;_ * &quot;-&quot;??_ ;_ @_ "/>
  </numFmts>
  <fonts count="13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宋体"/>
      <charset val="134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</cellStyleXfs>
  <cellXfs count="233">
    <xf numFmtId="0" fontId="0" fillId="0" borderId="0" xfId="0"/>
    <xf numFmtId="0" fontId="0" fillId="0" borderId="2" xfId="0" applyFill="1" applyBorder="1"/>
    <xf numFmtId="0" fontId="0" fillId="0" borderId="13" xfId="0" applyFill="1" applyBorder="1"/>
    <xf numFmtId="0" fontId="0" fillId="0" borderId="18" xfId="0" applyFill="1" applyBorder="1"/>
    <xf numFmtId="0" fontId="4" fillId="0" borderId="0" xfId="0" applyFont="1"/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2" xfId="3" applyFont="1" applyBorder="1" applyAlignment="1">
      <alignment horizontal="center"/>
    </xf>
    <xf numFmtId="0" fontId="5" fillId="0" borderId="27" xfId="0" applyFont="1" applyBorder="1"/>
    <xf numFmtId="0" fontId="5" fillId="0" borderId="0" xfId="0" applyFont="1" applyFill="1" applyBorder="1"/>
    <xf numFmtId="0" fontId="6" fillId="0" borderId="26" xfId="0" applyFont="1" applyBorder="1"/>
    <xf numFmtId="0" fontId="9" fillId="0" borderId="0" xfId="0" applyFont="1" applyBorder="1"/>
    <xf numFmtId="164" fontId="9" fillId="0" borderId="0" xfId="1" applyFont="1" applyBorder="1"/>
    <xf numFmtId="0" fontId="9" fillId="0" borderId="0" xfId="0" applyFont="1" applyFill="1" applyBorder="1"/>
    <xf numFmtId="0" fontId="9" fillId="0" borderId="1" xfId="0" applyFont="1" applyFill="1" applyBorder="1"/>
    <xf numFmtId="164" fontId="8" fillId="0" borderId="1" xfId="1" applyFont="1" applyFill="1" applyBorder="1"/>
    <xf numFmtId="9" fontId="8" fillId="0" borderId="17" xfId="2" applyFont="1" applyFill="1" applyBorder="1"/>
    <xf numFmtId="164" fontId="9" fillId="0" borderId="3" xfId="1" applyFont="1" applyFill="1" applyBorder="1"/>
    <xf numFmtId="164" fontId="9" fillId="0" borderId="0" xfId="1" applyFont="1" applyFill="1" applyBorder="1"/>
    <xf numFmtId="164" fontId="9" fillId="0" borderId="4" xfId="1" applyFont="1" applyFill="1" applyBorder="1"/>
    <xf numFmtId="0" fontId="9" fillId="0" borderId="3" xfId="0" applyFont="1" applyFill="1" applyBorder="1"/>
    <xf numFmtId="43" fontId="9" fillId="0" borderId="4" xfId="0" applyNumberFormat="1" applyFont="1" applyFill="1" applyBorder="1"/>
    <xf numFmtId="0" fontId="9" fillId="0" borderId="18" xfId="0" applyFont="1" applyFill="1" applyBorder="1"/>
    <xf numFmtId="0" fontId="9" fillId="0" borderId="2" xfId="0" applyFont="1" applyFill="1" applyBorder="1"/>
    <xf numFmtId="0" fontId="9" fillId="0" borderId="19" xfId="0" applyFont="1" applyFill="1" applyBorder="1"/>
    <xf numFmtId="165" fontId="8" fillId="0" borderId="15" xfId="1" applyNumberFormat="1" applyFont="1" applyFill="1" applyBorder="1"/>
    <xf numFmtId="165" fontId="8" fillId="0" borderId="21" xfId="1" applyNumberFormat="1" applyFont="1" applyFill="1" applyBorder="1"/>
    <xf numFmtId="165" fontId="8" fillId="0" borderId="18" xfId="1" applyNumberFormat="1" applyFont="1" applyFill="1" applyBorder="1"/>
    <xf numFmtId="165" fontId="8" fillId="0" borderId="19" xfId="1" applyNumberFormat="1" applyFont="1" applyFill="1" applyBorder="1"/>
    <xf numFmtId="0" fontId="9" fillId="0" borderId="23" xfId="0" applyFont="1" applyFill="1" applyBorder="1"/>
    <xf numFmtId="0" fontId="9" fillId="0" borderId="14" xfId="0" applyFont="1" applyFill="1" applyBorder="1"/>
    <xf numFmtId="0" fontId="9" fillId="0" borderId="8" xfId="0" applyFont="1" applyBorder="1"/>
    <xf numFmtId="0" fontId="9" fillId="0" borderId="9" xfId="0" applyFont="1" applyBorder="1"/>
    <xf numFmtId="0" fontId="9" fillId="0" borderId="20" xfId="0" applyFont="1" applyBorder="1"/>
    <xf numFmtId="165" fontId="8" fillId="0" borderId="16" xfId="1" applyNumberFormat="1" applyFont="1" applyBorder="1"/>
    <xf numFmtId="165" fontId="8" fillId="0" borderId="22" xfId="1" applyNumberFormat="1" applyFont="1" applyBorder="1"/>
    <xf numFmtId="165" fontId="8" fillId="0" borderId="8" xfId="1" applyNumberFormat="1" applyFont="1" applyBorder="1"/>
    <xf numFmtId="165" fontId="8" fillId="0" borderId="20" xfId="1" applyNumberFormat="1" applyFont="1" applyBorder="1"/>
    <xf numFmtId="164" fontId="8" fillId="0" borderId="9" xfId="1" applyFont="1" applyBorder="1"/>
    <xf numFmtId="0" fontId="9" fillId="0" borderId="9" xfId="0" applyFont="1" applyFill="1" applyBorder="1"/>
    <xf numFmtId="9" fontId="8" fillId="0" borderId="20" xfId="2" applyFont="1" applyBorder="1"/>
    <xf numFmtId="0" fontId="9" fillId="0" borderId="10" xfId="0" applyFont="1" applyBorder="1"/>
    <xf numFmtId="164" fontId="9" fillId="0" borderId="11" xfId="1" applyFont="1" applyBorder="1"/>
    <xf numFmtId="164" fontId="9" fillId="0" borderId="10" xfId="1" applyFont="1" applyBorder="1"/>
    <xf numFmtId="164" fontId="9" fillId="0" borderId="12" xfId="1" applyFont="1" applyBorder="1"/>
    <xf numFmtId="0" fontId="9" fillId="0" borderId="11" xfId="0" applyFont="1" applyBorder="1"/>
    <xf numFmtId="43" fontId="9" fillId="0" borderId="12" xfId="0" applyNumberFormat="1" applyFont="1" applyBorder="1"/>
    <xf numFmtId="0" fontId="9" fillId="0" borderId="5" xfId="0" applyFont="1" applyBorder="1"/>
    <xf numFmtId="165" fontId="8" fillId="0" borderId="0" xfId="1" applyNumberFormat="1" applyFont="1" applyBorder="1"/>
    <xf numFmtId="166" fontId="8" fillId="0" borderId="0" xfId="1" applyNumberFormat="1" applyFont="1" applyBorder="1"/>
    <xf numFmtId="164" fontId="8" fillId="0" borderId="0" xfId="1" applyFont="1" applyBorder="1"/>
    <xf numFmtId="0" fontId="9" fillId="0" borderId="0" xfId="0" applyFont="1" applyFill="1"/>
    <xf numFmtId="0" fontId="9" fillId="0" borderId="0" xfId="0" applyFont="1"/>
    <xf numFmtId="165" fontId="8" fillId="0" borderId="0" xfId="1" applyNumberFormat="1" applyFont="1"/>
    <xf numFmtId="164" fontId="8" fillId="0" borderId="0" xfId="1" applyFont="1"/>
    <xf numFmtId="0" fontId="9" fillId="2" borderId="0" xfId="0" applyFont="1" applyFill="1"/>
    <xf numFmtId="0" fontId="7" fillId="0" borderId="0" xfId="0" applyFont="1" applyFill="1"/>
    <xf numFmtId="164" fontId="9" fillId="0" borderId="0" xfId="1" applyFont="1"/>
    <xf numFmtId="0" fontId="9" fillId="4" borderId="0" xfId="0" applyFont="1" applyFill="1"/>
    <xf numFmtId="165" fontId="8" fillId="0" borderId="0" xfId="1" applyNumberFormat="1" applyFont="1" applyFill="1" applyBorder="1"/>
    <xf numFmtId="164" fontId="8" fillId="0" borderId="0" xfId="1" applyFont="1" applyFill="1" applyBorder="1"/>
    <xf numFmtId="0" fontId="9" fillId="6" borderId="0" xfId="0" applyFont="1" applyFill="1"/>
    <xf numFmtId="0" fontId="7" fillId="0" borderId="0" xfId="0" applyFont="1"/>
    <xf numFmtId="0" fontId="9" fillId="5" borderId="0" xfId="0" applyFont="1" applyFill="1"/>
    <xf numFmtId="0" fontId="9" fillId="3" borderId="0" xfId="0" applyFont="1" applyFill="1"/>
    <xf numFmtId="0" fontId="9" fillId="8" borderId="0" xfId="0" applyFont="1" applyFill="1"/>
    <xf numFmtId="0" fontId="9" fillId="7" borderId="0" xfId="0" applyFont="1" applyFill="1"/>
    <xf numFmtId="165" fontId="8" fillId="0" borderId="0" xfId="1" applyNumberFormat="1" applyFont="1" applyFill="1"/>
    <xf numFmtId="0" fontId="9" fillId="0" borderId="30" xfId="0" applyFont="1" applyFill="1" applyBorder="1"/>
    <xf numFmtId="0" fontId="7" fillId="0" borderId="24" xfId="0" applyFont="1" applyFill="1" applyBorder="1"/>
    <xf numFmtId="0" fontId="6" fillId="0" borderId="27" xfId="0" applyFont="1" applyBorder="1" applyAlignment="1"/>
    <xf numFmtId="165" fontId="6" fillId="0" borderId="31" xfId="1" applyNumberFormat="1" applyFont="1" applyBorder="1"/>
    <xf numFmtId="165" fontId="6" fillId="0" borderId="32" xfId="1" applyNumberFormat="1" applyFont="1" applyBorder="1"/>
    <xf numFmtId="165" fontId="6" fillId="0" borderId="33" xfId="1" applyNumberFormat="1" applyFont="1" applyBorder="1"/>
    <xf numFmtId="165" fontId="6" fillId="0" borderId="34" xfId="1" applyNumberFormat="1" applyFont="1" applyBorder="1"/>
    <xf numFmtId="0" fontId="5" fillId="0" borderId="10" xfId="0" applyFont="1" applyBorder="1"/>
    <xf numFmtId="0" fontId="6" fillId="0" borderId="29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0" fillId="9" borderId="13" xfId="0" applyFill="1" applyBorder="1"/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9" fillId="0" borderId="2" xfId="0" applyFont="1" applyFill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19" xfId="0" applyFill="1" applyBorder="1"/>
    <xf numFmtId="165" fontId="8" fillId="9" borderId="15" xfId="1" applyNumberFormat="1" applyFont="1" applyFill="1" applyBorder="1"/>
    <xf numFmtId="165" fontId="8" fillId="9" borderId="21" xfId="1" applyNumberFormat="1" applyFont="1" applyFill="1" applyBorder="1"/>
    <xf numFmtId="0" fontId="6" fillId="9" borderId="1" xfId="4" applyFont="1" applyFill="1" applyBorder="1" applyAlignment="1">
      <alignment vertical="center"/>
    </xf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165" fontId="6" fillId="0" borderId="34" xfId="1" applyNumberFormat="1" applyFont="1" applyFill="1" applyBorder="1"/>
    <xf numFmtId="165" fontId="6" fillId="0" borderId="32" xfId="1" applyNumberFormat="1" applyFont="1" applyFill="1" applyBorder="1"/>
    <xf numFmtId="0" fontId="0" fillId="0" borderId="0" xfId="0" applyFill="1"/>
    <xf numFmtId="0" fontId="0" fillId="0" borderId="14" xfId="0" applyFill="1" applyBorder="1"/>
    <xf numFmtId="0" fontId="0" fillId="0" borderId="8" xfId="0" applyBorder="1"/>
    <xf numFmtId="0" fontId="0" fillId="0" borderId="9" xfId="0" applyBorder="1"/>
    <xf numFmtId="0" fontId="0" fillId="0" borderId="8" xfId="0" applyFill="1" applyBorder="1"/>
    <xf numFmtId="0" fontId="0" fillId="0" borderId="18" xfId="0" applyBorder="1"/>
    <xf numFmtId="0" fontId="0" fillId="0" borderId="9" xfId="0" applyFill="1" applyBorder="1"/>
    <xf numFmtId="0" fontId="0" fillId="0" borderId="2" xfId="0" applyBorder="1"/>
    <xf numFmtId="0" fontId="9" fillId="0" borderId="2" xfId="0" applyFont="1" applyBorder="1"/>
    <xf numFmtId="0" fontId="9" fillId="0" borderId="9" xfId="0" applyFont="1" applyFill="1" applyBorder="1" applyAlignment="1">
      <alignment horizontal="right"/>
    </xf>
    <xf numFmtId="0" fontId="7" fillId="0" borderId="9" xfId="0" applyFont="1" applyFill="1" applyBorder="1"/>
    <xf numFmtId="0" fontId="9" fillId="0" borderId="24" xfId="0" applyFont="1" applyFill="1" applyBorder="1"/>
    <xf numFmtId="0" fontId="9" fillId="0" borderId="20" xfId="0" applyFont="1" applyFill="1" applyBorder="1"/>
    <xf numFmtId="0" fontId="9" fillId="0" borderId="19" xfId="0" applyFont="1" applyBorder="1"/>
    <xf numFmtId="165" fontId="8" fillId="0" borderId="16" xfId="1" applyNumberFormat="1" applyFont="1" applyFill="1" applyBorder="1"/>
    <xf numFmtId="165" fontId="8" fillId="0" borderId="15" xfId="1" applyNumberFormat="1" applyFont="1" applyBorder="1"/>
    <xf numFmtId="165" fontId="8" fillId="0" borderId="22" xfId="1" applyNumberFormat="1" applyFont="1" applyFill="1" applyBorder="1"/>
    <xf numFmtId="165" fontId="8" fillId="0" borderId="21" xfId="1" applyNumberFormat="1" applyFont="1" applyBorder="1"/>
    <xf numFmtId="165" fontId="8" fillId="0" borderId="8" xfId="1" applyNumberFormat="1" applyFont="1" applyFill="1" applyBorder="1"/>
    <xf numFmtId="165" fontId="8" fillId="0" borderId="18" xfId="1" applyNumberFormat="1" applyFont="1" applyBorder="1"/>
    <xf numFmtId="165" fontId="8" fillId="0" borderId="20" xfId="1" applyNumberFormat="1" applyFont="1" applyFill="1" applyBorder="1"/>
    <xf numFmtId="165" fontId="8" fillId="0" borderId="19" xfId="1" applyNumberFormat="1" applyFont="1" applyBorder="1"/>
    <xf numFmtId="0" fontId="9" fillId="0" borderId="8" xfId="0" applyFont="1" applyFill="1" applyBorder="1"/>
    <xf numFmtId="0" fontId="9" fillId="0" borderId="18" xfId="0" applyFont="1" applyBorder="1"/>
    <xf numFmtId="0" fontId="9" fillId="0" borderId="1" xfId="0" applyFont="1" applyBorder="1"/>
    <xf numFmtId="164" fontId="8" fillId="0" borderId="9" xfId="1" applyFont="1" applyFill="1" applyBorder="1"/>
    <xf numFmtId="164" fontId="8" fillId="0" borderId="1" xfId="1" applyFont="1" applyBorder="1"/>
    <xf numFmtId="9" fontId="8" fillId="0" borderId="20" xfId="2" applyFont="1" applyFill="1" applyBorder="1"/>
    <xf numFmtId="9" fontId="8" fillId="0" borderId="17" xfId="2" applyFont="1" applyBorder="1"/>
    <xf numFmtId="0" fontId="9" fillId="0" borderId="10" xfId="0" applyFont="1" applyFill="1" applyBorder="1"/>
    <xf numFmtId="164" fontId="9" fillId="0" borderId="11" xfId="1" applyFont="1" applyFill="1" applyBorder="1"/>
    <xf numFmtId="164" fontId="9" fillId="0" borderId="3" xfId="1" applyFont="1" applyBorder="1"/>
    <xf numFmtId="164" fontId="9" fillId="0" borderId="10" xfId="1" applyFont="1" applyFill="1" applyBorder="1"/>
    <xf numFmtId="164" fontId="9" fillId="0" borderId="12" xfId="1" applyFont="1" applyFill="1" applyBorder="1"/>
    <xf numFmtId="164" fontId="9" fillId="0" borderId="4" xfId="1" applyFont="1" applyBorder="1"/>
    <xf numFmtId="0" fontId="9" fillId="0" borderId="11" xfId="0" applyFont="1" applyFill="1" applyBorder="1"/>
    <xf numFmtId="0" fontId="9" fillId="0" borderId="3" xfId="0" applyFont="1" applyBorder="1"/>
    <xf numFmtId="43" fontId="9" fillId="0" borderId="12" xfId="0" applyNumberFormat="1" applyFont="1" applyFill="1" applyBorder="1"/>
    <xf numFmtId="43" fontId="9" fillId="0" borderId="4" xfId="0" applyNumberFormat="1" applyFont="1" applyBorder="1"/>
    <xf numFmtId="0" fontId="0" fillId="0" borderId="0" xfId="0" applyFont="1" applyFill="1" applyBorder="1" applyAlignment="1">
      <alignment horizontal="right"/>
    </xf>
    <xf numFmtId="165" fontId="8" fillId="9" borderId="18" xfId="1" applyNumberFormat="1" applyFont="1" applyFill="1" applyBorder="1"/>
    <xf numFmtId="165" fontId="8" fillId="9" borderId="19" xfId="1" applyNumberFormat="1" applyFont="1" applyFill="1" applyBorder="1"/>
    <xf numFmtId="0" fontId="9" fillId="0" borderId="42" xfId="0" applyFont="1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1" xfId="0" applyFill="1" applyBorder="1"/>
    <xf numFmtId="0" fontId="9" fillId="0" borderId="1" xfId="0" applyFont="1" applyFill="1" applyBorder="1" applyAlignment="1">
      <alignment horizontal="right"/>
    </xf>
    <xf numFmtId="0" fontId="9" fillId="0" borderId="17" xfId="0" applyFont="1" applyFill="1" applyBorder="1"/>
    <xf numFmtId="165" fontId="8" fillId="0" borderId="45" xfId="1" applyNumberFormat="1" applyFont="1" applyFill="1" applyBorder="1"/>
    <xf numFmtId="165" fontId="8" fillId="0" borderId="46" xfId="1" applyNumberFormat="1" applyFont="1" applyFill="1" applyBorder="1"/>
    <xf numFmtId="165" fontId="8" fillId="0" borderId="44" xfId="1" applyNumberFormat="1" applyFont="1" applyFill="1" applyBorder="1"/>
    <xf numFmtId="165" fontId="8" fillId="0" borderId="17" xfId="1" applyNumberFormat="1" applyFont="1" applyFill="1" applyBorder="1"/>
    <xf numFmtId="0" fontId="9" fillId="0" borderId="44" xfId="0" applyFont="1" applyFill="1" applyBorder="1"/>
    <xf numFmtId="0" fontId="9" fillId="0" borderId="47" xfId="0" applyFont="1" applyFill="1" applyBorder="1"/>
    <xf numFmtId="164" fontId="9" fillId="0" borderId="48" xfId="1" applyFont="1" applyFill="1" applyBorder="1"/>
    <xf numFmtId="164" fontId="9" fillId="0" borderId="47" xfId="1" applyFont="1" applyFill="1" applyBorder="1"/>
    <xf numFmtId="164" fontId="9" fillId="0" borderId="49" xfId="1" applyFont="1" applyFill="1" applyBorder="1"/>
    <xf numFmtId="0" fontId="9" fillId="0" borderId="48" xfId="0" applyFont="1" applyFill="1" applyBorder="1"/>
    <xf numFmtId="43" fontId="9" fillId="0" borderId="49" xfId="0" applyNumberFormat="1" applyFont="1" applyFill="1" applyBorder="1"/>
    <xf numFmtId="0" fontId="1" fillId="0" borderId="30" xfId="0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24" xfId="0" applyFont="1" applyFill="1" applyBorder="1"/>
    <xf numFmtId="0" fontId="1" fillId="0" borderId="19" xfId="0" applyFont="1" applyFill="1" applyBorder="1"/>
    <xf numFmtId="0" fontId="1" fillId="0" borderId="18" xfId="0" applyFont="1" applyFill="1" applyBorder="1"/>
    <xf numFmtId="0" fontId="1" fillId="0" borderId="1" xfId="0" applyFont="1" applyFill="1" applyBorder="1"/>
    <xf numFmtId="0" fontId="1" fillId="0" borderId="0" xfId="0" applyFont="1" applyFill="1" applyBorder="1"/>
    <xf numFmtId="164" fontId="1" fillId="0" borderId="3" xfId="1" applyFont="1" applyFill="1" applyBorder="1"/>
    <xf numFmtId="164" fontId="1" fillId="0" borderId="0" xfId="1" applyFont="1" applyFill="1" applyBorder="1"/>
    <xf numFmtId="164" fontId="1" fillId="0" borderId="4" xfId="1" applyFont="1" applyFill="1" applyBorder="1"/>
    <xf numFmtId="0" fontId="1" fillId="0" borderId="3" xfId="0" applyFont="1" applyFill="1" applyBorder="1"/>
    <xf numFmtId="43" fontId="1" fillId="0" borderId="4" xfId="0" applyNumberFormat="1" applyFont="1" applyFill="1" applyBorder="1"/>
    <xf numFmtId="0" fontId="1" fillId="0" borderId="23" xfId="0" applyFont="1" applyFill="1" applyBorder="1"/>
    <xf numFmtId="0" fontId="1" fillId="0" borderId="9" xfId="0" applyFont="1" applyFill="1" applyBorder="1"/>
    <xf numFmtId="0" fontId="1" fillId="0" borderId="9" xfId="0" applyFont="1" applyFill="1" applyBorder="1" applyAlignment="1">
      <alignment horizontal="right"/>
    </xf>
    <xf numFmtId="0" fontId="1" fillId="0" borderId="39" xfId="0" applyFont="1" applyFill="1" applyBorder="1"/>
    <xf numFmtId="0" fontId="1" fillId="0" borderId="20" xfId="0" applyFont="1" applyFill="1" applyBorder="1"/>
    <xf numFmtId="0" fontId="1" fillId="0" borderId="8" xfId="0" applyFont="1" applyFill="1" applyBorder="1"/>
    <xf numFmtId="0" fontId="1" fillId="0" borderId="10" xfId="0" applyFont="1" applyFill="1" applyBorder="1"/>
    <xf numFmtId="164" fontId="1" fillId="0" borderId="11" xfId="1" applyFont="1" applyFill="1" applyBorder="1"/>
    <xf numFmtId="164" fontId="1" fillId="0" borderId="10" xfId="1" applyFont="1" applyFill="1" applyBorder="1"/>
    <xf numFmtId="164" fontId="1" fillId="0" borderId="12" xfId="1" applyFont="1" applyFill="1" applyBorder="1"/>
    <xf numFmtId="0" fontId="1" fillId="0" borderId="11" xfId="0" applyFont="1" applyFill="1" applyBorder="1"/>
    <xf numFmtId="43" fontId="1" fillId="0" borderId="12" xfId="0" applyNumberFormat="1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0" xfId="0" applyFont="1"/>
    <xf numFmtId="165" fontId="8" fillId="9" borderId="45" xfId="1" applyNumberFormat="1" applyFont="1" applyFill="1" applyBorder="1"/>
    <xf numFmtId="165" fontId="8" fillId="9" borderId="46" xfId="1" applyNumberFormat="1" applyFont="1" applyFill="1" applyBorder="1"/>
    <xf numFmtId="165" fontId="8" fillId="9" borderId="16" xfId="1" applyNumberFormat="1" applyFont="1" applyFill="1" applyBorder="1"/>
    <xf numFmtId="165" fontId="8" fillId="9" borderId="22" xfId="1" applyNumberFormat="1" applyFont="1" applyFill="1" applyBorder="1"/>
    <xf numFmtId="0" fontId="5" fillId="0" borderId="5" xfId="0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5" fontId="8" fillId="9" borderId="8" xfId="1" applyNumberFormat="1" applyFont="1" applyFill="1" applyBorder="1"/>
    <xf numFmtId="165" fontId="8" fillId="9" borderId="20" xfId="1" applyNumberFormat="1" applyFont="1" applyFill="1" applyBorder="1"/>
    <xf numFmtId="0" fontId="5" fillId="0" borderId="5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6" xfId="3" applyFont="1" applyBorder="1" applyAlignment="1">
      <alignment horizontal="center"/>
    </xf>
    <xf numFmtId="0" fontId="5" fillId="0" borderId="11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0" fontId="5" fillId="0" borderId="10" xfId="3" applyFont="1" applyBorder="1" applyAlignment="1">
      <alignment horizontal="center"/>
    </xf>
    <xf numFmtId="164" fontId="6" fillId="0" borderId="35" xfId="1" applyFont="1" applyBorder="1" applyAlignment="1">
      <alignment horizontal="center"/>
    </xf>
    <xf numFmtId="164" fontId="6" fillId="0" borderId="34" xfId="1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5" fillId="0" borderId="41" xfId="0" applyFont="1" applyBorder="1" applyAlignment="1">
      <alignment horizontal="center"/>
    </xf>
    <xf numFmtId="165" fontId="6" fillId="0" borderId="28" xfId="1" applyNumberFormat="1" applyFont="1" applyBorder="1" applyAlignment="1">
      <alignment horizontal="center"/>
    </xf>
    <xf numFmtId="165" fontId="6" fillId="0" borderId="29" xfId="1" applyNumberFormat="1" applyFont="1" applyBorder="1" applyAlignment="1">
      <alignment horizontal="center"/>
    </xf>
    <xf numFmtId="0" fontId="10" fillId="0" borderId="38" xfId="0" applyFont="1" applyBorder="1" applyAlignment="1">
      <alignment horizontal="right"/>
    </xf>
    <xf numFmtId="0" fontId="10" fillId="0" borderId="39" xfId="0" applyFont="1" applyBorder="1" applyAlignment="1">
      <alignment horizontal="right"/>
    </xf>
    <xf numFmtId="0" fontId="10" fillId="0" borderId="38" xfId="0" applyFont="1" applyFill="1" applyBorder="1" applyAlignment="1">
      <alignment horizontal="center"/>
    </xf>
    <xf numFmtId="0" fontId="10" fillId="0" borderId="39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41" xfId="0" applyFont="1" applyFill="1" applyBorder="1" applyAlignment="1">
      <alignment horizontal="center"/>
    </xf>
    <xf numFmtId="0" fontId="10" fillId="0" borderId="40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65" fontId="6" fillId="0" borderId="35" xfId="1" applyNumberFormat="1" applyFont="1" applyBorder="1" applyAlignment="1">
      <alignment horizontal="center"/>
    </xf>
    <xf numFmtId="165" fontId="6" fillId="0" borderId="34" xfId="1" applyNumberFormat="1" applyFont="1" applyBorder="1" applyAlignment="1">
      <alignment horizontal="center"/>
    </xf>
    <xf numFmtId="165" fontId="6" fillId="0" borderId="36" xfId="1" applyNumberFormat="1" applyFont="1" applyBorder="1" applyAlignment="1">
      <alignment horizontal="center"/>
    </xf>
    <xf numFmtId="165" fontId="6" fillId="0" borderId="32" xfId="1" applyNumberFormat="1" applyFont="1" applyBorder="1" applyAlignment="1">
      <alignment horizontal="center"/>
    </xf>
    <xf numFmtId="43" fontId="9" fillId="0" borderId="0" xfId="0" applyNumberFormat="1" applyFont="1" applyAlignment="1">
      <alignment horizontal="center"/>
    </xf>
    <xf numFmtId="165" fontId="6" fillId="0" borderId="28" xfId="1" applyNumberFormat="1" applyFont="1" applyFill="1" applyBorder="1" applyAlignment="1">
      <alignment horizontal="center"/>
    </xf>
    <xf numFmtId="165" fontId="6" fillId="0" borderId="29" xfId="1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 2" xfId="4"/>
    <cellStyle name="Percent" xfId="2" builtinId="5"/>
    <cellStyle name="常规_Sheet1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FM(Denison)/Employee/Payroll/Labor_Payroll07-OFM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New"/>
      <sheetName val="Info_Old"/>
      <sheetName val="Old"/>
      <sheetName val="2007"/>
      <sheetName val="Deduct"/>
    </sheetNames>
    <sheetDataSet>
      <sheetData sheetId="0" refreshError="1"/>
      <sheetData sheetId="1" refreshError="1">
        <row r="3">
          <cell r="B3" t="str">
            <v>Hong Ying Li</v>
          </cell>
        </row>
        <row r="5">
          <cell r="B5" t="str">
            <v>Jian Shan Chen</v>
          </cell>
        </row>
        <row r="7">
          <cell r="B7" t="str">
            <v>Ming Zhen Liu</v>
          </cell>
        </row>
        <row r="10">
          <cell r="B10" t="str">
            <v>Qing Hong Nie</v>
          </cell>
        </row>
        <row r="12">
          <cell r="B12" t="str">
            <v>Wen Qin Zheng</v>
          </cell>
        </row>
        <row r="16">
          <cell r="B16" t="str">
            <v>Yi Mei Wu</v>
          </cell>
        </row>
        <row r="17">
          <cell r="B17" t="str">
            <v>Yi Qin Liu</v>
          </cell>
        </row>
        <row r="19">
          <cell r="B19" t="str">
            <v>Yu  Zhang</v>
          </cell>
        </row>
        <row r="20">
          <cell r="B20" t="str">
            <v>Yun Si Li</v>
          </cell>
        </row>
        <row r="24">
          <cell r="B24" t="str">
            <v>Guo Shun Yang</v>
          </cell>
        </row>
        <row r="25">
          <cell r="B25" t="str">
            <v>Chung Kwong Chau(周松光)</v>
          </cell>
        </row>
        <row r="34">
          <cell r="B34" t="str">
            <v>Ying Chen</v>
          </cell>
        </row>
        <row r="35">
          <cell r="B35" t="str">
            <v>Yan Zhang Tang</v>
          </cell>
        </row>
        <row r="43">
          <cell r="B43" t="str">
            <v>Stanley Cheng</v>
          </cell>
        </row>
        <row r="45">
          <cell r="B45" t="str">
            <v xml:space="preserve">Yu Ming Mo </v>
          </cell>
        </row>
        <row r="49">
          <cell r="B49" t="str">
            <v>Ai Xin Zou</v>
          </cell>
        </row>
        <row r="50">
          <cell r="B50" t="str">
            <v>Chang Bin Chen</v>
          </cell>
        </row>
        <row r="52">
          <cell r="B52" t="str">
            <v>Li Hua Ruan</v>
          </cell>
        </row>
        <row r="55">
          <cell r="B55" t="str">
            <v>Wen Qin Hu</v>
          </cell>
        </row>
        <row r="61">
          <cell r="B61" t="str">
            <v>Jing Tang Chen</v>
          </cell>
        </row>
        <row r="62">
          <cell r="B62" t="str">
            <v>Kwang Yin Lee(李广仁)</v>
          </cell>
        </row>
        <row r="63">
          <cell r="B63" t="str">
            <v>Ting Hui Mai</v>
          </cell>
        </row>
        <row r="66">
          <cell r="B66" t="str">
            <v xml:space="preserve">Xiu Fang Liu </v>
          </cell>
        </row>
        <row r="77">
          <cell r="B77" t="str">
            <v>Bao Jie Zheng</v>
          </cell>
        </row>
        <row r="79">
          <cell r="B79" t="str">
            <v>Bo Ru Chen</v>
          </cell>
        </row>
        <row r="80">
          <cell r="B80" t="str">
            <v>Chun Chan Chen</v>
          </cell>
        </row>
        <row r="84">
          <cell r="B84" t="str">
            <v>Liang Qin Lin</v>
          </cell>
        </row>
        <row r="87">
          <cell r="B87" t="str">
            <v>Si Xi Zheng</v>
          </cell>
        </row>
      </sheetData>
      <sheetData sheetId="2" refreshError="1"/>
      <sheetData sheetId="3" refreshError="1"/>
      <sheetData sheetId="4" refreshError="1">
        <row r="2119">
          <cell r="B2119" t="str">
            <v>Ai Xin Zou</v>
          </cell>
          <cell r="E2119">
            <v>400</v>
          </cell>
        </row>
        <row r="2120">
          <cell r="B2120" t="str">
            <v>Bao Zhu Xue</v>
          </cell>
          <cell r="E2120">
            <v>315</v>
          </cell>
        </row>
        <row r="2121">
          <cell r="B2121" t="str">
            <v>Bai Sen Yang</v>
          </cell>
          <cell r="E2121">
            <v>575</v>
          </cell>
        </row>
        <row r="2122">
          <cell r="B2122" t="str">
            <v>Bao Jie Zheng</v>
          </cell>
          <cell r="E2122">
            <v>315</v>
          </cell>
        </row>
        <row r="2123">
          <cell r="B2123" t="str">
            <v>Bo Ru Chen</v>
          </cell>
          <cell r="E2123">
            <v>400</v>
          </cell>
        </row>
        <row r="2124">
          <cell r="B2124" t="str">
            <v>Chung Kwong Chau(周松光)</v>
          </cell>
          <cell r="E2124">
            <v>400</v>
          </cell>
        </row>
        <row r="2125">
          <cell r="B2125" t="str">
            <v>Cuu Dang(阿海)</v>
          </cell>
          <cell r="E2125">
            <v>525</v>
          </cell>
        </row>
        <row r="2126">
          <cell r="B2126" t="str">
            <v>Chao Tang Chen</v>
          </cell>
          <cell r="E2126">
            <v>400</v>
          </cell>
        </row>
        <row r="2127">
          <cell r="B2127" t="str">
            <v>Ding Wen Wang</v>
          </cell>
          <cell r="E2127">
            <v>400</v>
          </cell>
        </row>
        <row r="2128">
          <cell r="B2128" t="str">
            <v>Fang Lin</v>
          </cell>
          <cell r="E2128">
            <v>400</v>
          </cell>
        </row>
        <row r="2129">
          <cell r="B2129" t="str">
            <v>Feng Shi</v>
          </cell>
          <cell r="E2129">
            <v>725</v>
          </cell>
        </row>
        <row r="2130">
          <cell r="B2130" t="str">
            <v>Feng Gao</v>
          </cell>
          <cell r="E2130">
            <v>400</v>
          </cell>
        </row>
        <row r="2131">
          <cell r="B2131" t="str">
            <v>Guo Xing Su</v>
          </cell>
          <cell r="E2131">
            <v>575</v>
          </cell>
        </row>
        <row r="2132">
          <cell r="B2132" t="str">
            <v>Gao Zhen(陈祥权)</v>
          </cell>
          <cell r="E2132">
            <v>575</v>
          </cell>
        </row>
        <row r="2133">
          <cell r="B2133" t="str">
            <v>Guo Rong Lin</v>
          </cell>
          <cell r="E2133">
            <v>400</v>
          </cell>
        </row>
        <row r="2134">
          <cell r="B2134" t="str">
            <v>Guang Zong Zhang</v>
          </cell>
          <cell r="E2134">
            <v>400</v>
          </cell>
        </row>
        <row r="2135">
          <cell r="B2135" t="str">
            <v>Gong Ming Shi</v>
          </cell>
          <cell r="E2135">
            <v>525</v>
          </cell>
        </row>
        <row r="2136">
          <cell r="B2136" t="str">
            <v>Hieng Hong(刘德丰)</v>
          </cell>
          <cell r="E2136">
            <v>525</v>
          </cell>
        </row>
        <row r="2137">
          <cell r="B2137" t="str">
            <v>Hong Ying Li</v>
          </cell>
          <cell r="E2137">
            <v>400</v>
          </cell>
        </row>
        <row r="2138">
          <cell r="B2138" t="str">
            <v>Hui Juan Chow</v>
          </cell>
          <cell r="E2138">
            <v>400</v>
          </cell>
        </row>
        <row r="2139">
          <cell r="B2139" t="str">
            <v>Jian Shan Chen</v>
          </cell>
          <cell r="E2139">
            <v>480</v>
          </cell>
        </row>
        <row r="2140">
          <cell r="B2140" t="str">
            <v>Jie Zhen Lei</v>
          </cell>
          <cell r="E2140">
            <v>315</v>
          </cell>
        </row>
        <row r="2141">
          <cell r="B2141" t="str">
            <v>Jiu Song Wang</v>
          </cell>
          <cell r="E2141">
            <v>525</v>
          </cell>
        </row>
        <row r="2142">
          <cell r="B2142" t="str">
            <v>Juan He</v>
          </cell>
          <cell r="E2142">
            <v>525</v>
          </cell>
        </row>
        <row r="2143">
          <cell r="B2143" t="str">
            <v>Jing Tang Chen</v>
          </cell>
          <cell r="E2143">
            <v>425</v>
          </cell>
        </row>
        <row r="2144">
          <cell r="B2144" t="str">
            <v>King Fai Lee</v>
          </cell>
          <cell r="E2144">
            <v>715</v>
          </cell>
        </row>
        <row r="2145">
          <cell r="B2145" t="str">
            <v>Kwai Kim Lui</v>
          </cell>
          <cell r="E2145">
            <v>400</v>
          </cell>
        </row>
        <row r="2146">
          <cell r="B2146" t="str">
            <v>Kwang Yin Lee(李广仁)</v>
          </cell>
          <cell r="E2146">
            <v>400</v>
          </cell>
        </row>
        <row r="2147">
          <cell r="B2147" t="str">
            <v>Li Hua Ruan</v>
          </cell>
          <cell r="E2147">
            <v>315</v>
          </cell>
        </row>
        <row r="2148">
          <cell r="B2148" t="str">
            <v>Liang Han Liu</v>
          </cell>
          <cell r="E2148">
            <v>425</v>
          </cell>
        </row>
        <row r="2149">
          <cell r="B2149" t="str">
            <v>Li Yan Jiang</v>
          </cell>
          <cell r="E2149">
            <v>400</v>
          </cell>
        </row>
        <row r="2150">
          <cell r="B2150" t="str">
            <v>Liang Qin Lin</v>
          </cell>
          <cell r="E2150">
            <v>480</v>
          </cell>
        </row>
        <row r="2151">
          <cell r="B2151" t="str">
            <v>Mei Rui Liu</v>
          </cell>
          <cell r="E2151">
            <v>575</v>
          </cell>
        </row>
        <row r="2152">
          <cell r="B2152" t="str">
            <v>Mei Ying Wang</v>
          </cell>
          <cell r="E2152">
            <v>400</v>
          </cell>
        </row>
        <row r="2153">
          <cell r="B2153" t="str">
            <v>Ming Zhen Liu</v>
          </cell>
          <cell r="E2153">
            <v>575</v>
          </cell>
        </row>
        <row r="2154">
          <cell r="B2154" t="str">
            <v>Ngoc Lenh Lau(刘玉玲)</v>
          </cell>
          <cell r="E2154">
            <v>315</v>
          </cell>
        </row>
        <row r="2155">
          <cell r="B2155" t="str">
            <v>Ping Lin</v>
          </cell>
          <cell r="E2155">
            <v>480</v>
          </cell>
        </row>
        <row r="2156">
          <cell r="B2156" t="str">
            <v>Qi Guang Zheng</v>
          </cell>
          <cell r="E2156">
            <v>425</v>
          </cell>
        </row>
        <row r="2157">
          <cell r="B2157" t="str">
            <v>Qing Li</v>
          </cell>
          <cell r="E2157">
            <v>570</v>
          </cell>
        </row>
        <row r="2158">
          <cell r="B2158" t="str">
            <v>Raymund Young</v>
          </cell>
          <cell r="E2158">
            <v>525</v>
          </cell>
        </row>
        <row r="2159">
          <cell r="B2159" t="str">
            <v>Si Xi Zheng</v>
          </cell>
          <cell r="E2159">
            <v>400</v>
          </cell>
        </row>
        <row r="2160">
          <cell r="B2160" t="str">
            <v>Stanley Cheng</v>
          </cell>
          <cell r="E2160">
            <v>400</v>
          </cell>
        </row>
        <row r="2161">
          <cell r="B2161" t="str">
            <v>Ting Hui Mai</v>
          </cell>
          <cell r="E2161">
            <v>400</v>
          </cell>
        </row>
        <row r="2162">
          <cell r="B2162" t="str">
            <v>Try Khou</v>
          </cell>
          <cell r="E2162">
            <v>450</v>
          </cell>
        </row>
        <row r="2163">
          <cell r="B2163" t="str">
            <v>Wen Qin Zheng</v>
          </cell>
          <cell r="E2163">
            <v>512</v>
          </cell>
        </row>
        <row r="2164">
          <cell r="B2164" t="str">
            <v>Wen Ci Wang</v>
          </cell>
          <cell r="E2164">
            <v>725</v>
          </cell>
        </row>
        <row r="2165">
          <cell r="B2165" t="str">
            <v>Wen Qin Hu</v>
          </cell>
          <cell r="E2165">
            <v>400</v>
          </cell>
        </row>
        <row r="2166">
          <cell r="B2166" t="str">
            <v>Wan Ling Chen</v>
          </cell>
          <cell r="E2166">
            <v>400</v>
          </cell>
        </row>
        <row r="2167">
          <cell r="B2167" t="str">
            <v>Wu Yu</v>
          </cell>
          <cell r="E2167">
            <v>560</v>
          </cell>
        </row>
        <row r="2168">
          <cell r="B2168" t="str">
            <v>Xiao Dan Zhu</v>
          </cell>
          <cell r="E2168">
            <v>577.5</v>
          </cell>
        </row>
        <row r="2169">
          <cell r="B2169" t="str">
            <v>Xiu Yun Lin</v>
          </cell>
          <cell r="E2169">
            <v>400</v>
          </cell>
        </row>
        <row r="2170">
          <cell r="B2170" t="str">
            <v>Xiu Rong Liu</v>
          </cell>
          <cell r="E2170">
            <v>400</v>
          </cell>
        </row>
        <row r="2171">
          <cell r="B2171" t="str">
            <v xml:space="preserve">Xiu Fang Liu </v>
          </cell>
          <cell r="E2171">
            <v>340</v>
          </cell>
        </row>
        <row r="2172">
          <cell r="B2172" t="str">
            <v>Xin Xue Xie</v>
          </cell>
          <cell r="E2172">
            <v>400</v>
          </cell>
        </row>
        <row r="2173">
          <cell r="B2173" t="str">
            <v>Yan Lin(Veg)</v>
          </cell>
          <cell r="E2173">
            <v>400</v>
          </cell>
        </row>
        <row r="2174">
          <cell r="B2174" t="str">
            <v>Yun Si Li</v>
          </cell>
          <cell r="E2174">
            <v>400</v>
          </cell>
        </row>
        <row r="2175">
          <cell r="B2175" t="str">
            <v>Yan Zhu Dong</v>
          </cell>
          <cell r="E2175">
            <v>575</v>
          </cell>
        </row>
        <row r="2176">
          <cell r="B2176" t="str">
            <v>Yang Jun Lin</v>
          </cell>
          <cell r="E2176">
            <v>425</v>
          </cell>
        </row>
        <row r="2177">
          <cell r="B2177" t="str">
            <v>Ying Chen</v>
          </cell>
          <cell r="E2177">
            <v>425</v>
          </cell>
        </row>
        <row r="2178">
          <cell r="B2178" t="str">
            <v>Yi Liu</v>
          </cell>
          <cell r="E2178">
            <v>850</v>
          </cell>
        </row>
        <row r="2179">
          <cell r="B2179" t="str">
            <v>Yin Mei Wang</v>
          </cell>
          <cell r="E2179">
            <v>300</v>
          </cell>
        </row>
        <row r="2180">
          <cell r="B2180" t="str">
            <v>Yong Jin Guan</v>
          </cell>
          <cell r="E2180">
            <v>425</v>
          </cell>
        </row>
        <row r="2181">
          <cell r="B2181" t="str">
            <v>Yue Hua Li</v>
          </cell>
          <cell r="E2181">
            <v>525</v>
          </cell>
        </row>
        <row r="2182">
          <cell r="B2182" t="str">
            <v>Yun Shuo Yang</v>
          </cell>
          <cell r="E2182">
            <v>425</v>
          </cell>
        </row>
        <row r="2183">
          <cell r="B2183" t="str">
            <v>Yi Chen</v>
          </cell>
          <cell r="E2183">
            <v>425</v>
          </cell>
        </row>
        <row r="2184">
          <cell r="B2184" t="str">
            <v>Ying Xin Zheng</v>
          </cell>
          <cell r="E2184">
            <v>480</v>
          </cell>
        </row>
        <row r="2185">
          <cell r="B2185" t="str">
            <v>You Hao Chen</v>
          </cell>
          <cell r="E2185">
            <v>575</v>
          </cell>
        </row>
        <row r="2186">
          <cell r="B2186" t="str">
            <v>Zeng Rong Lin</v>
          </cell>
          <cell r="E2186">
            <v>450</v>
          </cell>
        </row>
        <row r="2187">
          <cell r="B2187" t="str">
            <v>Zhi Qiang Gan(甘常)</v>
          </cell>
          <cell r="E2187">
            <v>470</v>
          </cell>
        </row>
        <row r="2188">
          <cell r="B2188" t="str">
            <v>Zhu Ji Liu</v>
          </cell>
          <cell r="E2188">
            <v>400</v>
          </cell>
        </row>
        <row r="2189">
          <cell r="B2189" t="str">
            <v>Zhu Rong He</v>
          </cell>
          <cell r="E2189">
            <v>575</v>
          </cell>
        </row>
        <row r="2190">
          <cell r="B2190" t="str">
            <v>Yu Yan Li</v>
          </cell>
          <cell r="E2190">
            <v>400</v>
          </cell>
        </row>
        <row r="2191">
          <cell r="B2191" t="str">
            <v>Zhu Di Lin</v>
          </cell>
          <cell r="E2191">
            <v>400</v>
          </cell>
        </row>
        <row r="2192">
          <cell r="B2192" t="str">
            <v>Qing Hong Nie</v>
          </cell>
          <cell r="E2192">
            <v>400</v>
          </cell>
        </row>
        <row r="2193">
          <cell r="B2193" t="str">
            <v>Yi Qin Liu</v>
          </cell>
          <cell r="E2193">
            <v>1200</v>
          </cell>
        </row>
        <row r="2194">
          <cell r="B2194" t="str">
            <v>Yan Zhang Tang</v>
          </cell>
          <cell r="E2194">
            <v>400</v>
          </cell>
        </row>
        <row r="2195">
          <cell r="B2195" t="str">
            <v>Xiao Yan Cao</v>
          </cell>
          <cell r="E2195">
            <v>525</v>
          </cell>
        </row>
        <row r="2196">
          <cell r="B2196" t="str">
            <v>Qi Feng Lin</v>
          </cell>
          <cell r="E2196">
            <v>425</v>
          </cell>
        </row>
        <row r="2197">
          <cell r="B2197" t="str">
            <v>Guo Shun Yang</v>
          </cell>
          <cell r="E2197">
            <v>425</v>
          </cell>
        </row>
        <row r="2198">
          <cell r="B2198" t="str">
            <v>Ping Chen</v>
          </cell>
          <cell r="E2198">
            <v>400</v>
          </cell>
        </row>
        <row r="2199">
          <cell r="B2199" t="str">
            <v>Xin Qin Zhu</v>
          </cell>
          <cell r="E2199">
            <v>425</v>
          </cell>
        </row>
        <row r="2200">
          <cell r="B2200" t="str">
            <v>Yi Mei Wu</v>
          </cell>
          <cell r="E2200">
            <v>525</v>
          </cell>
        </row>
      </sheetData>
      <sheetData sheetId="5" refreshError="1">
        <row r="2">
          <cell r="A2">
            <v>175</v>
          </cell>
          <cell r="C2">
            <v>0</v>
          </cell>
          <cell r="D2">
            <v>2</v>
          </cell>
          <cell r="E2">
            <v>3.27</v>
          </cell>
        </row>
        <row r="3">
          <cell r="A3">
            <v>315</v>
          </cell>
          <cell r="C3">
            <v>0</v>
          </cell>
          <cell r="D3">
            <v>8.93</v>
          </cell>
          <cell r="E3">
            <v>5.89</v>
          </cell>
        </row>
        <row r="4">
          <cell r="A4">
            <v>350</v>
          </cell>
          <cell r="C4">
            <v>0</v>
          </cell>
          <cell r="D4">
            <v>10.66</v>
          </cell>
          <cell r="E4">
            <v>6.55</v>
          </cell>
        </row>
        <row r="5">
          <cell r="A5">
            <v>380</v>
          </cell>
          <cell r="C5">
            <v>1.6</v>
          </cell>
          <cell r="D5">
            <v>12.15</v>
          </cell>
          <cell r="E5">
            <v>7.11</v>
          </cell>
        </row>
        <row r="6">
          <cell r="A6">
            <v>400</v>
          </cell>
          <cell r="C6">
            <v>4.45</v>
          </cell>
          <cell r="D6">
            <v>13.14</v>
          </cell>
          <cell r="E6">
            <v>7.48</v>
          </cell>
        </row>
        <row r="7">
          <cell r="A7">
            <v>425</v>
          </cell>
          <cell r="C7">
            <v>7.95</v>
          </cell>
          <cell r="D7">
            <v>14.37</v>
          </cell>
          <cell r="E7">
            <v>7.95</v>
          </cell>
        </row>
        <row r="8">
          <cell r="A8">
            <v>450</v>
          </cell>
          <cell r="C8">
            <v>11.4</v>
          </cell>
          <cell r="D8">
            <v>15.61</v>
          </cell>
          <cell r="E8">
            <v>8.42</v>
          </cell>
        </row>
        <row r="9">
          <cell r="A9">
            <v>470</v>
          </cell>
          <cell r="C9">
            <v>14.3</v>
          </cell>
          <cell r="D9">
            <v>16.600000000000001</v>
          </cell>
          <cell r="E9">
            <v>8.7899999999999991</v>
          </cell>
        </row>
        <row r="10">
          <cell r="A10">
            <v>525</v>
          </cell>
          <cell r="C10">
            <v>28.6</v>
          </cell>
          <cell r="D10">
            <v>19.32</v>
          </cell>
          <cell r="E10">
            <v>9.82</v>
          </cell>
        </row>
        <row r="11">
          <cell r="A11">
            <v>525</v>
          </cell>
          <cell r="C11">
            <v>28.6</v>
          </cell>
          <cell r="D11">
            <v>19.32</v>
          </cell>
          <cell r="E11">
            <v>9.82</v>
          </cell>
        </row>
        <row r="12">
          <cell r="A12">
            <v>560</v>
          </cell>
          <cell r="C12">
            <v>37.799999999999997</v>
          </cell>
          <cell r="D12">
            <v>21.06</v>
          </cell>
          <cell r="E12">
            <v>10.47</v>
          </cell>
        </row>
        <row r="13">
          <cell r="A13">
            <v>575</v>
          </cell>
          <cell r="C13">
            <v>41.5</v>
          </cell>
          <cell r="D13">
            <v>21.8</v>
          </cell>
          <cell r="E13">
            <v>10.75</v>
          </cell>
        </row>
        <row r="14">
          <cell r="A14">
            <v>600</v>
          </cell>
          <cell r="C14">
            <v>47.8</v>
          </cell>
          <cell r="D14">
            <v>23.04</v>
          </cell>
          <cell r="E14">
            <v>11.22</v>
          </cell>
        </row>
        <row r="15">
          <cell r="A15">
            <v>700</v>
          </cell>
          <cell r="C15">
            <v>68.45</v>
          </cell>
          <cell r="D15">
            <v>27.99</v>
          </cell>
          <cell r="E15">
            <v>13.09</v>
          </cell>
        </row>
        <row r="16">
          <cell r="A16">
            <v>715</v>
          </cell>
          <cell r="C16">
            <v>11.85</v>
          </cell>
          <cell r="D16">
            <v>28.73</v>
          </cell>
          <cell r="E16">
            <v>13.37</v>
          </cell>
        </row>
        <row r="17">
          <cell r="A17">
            <v>725</v>
          </cell>
          <cell r="C17">
            <v>73.3</v>
          </cell>
          <cell r="D17">
            <v>29.22</v>
          </cell>
          <cell r="E17">
            <v>13.56</v>
          </cell>
        </row>
        <row r="18">
          <cell r="A18">
            <v>750</v>
          </cell>
          <cell r="C18">
            <v>78.099999999999994</v>
          </cell>
          <cell r="D18">
            <v>30.46</v>
          </cell>
          <cell r="E18">
            <v>14.03</v>
          </cell>
        </row>
        <row r="21">
          <cell r="A21">
            <v>360</v>
          </cell>
          <cell r="D21">
            <v>11.16</v>
          </cell>
          <cell r="E21">
            <v>6.23</v>
          </cell>
        </row>
        <row r="22">
          <cell r="A22">
            <v>370</v>
          </cell>
          <cell r="C22">
            <v>0</v>
          </cell>
          <cell r="D22">
            <v>11.66</v>
          </cell>
          <cell r="E22">
            <v>6.4</v>
          </cell>
        </row>
        <row r="23">
          <cell r="A23">
            <v>380</v>
          </cell>
          <cell r="D23">
            <v>12.15</v>
          </cell>
          <cell r="E23">
            <v>6.57</v>
          </cell>
        </row>
        <row r="24">
          <cell r="A24">
            <v>390</v>
          </cell>
          <cell r="C24">
            <v>0</v>
          </cell>
          <cell r="D24">
            <v>12.65</v>
          </cell>
          <cell r="E24">
            <v>6.75</v>
          </cell>
        </row>
        <row r="25">
          <cell r="A25">
            <v>400</v>
          </cell>
          <cell r="D25">
            <v>13.14</v>
          </cell>
          <cell r="E25">
            <v>6.92</v>
          </cell>
        </row>
        <row r="26">
          <cell r="A26">
            <v>410</v>
          </cell>
          <cell r="C26">
            <v>0</v>
          </cell>
          <cell r="D26">
            <v>13.64</v>
          </cell>
          <cell r="E26">
            <v>7.1</v>
          </cell>
        </row>
        <row r="27">
          <cell r="A27">
            <v>420</v>
          </cell>
          <cell r="D27">
            <v>14.13</v>
          </cell>
          <cell r="E27">
            <v>7.27</v>
          </cell>
        </row>
        <row r="28">
          <cell r="A28">
            <v>430</v>
          </cell>
          <cell r="C28">
            <v>0.67</v>
          </cell>
          <cell r="D28">
            <v>14.63</v>
          </cell>
          <cell r="E28">
            <v>7.44</v>
          </cell>
        </row>
        <row r="29">
          <cell r="A29">
            <v>440</v>
          </cell>
          <cell r="C29">
            <v>1.33</v>
          </cell>
          <cell r="D29">
            <v>15.12</v>
          </cell>
          <cell r="E29">
            <v>7.61</v>
          </cell>
        </row>
        <row r="30">
          <cell r="A30">
            <v>450</v>
          </cell>
          <cell r="C30">
            <v>2.73</v>
          </cell>
          <cell r="D30">
            <v>15.62</v>
          </cell>
          <cell r="E30">
            <v>7.79</v>
          </cell>
        </row>
        <row r="31">
          <cell r="A31">
            <v>460</v>
          </cell>
          <cell r="C31">
            <v>4.13</v>
          </cell>
          <cell r="D31">
            <v>16.11</v>
          </cell>
          <cell r="E31">
            <v>7.96</v>
          </cell>
        </row>
        <row r="32">
          <cell r="A32">
            <v>470</v>
          </cell>
          <cell r="C32">
            <v>5.53</v>
          </cell>
          <cell r="D32">
            <v>16.61</v>
          </cell>
          <cell r="E32">
            <v>8.1300000000000008</v>
          </cell>
        </row>
        <row r="33">
          <cell r="A33">
            <v>480</v>
          </cell>
          <cell r="C33">
            <v>6.93</v>
          </cell>
          <cell r="D33">
            <v>17.100000000000001</v>
          </cell>
          <cell r="E33">
            <v>8.3000000000000007</v>
          </cell>
        </row>
        <row r="34">
          <cell r="A34">
            <v>490</v>
          </cell>
          <cell r="C34">
            <v>9.0299999999999994</v>
          </cell>
          <cell r="D34">
            <v>17.600000000000001</v>
          </cell>
          <cell r="E34">
            <v>8.48</v>
          </cell>
        </row>
        <row r="35">
          <cell r="A35">
            <v>500</v>
          </cell>
          <cell r="C35">
            <v>11.13</v>
          </cell>
          <cell r="D35">
            <v>18.09</v>
          </cell>
          <cell r="E35">
            <v>8.65</v>
          </cell>
        </row>
        <row r="36">
          <cell r="A36">
            <v>510</v>
          </cell>
          <cell r="C36">
            <v>13.66</v>
          </cell>
          <cell r="D36">
            <v>18.59</v>
          </cell>
          <cell r="E36">
            <v>8.83</v>
          </cell>
        </row>
        <row r="37">
          <cell r="A37">
            <v>520</v>
          </cell>
          <cell r="C37">
            <v>16.18</v>
          </cell>
          <cell r="D37">
            <v>19.079999999999998</v>
          </cell>
          <cell r="E37">
            <v>9</v>
          </cell>
        </row>
        <row r="38">
          <cell r="A38">
            <v>530</v>
          </cell>
          <cell r="C38">
            <v>18.72</v>
          </cell>
          <cell r="D38">
            <v>19.579999999999998</v>
          </cell>
          <cell r="E38">
            <v>9.17</v>
          </cell>
        </row>
        <row r="39">
          <cell r="A39">
            <v>540</v>
          </cell>
          <cell r="C39">
            <v>21.25</v>
          </cell>
          <cell r="D39">
            <v>20.07</v>
          </cell>
          <cell r="E39">
            <v>9.34</v>
          </cell>
        </row>
        <row r="40">
          <cell r="A40">
            <v>550</v>
          </cell>
          <cell r="C40">
            <v>23.78</v>
          </cell>
          <cell r="D40">
            <v>20.57</v>
          </cell>
          <cell r="E40">
            <v>9.52</v>
          </cell>
        </row>
        <row r="41">
          <cell r="A41">
            <v>560</v>
          </cell>
          <cell r="C41">
            <v>26.3</v>
          </cell>
          <cell r="D41">
            <v>21.06</v>
          </cell>
          <cell r="E41">
            <v>9.69</v>
          </cell>
        </row>
        <row r="42">
          <cell r="A42">
            <v>570</v>
          </cell>
          <cell r="C42">
            <v>28.83</v>
          </cell>
          <cell r="D42">
            <v>21.56</v>
          </cell>
          <cell r="E42">
            <v>9.86</v>
          </cell>
        </row>
        <row r="43">
          <cell r="A43">
            <v>580</v>
          </cell>
          <cell r="C43">
            <v>31.36</v>
          </cell>
          <cell r="D43">
            <v>22.05</v>
          </cell>
          <cell r="E43">
            <v>10.029999999999999</v>
          </cell>
        </row>
        <row r="44">
          <cell r="A44">
            <v>590</v>
          </cell>
          <cell r="C44">
            <v>33.89</v>
          </cell>
          <cell r="D44">
            <v>22.55</v>
          </cell>
          <cell r="E44">
            <v>10.210000000000001</v>
          </cell>
        </row>
        <row r="45">
          <cell r="A45">
            <v>600</v>
          </cell>
          <cell r="C45">
            <v>36.409999999999997</v>
          </cell>
          <cell r="D45">
            <v>23.04</v>
          </cell>
          <cell r="E45">
            <v>10.38</v>
          </cell>
        </row>
        <row r="46">
          <cell r="A46">
            <v>610</v>
          </cell>
          <cell r="C46">
            <v>38.94</v>
          </cell>
          <cell r="D46">
            <v>23.54</v>
          </cell>
          <cell r="E46">
            <v>10.56</v>
          </cell>
        </row>
        <row r="47">
          <cell r="A47">
            <v>620</v>
          </cell>
          <cell r="C47">
            <v>41.47</v>
          </cell>
          <cell r="D47">
            <v>24.03</v>
          </cell>
          <cell r="E47">
            <v>10.73</v>
          </cell>
        </row>
        <row r="48">
          <cell r="A48">
            <v>630</v>
          </cell>
          <cell r="C48">
            <v>43.57</v>
          </cell>
          <cell r="D48">
            <v>24.53</v>
          </cell>
          <cell r="E48">
            <v>10.9</v>
          </cell>
        </row>
        <row r="49">
          <cell r="A49">
            <v>640</v>
          </cell>
          <cell r="C49">
            <v>45.66</v>
          </cell>
          <cell r="D49">
            <v>25.02</v>
          </cell>
          <cell r="E49">
            <v>11.07</v>
          </cell>
        </row>
        <row r="50">
          <cell r="A50">
            <v>650</v>
          </cell>
          <cell r="C50">
            <v>47.63</v>
          </cell>
          <cell r="D50">
            <v>25.52</v>
          </cell>
          <cell r="E50">
            <v>11.25</v>
          </cell>
        </row>
        <row r="51">
          <cell r="A51">
            <v>660</v>
          </cell>
          <cell r="C51">
            <v>49.59</v>
          </cell>
          <cell r="D51">
            <v>26.01</v>
          </cell>
          <cell r="E51">
            <v>11.42</v>
          </cell>
        </row>
        <row r="52">
          <cell r="A52">
            <v>670</v>
          </cell>
          <cell r="C52">
            <v>51.56</v>
          </cell>
          <cell r="D52">
            <v>26.51</v>
          </cell>
          <cell r="E52">
            <v>11.59</v>
          </cell>
        </row>
        <row r="53">
          <cell r="A53">
            <v>680</v>
          </cell>
          <cell r="C53">
            <v>53.52</v>
          </cell>
          <cell r="D53">
            <v>27</v>
          </cell>
          <cell r="E53">
            <v>11.76</v>
          </cell>
        </row>
        <row r="54">
          <cell r="A54">
            <v>690</v>
          </cell>
          <cell r="C54">
            <v>55.48</v>
          </cell>
          <cell r="D54">
            <v>27.5</v>
          </cell>
          <cell r="E54">
            <v>11.94</v>
          </cell>
        </row>
        <row r="55">
          <cell r="A55">
            <v>700</v>
          </cell>
          <cell r="C55">
            <v>57.44</v>
          </cell>
          <cell r="D55">
            <v>27.99</v>
          </cell>
          <cell r="E55">
            <v>12.11</v>
          </cell>
        </row>
        <row r="56">
          <cell r="A56">
            <v>710</v>
          </cell>
          <cell r="C56">
            <v>61.349999999999994</v>
          </cell>
          <cell r="D56">
            <v>28.49</v>
          </cell>
          <cell r="E56">
            <v>12.29</v>
          </cell>
        </row>
        <row r="57">
          <cell r="A57">
            <v>720</v>
          </cell>
          <cell r="C57">
            <v>65.25</v>
          </cell>
          <cell r="D57">
            <v>28.99</v>
          </cell>
          <cell r="E57">
            <v>12.47</v>
          </cell>
        </row>
        <row r="58">
          <cell r="A58">
            <v>730</v>
          </cell>
          <cell r="C58">
            <v>69.14</v>
          </cell>
          <cell r="D58">
            <v>29.49</v>
          </cell>
          <cell r="E58">
            <v>12.65</v>
          </cell>
        </row>
        <row r="59">
          <cell r="A59">
            <v>740</v>
          </cell>
          <cell r="C59">
            <v>73.03</v>
          </cell>
          <cell r="D59">
            <v>29.99</v>
          </cell>
          <cell r="E59">
            <v>12.83</v>
          </cell>
        </row>
        <row r="60">
          <cell r="A60">
            <v>750</v>
          </cell>
          <cell r="C60">
            <v>76.92</v>
          </cell>
          <cell r="D60">
            <v>30.49</v>
          </cell>
          <cell r="E60">
            <v>13.01</v>
          </cell>
        </row>
        <row r="61">
          <cell r="A61">
            <v>880</v>
          </cell>
          <cell r="C61">
            <v>99.45</v>
          </cell>
          <cell r="D61">
            <v>36.9</v>
          </cell>
          <cell r="E61">
            <v>15.22</v>
          </cell>
        </row>
        <row r="62">
          <cell r="A62">
            <v>902</v>
          </cell>
          <cell r="C62">
            <v>105.1</v>
          </cell>
          <cell r="D62">
            <v>37.99</v>
          </cell>
          <cell r="E62">
            <v>15.6</v>
          </cell>
        </row>
        <row r="63">
          <cell r="A63">
            <v>960</v>
          </cell>
          <cell r="C63">
            <v>119.97</v>
          </cell>
          <cell r="D63">
            <v>40.86</v>
          </cell>
          <cell r="E63">
            <v>16.61</v>
          </cell>
        </row>
        <row r="64">
          <cell r="A64">
            <v>1204</v>
          </cell>
          <cell r="C64">
            <v>167.99</v>
          </cell>
          <cell r="D64">
            <v>52.93</v>
          </cell>
          <cell r="E64">
            <v>20.83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31"/>
  <sheetViews>
    <sheetView workbookViewId="0">
      <pane xSplit="8" ySplit="2" topLeftCell="J3" activePane="bottomRight" state="frozen"/>
      <selection pane="topRight" activeCell="I1" sqref="I1"/>
      <selection pane="bottomLeft" activeCell="A3" sqref="A3"/>
      <selection pane="bottomRight" activeCell="D19" sqref="D19"/>
    </sheetView>
  </sheetViews>
  <sheetFormatPr defaultRowHeight="15"/>
  <cols>
    <col min="1" max="1" width="5.140625" style="51" customWidth="1"/>
    <col min="2" max="2" width="28.5703125" style="52" bestFit="1" customWidth="1"/>
    <col min="3" max="3" width="12.7109375" style="52" customWidth="1"/>
    <col min="4" max="4" width="15.85546875" style="52" bestFit="1" customWidth="1"/>
    <col min="5" max="5" width="7.140625" style="52" customWidth="1"/>
    <col min="6" max="6" width="9.140625" style="85" customWidth="1"/>
    <col min="7" max="7" width="8.7109375" style="51" customWidth="1"/>
    <col min="8" max="8" width="7.7109375" style="52" bestFit="1" customWidth="1"/>
    <col min="9" max="10" width="8.85546875" style="53" bestFit="1" customWidth="1"/>
    <col min="11" max="11" width="8.85546875" style="53" customWidth="1"/>
    <col min="12" max="17" width="8.85546875" style="53" bestFit="1" customWidth="1"/>
    <col min="18" max="22" width="8.7109375" style="53" bestFit="1" customWidth="1"/>
    <col min="23" max="23" width="3.140625" style="52" customWidth="1"/>
    <col min="24" max="24" width="9.5703125" style="52" customWidth="1"/>
    <col min="25" max="25" width="12.5703125" style="52" customWidth="1"/>
    <col min="26" max="26" width="14.7109375" style="54" customWidth="1"/>
    <col min="27" max="27" width="2.28515625" style="51" customWidth="1"/>
    <col min="28" max="28" width="5" style="52" hidden="1" customWidth="1"/>
    <col min="29" max="29" width="11.7109375" style="52" bestFit="1" customWidth="1"/>
    <col min="30" max="30" width="6.28515625" style="52" customWidth="1"/>
    <col min="31" max="33" width="10.42578125" style="52" customWidth="1"/>
    <col min="34" max="34" width="11" style="52" bestFit="1" customWidth="1"/>
    <col min="35" max="35" width="3.5703125" style="52" customWidth="1"/>
    <col min="36" max="36" width="6.28515625" style="52" hidden="1" customWidth="1"/>
    <col min="37" max="37" width="8" style="52" bestFit="1" customWidth="1"/>
    <col min="38" max="39" width="6.85546875" style="52" bestFit="1" customWidth="1"/>
    <col min="40" max="40" width="11" style="52" bestFit="1" customWidth="1"/>
    <col min="41" max="41" width="3" style="52" customWidth="1"/>
    <col min="42" max="42" width="11.42578125" style="52" customWidth="1"/>
    <col min="43" max="16384" width="9.140625" style="13"/>
  </cols>
  <sheetData>
    <row r="1" spans="1:42" s="9" customFormat="1" ht="17.25" customHeight="1" thickTop="1" thickBot="1">
      <c r="A1" s="216" t="s">
        <v>0</v>
      </c>
      <c r="B1" s="218" t="s">
        <v>1</v>
      </c>
      <c r="C1" s="220" t="s">
        <v>2</v>
      </c>
      <c r="D1" s="222" t="s">
        <v>3</v>
      </c>
      <c r="E1" s="222" t="s">
        <v>4</v>
      </c>
      <c r="F1" s="210" t="s">
        <v>5</v>
      </c>
      <c r="G1" s="212" t="s">
        <v>6</v>
      </c>
      <c r="H1" s="214" t="s">
        <v>37</v>
      </c>
      <c r="I1" s="208" t="s">
        <v>7</v>
      </c>
      <c r="J1" s="209"/>
      <c r="K1" s="208" t="s">
        <v>8</v>
      </c>
      <c r="L1" s="209"/>
      <c r="M1" s="208" t="s">
        <v>9</v>
      </c>
      <c r="N1" s="209"/>
      <c r="O1" s="208" t="s">
        <v>10</v>
      </c>
      <c r="P1" s="209"/>
      <c r="Q1" s="208" t="s">
        <v>11</v>
      </c>
      <c r="R1" s="209"/>
      <c r="S1" s="208" t="s">
        <v>12</v>
      </c>
      <c r="T1" s="209"/>
      <c r="U1" s="208" t="s">
        <v>13</v>
      </c>
      <c r="V1" s="209"/>
      <c r="W1" s="224"/>
      <c r="X1" s="226" t="s">
        <v>16</v>
      </c>
      <c r="Y1" s="228" t="s">
        <v>30</v>
      </c>
      <c r="Z1" s="200" t="s">
        <v>32</v>
      </c>
      <c r="AA1" s="202"/>
      <c r="AB1" s="70"/>
      <c r="AC1" s="204"/>
      <c r="AD1" s="206"/>
      <c r="AE1" s="196" t="s">
        <v>33</v>
      </c>
      <c r="AF1" s="198" t="s">
        <v>34</v>
      </c>
      <c r="AG1" s="198" t="s">
        <v>35</v>
      </c>
      <c r="AH1" s="76" t="s">
        <v>30</v>
      </c>
      <c r="AI1" s="77"/>
      <c r="AJ1" s="5"/>
      <c r="AK1" s="196" t="s">
        <v>33</v>
      </c>
      <c r="AL1" s="198" t="s">
        <v>34</v>
      </c>
      <c r="AM1" s="198" t="s">
        <v>35</v>
      </c>
      <c r="AN1" s="78" t="s">
        <v>16</v>
      </c>
      <c r="AO1" s="194"/>
      <c r="AP1" s="76" t="s">
        <v>31</v>
      </c>
    </row>
    <row r="2" spans="1:42" s="9" customFormat="1" ht="17.25" customHeight="1" thickTop="1" thickBot="1">
      <c r="A2" s="217"/>
      <c r="B2" s="219"/>
      <c r="C2" s="221"/>
      <c r="D2" s="223"/>
      <c r="E2" s="223"/>
      <c r="F2" s="211"/>
      <c r="G2" s="213"/>
      <c r="H2" s="215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25"/>
      <c r="X2" s="227"/>
      <c r="Y2" s="229"/>
      <c r="Z2" s="201"/>
      <c r="AA2" s="203"/>
      <c r="AB2" s="10"/>
      <c r="AC2" s="205"/>
      <c r="AD2" s="207"/>
      <c r="AE2" s="197"/>
      <c r="AF2" s="199"/>
      <c r="AG2" s="199"/>
      <c r="AH2" s="7" t="s">
        <v>36</v>
      </c>
      <c r="AI2" s="75"/>
      <c r="AJ2" s="8"/>
      <c r="AK2" s="197"/>
      <c r="AL2" s="199"/>
      <c r="AM2" s="199"/>
      <c r="AN2" s="6" t="s">
        <v>36</v>
      </c>
      <c r="AO2" s="195"/>
      <c r="AP2" s="7" t="s">
        <v>36</v>
      </c>
    </row>
    <row r="3" spans="1:42" ht="15.75" thickTop="1">
      <c r="A3" s="68">
        <v>1</v>
      </c>
      <c r="B3" s="79" t="s">
        <v>46</v>
      </c>
      <c r="C3" s="3" t="s">
        <v>119</v>
      </c>
      <c r="D3" s="1" t="s">
        <v>20</v>
      </c>
      <c r="E3" s="23" t="s">
        <v>18</v>
      </c>
      <c r="F3" s="82" t="s">
        <v>206</v>
      </c>
      <c r="G3" s="69">
        <f>IF(J3&lt;I3,J3+12-I3,J3-I3)+IF(L3&lt;K3,L3+12-K3,L3-K3)+IF(N3&lt;M3,N3+12-M3,N3-M3)+IF(P3&lt;O3,P3+12-O3,P3-O3)+IF(R3&lt;Q3,R3+12-Q3,R3-Q3)+IF(T3&lt;S3,T3+12-S3,T3-S3)+IF(V3&lt;U3,V3+12-U3,V3-U3)</f>
        <v>36</v>
      </c>
      <c r="H3" s="24">
        <v>36</v>
      </c>
      <c r="I3" s="25">
        <v>10</v>
      </c>
      <c r="J3" s="26">
        <v>6</v>
      </c>
      <c r="K3" s="27">
        <v>0</v>
      </c>
      <c r="L3" s="28">
        <v>0</v>
      </c>
      <c r="M3" s="25">
        <v>11</v>
      </c>
      <c r="N3" s="26">
        <v>6</v>
      </c>
      <c r="O3" s="27">
        <v>11</v>
      </c>
      <c r="P3" s="28">
        <v>6</v>
      </c>
      <c r="Q3" s="25">
        <v>11</v>
      </c>
      <c r="R3" s="26">
        <v>6</v>
      </c>
      <c r="S3" s="27">
        <v>0</v>
      </c>
      <c r="T3" s="28">
        <v>0</v>
      </c>
      <c r="U3" s="25">
        <v>11</v>
      </c>
      <c r="V3" s="26">
        <v>6</v>
      </c>
      <c r="W3" s="22"/>
      <c r="X3" s="14">
        <f t="shared" ref="X3:X23" si="0">F3*G3*2</f>
        <v>738</v>
      </c>
      <c r="Y3" s="14" t="e">
        <f>SUMIF('[1]2007'!$B$2119:$B$2200,[1]New!B3,'[1]2007'!$E$2119:$E$2200)</f>
        <v>#VALUE!</v>
      </c>
      <c r="Z3" s="15" t="e">
        <f t="shared" ref="Z3:Z66" si="1">IF(X3=0,0,X3-Y3)</f>
        <v>#VALUE!</v>
      </c>
      <c r="AA3" s="23">
        <v>1</v>
      </c>
      <c r="AB3" s="23"/>
      <c r="AC3" s="16" t="e">
        <f t="shared" ref="AC3:AC66" si="2">IF(Y3=0,0,Z3/Y3)</f>
        <v>#VALUE!</v>
      </c>
      <c r="AD3" s="13"/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 t="shared" ref="AH3:AH6" si="3">ROUND(AE3+AF3*2+AG3*2.4,2)</f>
        <v>#VALUE!</v>
      </c>
      <c r="AI3" s="13"/>
      <c r="AJ3" s="13">
        <f>IF(X3=0,0,LOOKUP(X3,[1]Deduct!A$21:A$64,[1]Deduct!A$21:A$64))-X3</f>
        <v>-8</v>
      </c>
      <c r="AK3" s="20">
        <f>IF(X3=0,0,LOOKUP(X3,[1]Deduct!A$21:A$64,[1]Deduct!C$21:C$64))</f>
        <v>69.14</v>
      </c>
      <c r="AL3" s="13">
        <f>IF(X3=0,0,LOOKUP(X3,[1]Deduct!A$21:A$64,[1]Deduct!D$21:D$64))</f>
        <v>29.49</v>
      </c>
      <c r="AM3" s="13">
        <f>IF(X3=0,0,LOOKUP(X3,[1]Deduct!A$21:A$64,[1]Deduct!E$21:E$64))</f>
        <v>12.65</v>
      </c>
      <c r="AN3" s="18">
        <f t="shared" ref="AN3:AN6" si="4">ROUND(AK3+AL3*2+AM3*2.4,2)</f>
        <v>158.47999999999999</v>
      </c>
      <c r="AO3" s="13"/>
      <c r="AP3" s="21" t="e">
        <f t="shared" ref="AP3:AP6" si="5">AN3-AH3</f>
        <v>#VALUE!</v>
      </c>
    </row>
    <row r="4" spans="1:42">
      <c r="A4" s="68">
        <v>2</v>
      </c>
      <c r="B4" s="2" t="s">
        <v>47</v>
      </c>
      <c r="C4" s="3" t="s">
        <v>120</v>
      </c>
      <c r="D4" s="1" t="s">
        <v>25</v>
      </c>
      <c r="E4" s="23" t="s">
        <v>18</v>
      </c>
      <c r="F4" s="82" t="s">
        <v>206</v>
      </c>
      <c r="G4" s="69">
        <f t="shared" ref="G4:G68" si="6">IF(J4&lt;I4,J4+12-I4,J4-I4)+IF(L4&lt;K4,L4+12-K4,L4-K4)+IF(N4&lt;M4,N4+12-M4,N4-M4)+IF(P4&lt;O4,P4+12-O4,P4-O4)+IF(R4&lt;Q4,R4+12-Q4,R4-Q4)+IF(T4&lt;S4,T4+12-S4,T4-S4)+IF(V4&lt;U4,V4+12-U4,V4-U4)</f>
        <v>30</v>
      </c>
      <c r="H4" s="24">
        <v>30</v>
      </c>
      <c r="I4" s="25">
        <v>0</v>
      </c>
      <c r="J4" s="26">
        <v>0</v>
      </c>
      <c r="K4" s="27">
        <v>12</v>
      </c>
      <c r="L4" s="28">
        <v>6</v>
      </c>
      <c r="M4" s="25">
        <v>0</v>
      </c>
      <c r="N4" s="26">
        <v>0</v>
      </c>
      <c r="O4" s="27">
        <v>12</v>
      </c>
      <c r="P4" s="28">
        <v>6</v>
      </c>
      <c r="Q4" s="25">
        <v>12</v>
      </c>
      <c r="R4" s="26">
        <v>6</v>
      </c>
      <c r="S4" s="27">
        <v>12</v>
      </c>
      <c r="T4" s="28">
        <v>6</v>
      </c>
      <c r="U4" s="25">
        <v>12</v>
      </c>
      <c r="V4" s="26">
        <v>6</v>
      </c>
      <c r="W4" s="22"/>
      <c r="X4" s="14">
        <f t="shared" si="0"/>
        <v>615</v>
      </c>
      <c r="Y4" s="14" t="e">
        <f>SUMIF('[1]2007'!$B$2119:$B$2200,[1]New!B5,'[1]2007'!$E$2119:$E$2200)</f>
        <v>#VALUE!</v>
      </c>
      <c r="Z4" s="15" t="e">
        <f t="shared" si="1"/>
        <v>#VALUE!</v>
      </c>
      <c r="AA4" s="23">
        <v>1</v>
      </c>
      <c r="AB4" s="23"/>
      <c r="AC4" s="16" t="e">
        <f t="shared" si="2"/>
        <v>#VALUE!</v>
      </c>
      <c r="AD4" s="13"/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 t="shared" si="3"/>
        <v>#VALUE!</v>
      </c>
      <c r="AI4" s="13"/>
      <c r="AJ4" s="13">
        <f>IF(X4=0,0,LOOKUP(X4,[1]Deduct!A$21:A$64,[1]Deduct!A$21:A$64))-X4</f>
        <v>-5</v>
      </c>
      <c r="AK4" s="20">
        <f>IF(X4=0,0,LOOKUP(X4,[1]Deduct!A$21:A$64,[1]Deduct!C$21:C$64))</f>
        <v>38.94</v>
      </c>
      <c r="AL4" s="13">
        <f>IF(X4=0,0,LOOKUP(X4,[1]Deduct!A$21:A$64,[1]Deduct!D$21:D$64))</f>
        <v>23.54</v>
      </c>
      <c r="AM4" s="13">
        <f>IF(X4=0,0,LOOKUP(X4,[1]Deduct!A$21:A$64,[1]Deduct!E$21:E$64))</f>
        <v>10.56</v>
      </c>
      <c r="AN4" s="18">
        <f t="shared" si="4"/>
        <v>111.36</v>
      </c>
      <c r="AO4" s="13"/>
      <c r="AP4" s="21" t="e">
        <f t="shared" si="5"/>
        <v>#VALUE!</v>
      </c>
    </row>
    <row r="5" spans="1:42">
      <c r="A5" s="68">
        <v>3</v>
      </c>
      <c r="B5" s="2" t="s">
        <v>48</v>
      </c>
      <c r="C5" s="3" t="s">
        <v>121</v>
      </c>
      <c r="D5" s="1" t="s">
        <v>20</v>
      </c>
      <c r="E5" s="23" t="s">
        <v>18</v>
      </c>
      <c r="F5" s="82" t="s">
        <v>206</v>
      </c>
      <c r="G5" s="69">
        <f t="shared" si="6"/>
        <v>35</v>
      </c>
      <c r="H5" s="24">
        <v>35</v>
      </c>
      <c r="I5" s="25">
        <v>0</v>
      </c>
      <c r="J5" s="26">
        <v>0</v>
      </c>
      <c r="K5" s="27">
        <v>12</v>
      </c>
      <c r="L5" s="28">
        <v>7</v>
      </c>
      <c r="M5" s="25">
        <v>12</v>
      </c>
      <c r="N5" s="26">
        <v>7</v>
      </c>
      <c r="O5" s="27">
        <v>10</v>
      </c>
      <c r="P5" s="28">
        <v>5</v>
      </c>
      <c r="Q5" s="25">
        <v>0</v>
      </c>
      <c r="R5" s="26">
        <v>0</v>
      </c>
      <c r="S5" s="27">
        <v>12</v>
      </c>
      <c r="T5" s="28">
        <v>7</v>
      </c>
      <c r="U5" s="25">
        <v>12</v>
      </c>
      <c r="V5" s="26">
        <v>7</v>
      </c>
      <c r="W5" s="22"/>
      <c r="X5" s="14">
        <f t="shared" si="0"/>
        <v>717.5</v>
      </c>
      <c r="Y5" s="14" t="e">
        <f>SUMIF('[1]2007'!$B$2119:$B$2200,[1]New!B7,'[1]2007'!$E$2119:$E$2200)</f>
        <v>#VALUE!</v>
      </c>
      <c r="Z5" s="15" t="e">
        <f t="shared" si="1"/>
        <v>#VALUE!</v>
      </c>
      <c r="AA5" s="23">
        <v>1</v>
      </c>
      <c r="AB5" s="23"/>
      <c r="AC5" s="16" t="e">
        <f t="shared" si="2"/>
        <v>#VALUE!</v>
      </c>
      <c r="AD5" s="13"/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si="3"/>
        <v>#VALUE!</v>
      </c>
      <c r="AI5" s="13"/>
      <c r="AJ5" s="13">
        <f>IF(X5=0,0,LOOKUP(X5,[1]Deduct!A$21:A$64,[1]Deduct!A$21:A$64))-X5</f>
        <v>-7.5</v>
      </c>
      <c r="AK5" s="20">
        <f>IF(X5=0,0,LOOKUP(X5,[1]Deduct!A$21:A$64,[1]Deduct!C$21:C$64))</f>
        <v>61.349999999999994</v>
      </c>
      <c r="AL5" s="13">
        <f>IF(X5=0,0,LOOKUP(X5,[1]Deduct!A$21:A$64,[1]Deduct!D$21:D$64))</f>
        <v>28.49</v>
      </c>
      <c r="AM5" s="13">
        <f>IF(X5=0,0,LOOKUP(X5,[1]Deduct!A$21:A$64,[1]Deduct!E$21:E$64))</f>
        <v>12.29</v>
      </c>
      <c r="AN5" s="18">
        <f t="shared" si="4"/>
        <v>147.83000000000001</v>
      </c>
      <c r="AO5" s="13"/>
      <c r="AP5" s="21" t="e">
        <f t="shared" si="5"/>
        <v>#VALUE!</v>
      </c>
    </row>
    <row r="6" spans="1:42">
      <c r="A6" s="68">
        <v>4</v>
      </c>
      <c r="B6" s="2" t="s">
        <v>49</v>
      </c>
      <c r="C6" s="3" t="s">
        <v>122</v>
      </c>
      <c r="D6" s="1" t="s">
        <v>25</v>
      </c>
      <c r="E6" s="23" t="s">
        <v>18</v>
      </c>
      <c r="F6" s="82">
        <v>10.75</v>
      </c>
      <c r="G6" s="69">
        <f t="shared" si="6"/>
        <v>31.5</v>
      </c>
      <c r="H6" s="24">
        <v>31.5</v>
      </c>
      <c r="I6" s="25">
        <v>10</v>
      </c>
      <c r="J6" s="26">
        <v>4.5</v>
      </c>
      <c r="K6" s="27">
        <v>0</v>
      </c>
      <c r="L6" s="28">
        <v>0</v>
      </c>
      <c r="M6" s="25">
        <v>10</v>
      </c>
      <c r="N6" s="26">
        <v>4.5</v>
      </c>
      <c r="O6" s="27">
        <v>10</v>
      </c>
      <c r="P6" s="28">
        <v>4.5</v>
      </c>
      <c r="Q6" s="25">
        <v>10</v>
      </c>
      <c r="R6" s="26">
        <v>4</v>
      </c>
      <c r="S6" s="27">
        <v>0</v>
      </c>
      <c r="T6" s="28">
        <v>0</v>
      </c>
      <c r="U6" s="25">
        <v>10</v>
      </c>
      <c r="V6" s="26">
        <v>4</v>
      </c>
      <c r="W6" s="22"/>
      <c r="X6" s="14">
        <f t="shared" si="0"/>
        <v>677.25</v>
      </c>
      <c r="Y6" s="14" t="e">
        <f>SUMIF('[1]2007'!$B$2119:$B$2200,[1]New!B8,'[1]2007'!$E$2119:$E$2200)</f>
        <v>#VALUE!</v>
      </c>
      <c r="Z6" s="15" t="e">
        <f t="shared" si="1"/>
        <v>#VALUE!</v>
      </c>
      <c r="AA6" s="23">
        <v>1</v>
      </c>
      <c r="AB6" s="23"/>
      <c r="AC6" s="16" t="e">
        <f t="shared" si="2"/>
        <v>#VALUE!</v>
      </c>
      <c r="AD6" s="13"/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3"/>
        <v>#VALUE!</v>
      </c>
      <c r="AI6" s="13"/>
      <c r="AJ6" s="13">
        <f>IF(X6=0,0,LOOKUP(X6,[1]Deduct!A$21:A$64,[1]Deduct!A$21:A$64))-X6</f>
        <v>-7.25</v>
      </c>
      <c r="AK6" s="20">
        <f>IF(X6=0,0,LOOKUP(X6,[1]Deduct!A$21:A$64,[1]Deduct!C$21:C$64))</f>
        <v>51.56</v>
      </c>
      <c r="AL6" s="13">
        <f>IF(X6=0,0,LOOKUP(X6,[1]Deduct!A$21:A$64,[1]Deduct!D$21:D$64))</f>
        <v>26.51</v>
      </c>
      <c r="AM6" s="13">
        <f>IF(X6=0,0,LOOKUP(X6,[1]Deduct!A$21:A$64,[1]Deduct!E$21:E$64))</f>
        <v>11.59</v>
      </c>
      <c r="AN6" s="18">
        <f t="shared" si="4"/>
        <v>132.4</v>
      </c>
      <c r="AO6" s="13"/>
      <c r="AP6" s="21" t="e">
        <f t="shared" si="5"/>
        <v>#VALUE!</v>
      </c>
    </row>
    <row r="7" spans="1:42">
      <c r="A7" s="68">
        <v>5</v>
      </c>
      <c r="B7" s="2" t="s">
        <v>50</v>
      </c>
      <c r="C7" s="3" t="s">
        <v>123</v>
      </c>
      <c r="D7" s="1" t="s">
        <v>20</v>
      </c>
      <c r="E7" s="23" t="s">
        <v>18</v>
      </c>
      <c r="F7" s="82">
        <v>10.5</v>
      </c>
      <c r="G7" s="69">
        <f t="shared" si="6"/>
        <v>44</v>
      </c>
      <c r="H7" s="24">
        <v>44</v>
      </c>
      <c r="I7" s="25">
        <v>12</v>
      </c>
      <c r="J7" s="26">
        <v>8</v>
      </c>
      <c r="K7" s="27">
        <v>12</v>
      </c>
      <c r="L7" s="28">
        <v>8</v>
      </c>
      <c r="M7" s="25">
        <v>12</v>
      </c>
      <c r="N7" s="26">
        <v>8</v>
      </c>
      <c r="O7" s="27">
        <v>0</v>
      </c>
      <c r="P7" s="28">
        <v>0</v>
      </c>
      <c r="Q7" s="25">
        <v>12</v>
      </c>
      <c r="R7" s="26">
        <v>8</v>
      </c>
      <c r="S7" s="27">
        <v>12</v>
      </c>
      <c r="T7" s="28">
        <v>6</v>
      </c>
      <c r="U7" s="25">
        <v>12</v>
      </c>
      <c r="V7" s="26">
        <v>6</v>
      </c>
      <c r="W7" s="22"/>
      <c r="X7" s="14">
        <f t="shared" si="0"/>
        <v>924</v>
      </c>
      <c r="Y7" s="14" t="e">
        <f>SUMIF('[1]2007'!$B$2119:$B$2200,[1]New!B9,'[1]2007'!$E$2119:$E$2200)</f>
        <v>#VALUE!</v>
      </c>
      <c r="Z7" s="15" t="e">
        <f t="shared" si="1"/>
        <v>#VALUE!</v>
      </c>
      <c r="AA7" s="23"/>
      <c r="AB7" s="23"/>
      <c r="AC7" s="16" t="e">
        <f t="shared" si="2"/>
        <v>#VALUE!</v>
      </c>
      <c r="AD7" s="13"/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ref="AH7:AH70" si="7">ROUND(AE7+AF7*2+AG7*2.4,2)</f>
        <v>#VALUE!</v>
      </c>
      <c r="AI7" s="13"/>
      <c r="AJ7" s="13">
        <f>IF(X7=0,0,LOOKUP(X7,[1]Deduct!A$21:A$64,[1]Deduct!A$21:A$64))-X7</f>
        <v>-22</v>
      </c>
      <c r="AK7" s="20">
        <f>IF(X7=0,0,LOOKUP(X7,[1]Deduct!A$21:A$64,[1]Deduct!C$21:C$64))</f>
        <v>105.1</v>
      </c>
      <c r="AL7" s="13">
        <f>IF(X7=0,0,LOOKUP(X7,[1]Deduct!A$21:A$64,[1]Deduct!D$21:D$64))</f>
        <v>37.99</v>
      </c>
      <c r="AM7" s="13">
        <f>IF(X7=0,0,LOOKUP(X7,[1]Deduct!A$21:A$64,[1]Deduct!E$21:E$64))</f>
        <v>15.6</v>
      </c>
      <c r="AN7" s="18">
        <f t="shared" ref="AN7:AN70" si="8">ROUND(AK7+AL7*2+AM7*2.4,2)</f>
        <v>218.52</v>
      </c>
      <c r="AO7" s="13"/>
      <c r="AP7" s="21" t="e">
        <f t="shared" ref="AP7:AP70" si="9">AN7-AH7</f>
        <v>#VALUE!</v>
      </c>
    </row>
    <row r="8" spans="1:42">
      <c r="A8" s="68">
        <v>6</v>
      </c>
      <c r="B8" s="2" t="s">
        <v>51</v>
      </c>
      <c r="C8" s="3" t="s">
        <v>124</v>
      </c>
      <c r="D8" s="1" t="s">
        <v>17</v>
      </c>
      <c r="E8" s="23" t="s">
        <v>18</v>
      </c>
      <c r="F8" s="82" t="s">
        <v>207</v>
      </c>
      <c r="G8" s="69">
        <f t="shared" si="6"/>
        <v>24.5</v>
      </c>
      <c r="H8" s="24">
        <v>24.5</v>
      </c>
      <c r="I8" s="25">
        <v>12</v>
      </c>
      <c r="J8" s="26">
        <v>5</v>
      </c>
      <c r="K8" s="27">
        <v>0</v>
      </c>
      <c r="L8" s="28">
        <v>0</v>
      </c>
      <c r="M8" s="25">
        <v>12</v>
      </c>
      <c r="N8" s="26">
        <v>5</v>
      </c>
      <c r="O8" s="27">
        <v>0</v>
      </c>
      <c r="P8" s="28">
        <v>0</v>
      </c>
      <c r="Q8" s="25">
        <v>12</v>
      </c>
      <c r="R8" s="26">
        <v>5</v>
      </c>
      <c r="S8" s="27">
        <v>12</v>
      </c>
      <c r="T8" s="28">
        <v>5</v>
      </c>
      <c r="U8" s="25">
        <v>12</v>
      </c>
      <c r="V8" s="26">
        <v>4.5</v>
      </c>
      <c r="W8" s="22"/>
      <c r="X8" s="14">
        <f t="shared" si="0"/>
        <v>514.5</v>
      </c>
      <c r="Y8" s="14" t="e">
        <f>SUMIF('[1]2007'!$B$2119:$B$2200,[1]New!B10,'[1]2007'!$E$2119:$E$2200)</f>
        <v>#VALUE!</v>
      </c>
      <c r="Z8" s="15" t="e">
        <f t="shared" si="1"/>
        <v>#VALUE!</v>
      </c>
      <c r="AA8" s="23">
        <v>1</v>
      </c>
      <c r="AB8" s="23"/>
      <c r="AC8" s="16" t="e">
        <f t="shared" si="2"/>
        <v>#VALUE!</v>
      </c>
      <c r="AD8" s="13"/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7"/>
        <v>#VALUE!</v>
      </c>
      <c r="AI8" s="13"/>
      <c r="AJ8" s="13">
        <f>IF(X8=0,0,LOOKUP(X8,[1]Deduct!A$21:A$64,[1]Deduct!A$21:A$64))-X8</f>
        <v>-4.5</v>
      </c>
      <c r="AK8" s="20">
        <f>IF(X8=0,0,LOOKUP(X8,[1]Deduct!A$21:A$64,[1]Deduct!C$21:C$64))</f>
        <v>13.66</v>
      </c>
      <c r="AL8" s="13">
        <f>IF(X8=0,0,LOOKUP(X8,[1]Deduct!A$21:A$64,[1]Deduct!D$21:D$64))</f>
        <v>18.59</v>
      </c>
      <c r="AM8" s="13">
        <f>IF(X8=0,0,LOOKUP(X8,[1]Deduct!A$21:A$64,[1]Deduct!E$21:E$64))</f>
        <v>8.83</v>
      </c>
      <c r="AN8" s="18">
        <f t="shared" si="8"/>
        <v>72.03</v>
      </c>
      <c r="AO8" s="13"/>
      <c r="AP8" s="21" t="e">
        <f t="shared" si="9"/>
        <v>#VALUE!</v>
      </c>
    </row>
    <row r="9" spans="1:42">
      <c r="A9" s="68">
        <v>7</v>
      </c>
      <c r="B9" s="2" t="s">
        <v>52</v>
      </c>
      <c r="C9" s="3" t="s">
        <v>125</v>
      </c>
      <c r="D9" s="1" t="s">
        <v>17</v>
      </c>
      <c r="E9" s="23" t="s">
        <v>18</v>
      </c>
      <c r="F9" s="82">
        <v>10.25</v>
      </c>
      <c r="G9" s="69">
        <f t="shared" si="6"/>
        <v>25.5</v>
      </c>
      <c r="H9" s="24">
        <v>25.5</v>
      </c>
      <c r="I9" s="25">
        <v>0</v>
      </c>
      <c r="J9" s="26">
        <v>0</v>
      </c>
      <c r="K9" s="27">
        <v>11</v>
      </c>
      <c r="L9" s="28">
        <v>4</v>
      </c>
      <c r="M9" s="25">
        <v>0</v>
      </c>
      <c r="N9" s="26">
        <v>0</v>
      </c>
      <c r="O9" s="27">
        <v>11</v>
      </c>
      <c r="P9" s="28">
        <v>4</v>
      </c>
      <c r="Q9" s="25">
        <v>11</v>
      </c>
      <c r="R9" s="26">
        <v>4</v>
      </c>
      <c r="S9" s="27">
        <v>11</v>
      </c>
      <c r="T9" s="28">
        <v>4</v>
      </c>
      <c r="U9" s="25">
        <v>11</v>
      </c>
      <c r="V9" s="26">
        <v>4.5</v>
      </c>
      <c r="W9" s="22"/>
      <c r="X9" s="14">
        <f t="shared" si="0"/>
        <v>522.75</v>
      </c>
      <c r="Y9" s="14" t="e">
        <f>SUMIF('[1]2007'!$B$2119:$B$2200,[1]New!B11,'[1]2007'!$E$2119:$E$2200)</f>
        <v>#VALUE!</v>
      </c>
      <c r="Z9" s="15" t="e">
        <f t="shared" si="1"/>
        <v>#VALUE!</v>
      </c>
      <c r="AA9" s="23"/>
      <c r="AB9" s="23"/>
      <c r="AC9" s="16" t="e">
        <f t="shared" si="2"/>
        <v>#VALUE!</v>
      </c>
      <c r="AD9" s="13"/>
      <c r="AE9" s="17" t="e">
        <f>IF(Y9=0,0,LOOKUP(Y9,[1]Deduct!A$2:A$18,[1]Deduct!C$2:C$18))</f>
        <v>#VALUE!</v>
      </c>
      <c r="AF9" s="18" t="e">
        <f>IF(Y9=0,0,LOOKUP(Y9,[1]Deduct!A$2:A$18,[1]Deduct!D$2:D$18))</f>
        <v>#VALUE!</v>
      </c>
      <c r="AG9" s="18" t="e">
        <f>IF(Y9=0,0,LOOKUP(Y9,[1]Deduct!A$2:A$18,[1]Deduct!E$2:E$18))</f>
        <v>#VALUE!</v>
      </c>
      <c r="AH9" s="19" t="e">
        <f t="shared" si="7"/>
        <v>#VALUE!</v>
      </c>
      <c r="AI9" s="13"/>
      <c r="AJ9" s="13">
        <f>IF(X9=0,0,LOOKUP(X9,[1]Deduct!A$21:A$64,[1]Deduct!A$21:A$64))-X9</f>
        <v>-2.75</v>
      </c>
      <c r="AK9" s="20">
        <f>IF(X9=0,0,LOOKUP(X9,[1]Deduct!A$21:A$64,[1]Deduct!C$21:C$64))</f>
        <v>16.18</v>
      </c>
      <c r="AL9" s="13">
        <f>IF(X9=0,0,LOOKUP(X9,[1]Deduct!A$21:A$64,[1]Deduct!D$21:D$64))</f>
        <v>19.079999999999998</v>
      </c>
      <c r="AM9" s="13">
        <f>IF(X9=0,0,LOOKUP(X9,[1]Deduct!A$21:A$64,[1]Deduct!E$21:E$64))</f>
        <v>9</v>
      </c>
      <c r="AN9" s="18">
        <f t="shared" si="8"/>
        <v>75.94</v>
      </c>
      <c r="AO9" s="13"/>
      <c r="AP9" s="21" t="e">
        <f t="shared" si="9"/>
        <v>#VALUE!</v>
      </c>
    </row>
    <row r="10" spans="1:42">
      <c r="A10" s="68">
        <v>8</v>
      </c>
      <c r="B10" s="2" t="s">
        <v>53</v>
      </c>
      <c r="C10" s="3" t="s">
        <v>126</v>
      </c>
      <c r="D10" s="1" t="s">
        <v>25</v>
      </c>
      <c r="E10" s="23" t="s">
        <v>18</v>
      </c>
      <c r="F10" s="82" t="s">
        <v>206</v>
      </c>
      <c r="G10" s="69">
        <f t="shared" si="6"/>
        <v>30</v>
      </c>
      <c r="H10" s="24">
        <v>30</v>
      </c>
      <c r="I10" s="25">
        <v>11</v>
      </c>
      <c r="J10" s="26">
        <v>5</v>
      </c>
      <c r="K10" s="27">
        <v>11</v>
      </c>
      <c r="L10" s="28">
        <v>5</v>
      </c>
      <c r="M10" s="25">
        <v>11</v>
      </c>
      <c r="N10" s="26">
        <v>5</v>
      </c>
      <c r="O10" s="27">
        <v>0</v>
      </c>
      <c r="P10" s="28">
        <v>0</v>
      </c>
      <c r="Q10" s="25">
        <v>0</v>
      </c>
      <c r="R10" s="26">
        <v>0</v>
      </c>
      <c r="S10" s="27">
        <v>11</v>
      </c>
      <c r="T10" s="28">
        <v>5</v>
      </c>
      <c r="U10" s="25">
        <v>11</v>
      </c>
      <c r="V10" s="26">
        <v>5</v>
      </c>
      <c r="W10" s="22"/>
      <c r="X10" s="14">
        <f t="shared" si="0"/>
        <v>615</v>
      </c>
      <c r="Y10" s="14" t="e">
        <f>SUMIF('[1]2007'!$B$2119:$B$2200,[1]New!B12,'[1]2007'!$E$2119:$E$2200)</f>
        <v>#VALUE!</v>
      </c>
      <c r="Z10" s="15" t="e">
        <f t="shared" si="1"/>
        <v>#VALUE!</v>
      </c>
      <c r="AA10" s="23"/>
      <c r="AB10" s="23"/>
      <c r="AC10" s="16" t="e">
        <f t="shared" si="2"/>
        <v>#VALUE!</v>
      </c>
      <c r="AD10" s="13"/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7"/>
        <v>#VALUE!</v>
      </c>
      <c r="AI10" s="13"/>
      <c r="AJ10" s="13">
        <f>IF(X10=0,0,LOOKUP(X10,[1]Deduct!A$21:A$64,[1]Deduct!A$21:A$64))-X10</f>
        <v>-5</v>
      </c>
      <c r="AK10" s="20">
        <f>IF(X10=0,0,LOOKUP(X10,[1]Deduct!A$21:A$64,[1]Deduct!C$21:C$64))</f>
        <v>38.94</v>
      </c>
      <c r="AL10" s="13">
        <f>IF(X10=0,0,LOOKUP(X10,[1]Deduct!A$21:A$64,[1]Deduct!D$21:D$64))</f>
        <v>23.54</v>
      </c>
      <c r="AM10" s="13">
        <f>IF(X10=0,0,LOOKUP(X10,[1]Deduct!A$21:A$64,[1]Deduct!E$21:E$64))</f>
        <v>10.56</v>
      </c>
      <c r="AN10" s="18">
        <f t="shared" si="8"/>
        <v>111.36</v>
      </c>
      <c r="AO10" s="13"/>
      <c r="AP10" s="21" t="e">
        <f t="shared" si="9"/>
        <v>#VALUE!</v>
      </c>
    </row>
    <row r="11" spans="1:42">
      <c r="A11" s="68">
        <v>9</v>
      </c>
      <c r="B11" s="2" t="s">
        <v>54</v>
      </c>
      <c r="C11" s="3" t="s">
        <v>127</v>
      </c>
      <c r="D11" s="1" t="s">
        <v>25</v>
      </c>
      <c r="E11" s="23" t="s">
        <v>18</v>
      </c>
      <c r="F11" s="82">
        <v>10.25</v>
      </c>
      <c r="G11" s="69">
        <f t="shared" si="6"/>
        <v>40</v>
      </c>
      <c r="H11" s="24">
        <v>40</v>
      </c>
      <c r="I11" s="25">
        <v>0</v>
      </c>
      <c r="J11" s="26">
        <v>0</v>
      </c>
      <c r="K11" s="27">
        <v>11</v>
      </c>
      <c r="L11" s="28">
        <v>7</v>
      </c>
      <c r="M11" s="25">
        <v>0</v>
      </c>
      <c r="N11" s="26">
        <v>0</v>
      </c>
      <c r="O11" s="27">
        <v>11</v>
      </c>
      <c r="P11" s="28">
        <v>7</v>
      </c>
      <c r="Q11" s="25">
        <v>11</v>
      </c>
      <c r="R11" s="26">
        <v>7</v>
      </c>
      <c r="S11" s="27">
        <v>11</v>
      </c>
      <c r="T11" s="28">
        <v>7</v>
      </c>
      <c r="U11" s="25">
        <v>11</v>
      </c>
      <c r="V11" s="26">
        <v>7</v>
      </c>
      <c r="W11" s="22"/>
      <c r="X11" s="14">
        <f t="shared" si="0"/>
        <v>820</v>
      </c>
      <c r="Y11" s="14" t="e">
        <f>SUMIF('[1]2007'!$B$2119:$B$2200,[1]New!B13,'[1]2007'!$E$2119:$E$2200)</f>
        <v>#VALUE!</v>
      </c>
      <c r="Z11" s="15" t="e">
        <f t="shared" si="1"/>
        <v>#VALUE!</v>
      </c>
      <c r="AA11" s="23"/>
      <c r="AB11" s="23"/>
      <c r="AC11" s="16" t="e">
        <f t="shared" si="2"/>
        <v>#VALUE!</v>
      </c>
      <c r="AD11" s="13"/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7"/>
        <v>#VALUE!</v>
      </c>
      <c r="AI11" s="13"/>
      <c r="AJ11" s="13">
        <f>IF(X11=0,0,LOOKUP(X11,[1]Deduct!A$21:A$64,[1]Deduct!A$21:A$64))-X11</f>
        <v>-70</v>
      </c>
      <c r="AK11" s="20">
        <f>IF(X11=0,0,LOOKUP(X11,[1]Deduct!A$21:A$64,[1]Deduct!C$21:C$64))</f>
        <v>76.92</v>
      </c>
      <c r="AL11" s="13">
        <f>IF(X11=0,0,LOOKUP(X11,[1]Deduct!A$21:A$64,[1]Deduct!D$21:D$64))</f>
        <v>30.49</v>
      </c>
      <c r="AM11" s="13">
        <f>IF(X11=0,0,LOOKUP(X11,[1]Deduct!A$21:A$64,[1]Deduct!E$21:E$64))</f>
        <v>13.01</v>
      </c>
      <c r="AN11" s="18">
        <f t="shared" si="8"/>
        <v>169.12</v>
      </c>
      <c r="AO11" s="13"/>
      <c r="AP11" s="21" t="e">
        <f t="shared" si="9"/>
        <v>#VALUE!</v>
      </c>
    </row>
    <row r="12" spans="1:42">
      <c r="A12" s="68">
        <v>10</v>
      </c>
      <c r="B12" s="2" t="s">
        <v>200</v>
      </c>
      <c r="C12" s="3" t="s">
        <v>128</v>
      </c>
      <c r="D12" s="1" t="s">
        <v>26</v>
      </c>
      <c r="E12" s="23" t="s">
        <v>18</v>
      </c>
      <c r="F12" s="82" t="s">
        <v>206</v>
      </c>
      <c r="G12" s="69">
        <f t="shared" si="6"/>
        <v>40</v>
      </c>
      <c r="H12" s="24">
        <v>40</v>
      </c>
      <c r="I12" s="25">
        <v>10</v>
      </c>
      <c r="J12" s="26">
        <v>6</v>
      </c>
      <c r="K12" s="27">
        <v>0</v>
      </c>
      <c r="L12" s="28">
        <v>0</v>
      </c>
      <c r="M12" s="25">
        <v>10</v>
      </c>
      <c r="N12" s="26">
        <v>6</v>
      </c>
      <c r="O12" s="27">
        <v>10</v>
      </c>
      <c r="P12" s="28">
        <v>6</v>
      </c>
      <c r="Q12" s="25">
        <v>0</v>
      </c>
      <c r="R12" s="26">
        <v>0</v>
      </c>
      <c r="S12" s="27">
        <v>10</v>
      </c>
      <c r="T12" s="28">
        <v>6</v>
      </c>
      <c r="U12" s="25">
        <v>10</v>
      </c>
      <c r="V12" s="26">
        <v>6</v>
      </c>
      <c r="W12" s="22"/>
      <c r="X12" s="14">
        <f t="shared" si="0"/>
        <v>820</v>
      </c>
      <c r="Y12" s="14" t="e">
        <f>SUMIF('[1]2007'!$B$2119:$B$2200,[1]New!B14,'[1]2007'!$E$2119:$E$2200)</f>
        <v>#VALUE!</v>
      </c>
      <c r="Z12" s="15" t="e">
        <f t="shared" si="1"/>
        <v>#VALUE!</v>
      </c>
      <c r="AA12" s="23"/>
      <c r="AB12" s="23"/>
      <c r="AC12" s="16" t="e">
        <f t="shared" si="2"/>
        <v>#VALUE!</v>
      </c>
      <c r="AD12" s="13"/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7"/>
        <v>#VALUE!</v>
      </c>
      <c r="AI12" s="13"/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8"/>
        <v>169.12</v>
      </c>
      <c r="AO12" s="13"/>
      <c r="AP12" s="21" t="e">
        <f t="shared" si="9"/>
        <v>#VALUE!</v>
      </c>
    </row>
    <row r="13" spans="1:42">
      <c r="A13" s="68">
        <v>11</v>
      </c>
      <c r="B13" s="2" t="s">
        <v>55</v>
      </c>
      <c r="C13" s="3" t="s">
        <v>129</v>
      </c>
      <c r="D13" s="1" t="s">
        <v>17</v>
      </c>
      <c r="E13" s="23" t="s">
        <v>18</v>
      </c>
      <c r="F13" s="82">
        <v>10.25</v>
      </c>
      <c r="G13" s="69">
        <f t="shared" si="6"/>
        <v>38</v>
      </c>
      <c r="H13" s="24">
        <v>38</v>
      </c>
      <c r="I13" s="25">
        <v>10</v>
      </c>
      <c r="J13" s="26">
        <v>5.5</v>
      </c>
      <c r="K13" s="27">
        <v>10</v>
      </c>
      <c r="L13" s="28">
        <v>5.5</v>
      </c>
      <c r="M13" s="25">
        <v>0</v>
      </c>
      <c r="N13" s="26">
        <v>0</v>
      </c>
      <c r="O13" s="27">
        <v>10</v>
      </c>
      <c r="P13" s="28">
        <v>5.5</v>
      </c>
      <c r="Q13" s="25">
        <v>0</v>
      </c>
      <c r="R13" s="26">
        <v>0</v>
      </c>
      <c r="S13" s="27">
        <v>10</v>
      </c>
      <c r="T13" s="28">
        <v>5.5</v>
      </c>
      <c r="U13" s="25">
        <v>10</v>
      </c>
      <c r="V13" s="26">
        <v>6</v>
      </c>
      <c r="W13" s="22"/>
      <c r="X13" s="14">
        <f t="shared" si="0"/>
        <v>779</v>
      </c>
      <c r="Y13" s="14" t="e">
        <f>SUMIF('[1]2007'!$B$2119:$B$2200,[1]New!B15,'[1]2007'!$E$2119:$E$2200)</f>
        <v>#VALUE!</v>
      </c>
      <c r="Z13" s="15" t="e">
        <f t="shared" si="1"/>
        <v>#VALUE!</v>
      </c>
      <c r="AA13" s="23">
        <v>1</v>
      </c>
      <c r="AB13" s="23"/>
      <c r="AC13" s="16" t="e">
        <f t="shared" si="2"/>
        <v>#VALUE!</v>
      </c>
      <c r="AD13" s="13"/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7"/>
        <v>#VALUE!</v>
      </c>
      <c r="AI13" s="13"/>
      <c r="AJ13" s="13">
        <f>IF(X13=0,0,LOOKUP(X13,[1]Deduct!A$21:A$64,[1]Deduct!A$21:A$64))-X13</f>
        <v>-29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8"/>
        <v>169.12</v>
      </c>
      <c r="AO13" s="13"/>
      <c r="AP13" s="21" t="e">
        <f t="shared" si="9"/>
        <v>#VALUE!</v>
      </c>
    </row>
    <row r="14" spans="1:42">
      <c r="A14" s="68">
        <v>12</v>
      </c>
      <c r="B14" s="2" t="s">
        <v>201</v>
      </c>
      <c r="C14" s="3" t="s">
        <v>130</v>
      </c>
      <c r="D14" s="1" t="s">
        <v>25</v>
      </c>
      <c r="E14" s="23" t="s">
        <v>18</v>
      </c>
      <c r="F14" s="82" t="s">
        <v>208</v>
      </c>
      <c r="G14" s="69">
        <f t="shared" si="6"/>
        <v>40</v>
      </c>
      <c r="H14" s="24">
        <v>40</v>
      </c>
      <c r="I14" s="25">
        <v>9</v>
      </c>
      <c r="J14" s="26">
        <v>5</v>
      </c>
      <c r="K14" s="27">
        <v>0</v>
      </c>
      <c r="L14" s="28">
        <v>0</v>
      </c>
      <c r="M14" s="25">
        <v>9</v>
      </c>
      <c r="N14" s="26">
        <v>5</v>
      </c>
      <c r="O14" s="27">
        <v>9</v>
      </c>
      <c r="P14" s="28">
        <v>5</v>
      </c>
      <c r="Q14" s="25">
        <v>0</v>
      </c>
      <c r="R14" s="26">
        <v>0</v>
      </c>
      <c r="S14" s="27">
        <v>9</v>
      </c>
      <c r="T14" s="28">
        <v>5</v>
      </c>
      <c r="U14" s="25">
        <v>9</v>
      </c>
      <c r="V14" s="26">
        <v>5</v>
      </c>
      <c r="W14" s="22"/>
      <c r="X14" s="14">
        <f t="shared" si="0"/>
        <v>1000</v>
      </c>
      <c r="Y14" s="14" t="e">
        <f>SUMIF('[1]2007'!$B$2119:$B$2200,[1]New!B16,'[1]2007'!$E$2119:$E$2200)</f>
        <v>#VALUE!</v>
      </c>
      <c r="Z14" s="15" t="e">
        <f t="shared" si="1"/>
        <v>#VALUE!</v>
      </c>
      <c r="AA14" s="23"/>
      <c r="AB14" s="23"/>
      <c r="AC14" s="16" t="e">
        <f t="shared" si="2"/>
        <v>#VALUE!</v>
      </c>
      <c r="AD14" s="13"/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7"/>
        <v>#VALUE!</v>
      </c>
      <c r="AI14" s="13"/>
      <c r="AJ14" s="13">
        <f>IF(X14=0,0,LOOKUP(X14,[1]Deduct!A$21:A$64,[1]Deduct!A$21:A$64))-X14</f>
        <v>-40</v>
      </c>
      <c r="AK14" s="20">
        <f>IF(X14=0,0,LOOKUP(X14,[1]Deduct!A$21:A$64,[1]Deduct!C$21:C$64))</f>
        <v>119.97</v>
      </c>
      <c r="AL14" s="13">
        <f>IF(X14=0,0,LOOKUP(X14,[1]Deduct!A$21:A$64,[1]Deduct!D$21:D$64))</f>
        <v>40.86</v>
      </c>
      <c r="AM14" s="13">
        <f>IF(X14=0,0,LOOKUP(X14,[1]Deduct!A$21:A$64,[1]Deduct!E$21:E$64))</f>
        <v>16.61</v>
      </c>
      <c r="AN14" s="18">
        <f t="shared" si="8"/>
        <v>241.55</v>
      </c>
      <c r="AO14" s="13"/>
      <c r="AP14" s="21" t="e">
        <f t="shared" si="9"/>
        <v>#VALUE!</v>
      </c>
    </row>
    <row r="15" spans="1:42">
      <c r="A15" s="68">
        <v>13</v>
      </c>
      <c r="B15" s="2" t="s">
        <v>56</v>
      </c>
      <c r="C15" s="3" t="s">
        <v>131</v>
      </c>
      <c r="D15" s="1" t="s">
        <v>20</v>
      </c>
      <c r="E15" s="23" t="s">
        <v>18</v>
      </c>
      <c r="F15" s="82" t="s">
        <v>206</v>
      </c>
      <c r="G15" s="69">
        <f t="shared" si="6"/>
        <v>40</v>
      </c>
      <c r="H15" s="24">
        <v>40</v>
      </c>
      <c r="I15" s="25">
        <v>9</v>
      </c>
      <c r="J15" s="26">
        <v>5</v>
      </c>
      <c r="K15" s="27">
        <v>9</v>
      </c>
      <c r="L15" s="28">
        <v>5</v>
      </c>
      <c r="M15" s="25">
        <v>0</v>
      </c>
      <c r="N15" s="26">
        <v>0</v>
      </c>
      <c r="O15" s="27">
        <v>9</v>
      </c>
      <c r="P15" s="28">
        <v>5</v>
      </c>
      <c r="Q15" s="25">
        <v>0</v>
      </c>
      <c r="R15" s="26">
        <v>0</v>
      </c>
      <c r="S15" s="27">
        <v>9</v>
      </c>
      <c r="T15" s="28">
        <v>5</v>
      </c>
      <c r="U15" s="25">
        <v>9</v>
      </c>
      <c r="V15" s="26">
        <v>5</v>
      </c>
      <c r="W15" s="22"/>
      <c r="X15" s="14">
        <f t="shared" si="0"/>
        <v>820</v>
      </c>
      <c r="Y15" s="14" t="e">
        <f>SUMIF('[1]2007'!$B$2119:$B$2200,[1]New!B17,'[1]2007'!$E$2119:$E$2200)</f>
        <v>#VALUE!</v>
      </c>
      <c r="Z15" s="15" t="e">
        <f t="shared" si="1"/>
        <v>#VALUE!</v>
      </c>
      <c r="AA15" s="23"/>
      <c r="AB15" s="23"/>
      <c r="AC15" s="16" t="e">
        <f t="shared" si="2"/>
        <v>#VALUE!</v>
      </c>
      <c r="AD15" s="13"/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7"/>
        <v>#VALUE!</v>
      </c>
      <c r="AI15" s="13"/>
      <c r="AJ15" s="13">
        <f>IF(X15=0,0,LOOKUP(X15,[1]Deduct!A$21:A$64,[1]Deduct!A$21:A$64))-X15</f>
        <v>-70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8"/>
        <v>169.12</v>
      </c>
      <c r="AO15" s="13"/>
      <c r="AP15" s="21" t="e">
        <f t="shared" si="9"/>
        <v>#VALUE!</v>
      </c>
    </row>
    <row r="16" spans="1:42">
      <c r="A16" s="68">
        <v>14</v>
      </c>
      <c r="B16" s="2" t="s">
        <v>57</v>
      </c>
      <c r="C16" s="3" t="s">
        <v>132</v>
      </c>
      <c r="D16" s="1" t="s">
        <v>20</v>
      </c>
      <c r="E16" s="23" t="s">
        <v>18</v>
      </c>
      <c r="F16" s="82" t="s">
        <v>206</v>
      </c>
      <c r="G16" s="69">
        <f t="shared" si="6"/>
        <v>16</v>
      </c>
      <c r="H16" s="24">
        <v>16</v>
      </c>
      <c r="I16" s="25">
        <v>0</v>
      </c>
      <c r="J16" s="26">
        <v>0</v>
      </c>
      <c r="K16" s="27">
        <v>0</v>
      </c>
      <c r="L16" s="28">
        <v>0</v>
      </c>
      <c r="M16" s="25">
        <v>0</v>
      </c>
      <c r="N16" s="26">
        <v>0</v>
      </c>
      <c r="O16" s="27">
        <v>0</v>
      </c>
      <c r="P16" s="28">
        <v>0</v>
      </c>
      <c r="Q16" s="25">
        <v>11</v>
      </c>
      <c r="R16" s="26">
        <v>4</v>
      </c>
      <c r="S16" s="27">
        <v>11</v>
      </c>
      <c r="T16" s="28">
        <v>4</v>
      </c>
      <c r="U16" s="25">
        <v>10</v>
      </c>
      <c r="V16" s="26">
        <v>4</v>
      </c>
      <c r="W16" s="22"/>
      <c r="X16" s="14">
        <f t="shared" si="0"/>
        <v>328</v>
      </c>
      <c r="Y16" s="14" t="e">
        <f>SUMIF('[1]2007'!$B$2119:$B$2200,[1]New!B18,'[1]2007'!$E$2119:$E$2200)</f>
        <v>#VALUE!</v>
      </c>
      <c r="Z16" s="15" t="e">
        <f t="shared" si="1"/>
        <v>#VALUE!</v>
      </c>
      <c r="AA16" s="23"/>
      <c r="AB16" s="23"/>
      <c r="AC16" s="16" t="e">
        <f t="shared" si="2"/>
        <v>#VALUE!</v>
      </c>
      <c r="AD16" s="13"/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7"/>
        <v>#VALUE!</v>
      </c>
      <c r="AI16" s="13"/>
      <c r="AJ16" s="13" t="e">
        <f>IF(X16=0,0,LOOKUP(X16,[1]Deduct!A$21:A$64,[1]Deduct!A$21:A$64))-X16</f>
        <v>#N/A</v>
      </c>
      <c r="AK16" s="20" t="e">
        <f>IF(X16=0,0,LOOKUP(X16,[1]Deduct!A$21:A$64,[1]Deduct!C$21:C$64))</f>
        <v>#N/A</v>
      </c>
      <c r="AL16" s="13" t="e">
        <f>IF(X16=0,0,LOOKUP(X16,[1]Deduct!A$21:A$64,[1]Deduct!D$21:D$64))</f>
        <v>#N/A</v>
      </c>
      <c r="AM16" s="13" t="e">
        <f>IF(X16=0,0,LOOKUP(X16,[1]Deduct!A$21:A$64,[1]Deduct!E$21:E$64))</f>
        <v>#N/A</v>
      </c>
      <c r="AN16" s="18" t="e">
        <f t="shared" si="8"/>
        <v>#N/A</v>
      </c>
      <c r="AO16" s="13"/>
      <c r="AP16" s="21" t="e">
        <f t="shared" si="9"/>
        <v>#N/A</v>
      </c>
    </row>
    <row r="17" spans="1:42">
      <c r="A17" s="68">
        <v>15</v>
      </c>
      <c r="B17" s="2" t="s">
        <v>58</v>
      </c>
      <c r="C17" s="3" t="s">
        <v>133</v>
      </c>
      <c r="D17" s="1" t="s">
        <v>17</v>
      </c>
      <c r="E17" s="23" t="s">
        <v>18</v>
      </c>
      <c r="F17" s="82" t="s">
        <v>209</v>
      </c>
      <c r="G17" s="69">
        <f t="shared" si="6"/>
        <v>40</v>
      </c>
      <c r="H17" s="24">
        <v>40</v>
      </c>
      <c r="I17" s="25">
        <v>9</v>
      </c>
      <c r="J17" s="26">
        <v>5</v>
      </c>
      <c r="K17" s="27">
        <v>0</v>
      </c>
      <c r="L17" s="28">
        <v>0</v>
      </c>
      <c r="M17" s="25">
        <v>9</v>
      </c>
      <c r="N17" s="26">
        <v>5</v>
      </c>
      <c r="O17" s="27">
        <v>0</v>
      </c>
      <c r="P17" s="28">
        <v>0</v>
      </c>
      <c r="Q17" s="25">
        <v>9</v>
      </c>
      <c r="R17" s="26">
        <v>5</v>
      </c>
      <c r="S17" s="27">
        <v>9</v>
      </c>
      <c r="T17" s="28">
        <v>5</v>
      </c>
      <c r="U17" s="25">
        <v>9</v>
      </c>
      <c r="V17" s="26">
        <v>5</v>
      </c>
      <c r="W17" s="22"/>
      <c r="X17" s="14">
        <f t="shared" si="0"/>
        <v>1020</v>
      </c>
      <c r="Y17" s="14" t="e">
        <f>SUMIF('[1]2007'!$B$2119:$B$2200,[1]New!B19,'[1]2007'!$E$2119:$E$2200)</f>
        <v>#VALUE!</v>
      </c>
      <c r="Z17" s="15" t="e">
        <f t="shared" si="1"/>
        <v>#VALUE!</v>
      </c>
      <c r="AA17" s="23">
        <v>1</v>
      </c>
      <c r="AB17" s="23"/>
      <c r="AC17" s="16" t="e">
        <f t="shared" si="2"/>
        <v>#VALUE!</v>
      </c>
      <c r="AD17" s="13"/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7"/>
        <v>#VALUE!</v>
      </c>
      <c r="AI17" s="13"/>
      <c r="AJ17" s="13">
        <f>IF(X17=0,0,LOOKUP(X17,[1]Deduct!A$21:A$64,[1]Deduct!A$21:A$64))-X17</f>
        <v>-60</v>
      </c>
      <c r="AK17" s="20">
        <f>IF(X17=0,0,LOOKUP(X17,[1]Deduct!A$21:A$64,[1]Deduct!C$21:C$64))</f>
        <v>119.97</v>
      </c>
      <c r="AL17" s="13">
        <f>IF(X17=0,0,LOOKUP(X17,[1]Deduct!A$21:A$64,[1]Deduct!D$21:D$64))</f>
        <v>40.86</v>
      </c>
      <c r="AM17" s="13">
        <f>IF(X17=0,0,LOOKUP(X17,[1]Deduct!A$21:A$64,[1]Deduct!E$21:E$64))</f>
        <v>16.61</v>
      </c>
      <c r="AN17" s="18">
        <f t="shared" si="8"/>
        <v>241.55</v>
      </c>
      <c r="AO17" s="13"/>
      <c r="AP17" s="21" t="e">
        <f t="shared" si="9"/>
        <v>#VALUE!</v>
      </c>
    </row>
    <row r="18" spans="1:42">
      <c r="A18" s="68">
        <v>16</v>
      </c>
      <c r="B18" s="2" t="s">
        <v>59</v>
      </c>
      <c r="C18" s="3" t="s">
        <v>134</v>
      </c>
      <c r="D18" s="1" t="s">
        <v>216</v>
      </c>
      <c r="E18" s="23" t="s">
        <v>18</v>
      </c>
      <c r="F18" s="82">
        <v>10.25</v>
      </c>
      <c r="G18" s="69">
        <f t="shared" si="6"/>
        <v>40</v>
      </c>
      <c r="H18" s="24">
        <v>40</v>
      </c>
      <c r="I18" s="25">
        <v>9</v>
      </c>
      <c r="J18" s="26">
        <v>5</v>
      </c>
      <c r="K18" s="27">
        <v>9</v>
      </c>
      <c r="L18" s="28">
        <v>5</v>
      </c>
      <c r="M18" s="25">
        <v>0</v>
      </c>
      <c r="N18" s="26">
        <v>0</v>
      </c>
      <c r="O18" s="27">
        <v>9</v>
      </c>
      <c r="P18" s="28">
        <v>5</v>
      </c>
      <c r="Q18" s="25">
        <v>9</v>
      </c>
      <c r="R18" s="26">
        <v>5</v>
      </c>
      <c r="S18" s="27">
        <v>0</v>
      </c>
      <c r="T18" s="28">
        <v>0</v>
      </c>
      <c r="U18" s="25">
        <v>9</v>
      </c>
      <c r="V18" s="26">
        <v>5</v>
      </c>
      <c r="W18" s="22"/>
      <c r="X18" s="14">
        <f t="shared" si="0"/>
        <v>820</v>
      </c>
      <c r="Y18" s="14" t="e">
        <f>SUMIF('[1]2007'!$B$2119:$B$2200,[1]New!B20,'[1]2007'!$E$2119:$E$2200)</f>
        <v>#VALUE!</v>
      </c>
      <c r="Z18" s="15" t="e">
        <f t="shared" si="1"/>
        <v>#VALUE!</v>
      </c>
      <c r="AA18" s="23">
        <v>1</v>
      </c>
      <c r="AB18" s="23"/>
      <c r="AC18" s="16" t="e">
        <f t="shared" si="2"/>
        <v>#VALUE!</v>
      </c>
      <c r="AD18" s="13"/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7"/>
        <v>#VALUE!</v>
      </c>
      <c r="AI18" s="13"/>
      <c r="AJ18" s="13">
        <f>IF(X18=0,0,LOOKUP(X18,[1]Deduct!A$21:A$64,[1]Deduct!A$21:A$64))-X18</f>
        <v>-70</v>
      </c>
      <c r="AK18" s="20">
        <f>IF(X18=0,0,LOOKUP(X18,[1]Deduct!A$21:A$64,[1]Deduct!C$21:C$64))</f>
        <v>76.92</v>
      </c>
      <c r="AL18" s="13">
        <f>IF(X18=0,0,LOOKUP(X18,[1]Deduct!A$21:A$64,[1]Deduct!D$21:D$64))</f>
        <v>30.49</v>
      </c>
      <c r="AM18" s="13">
        <f>IF(X18=0,0,LOOKUP(X18,[1]Deduct!A$21:A$64,[1]Deduct!E$21:E$64))</f>
        <v>13.01</v>
      </c>
      <c r="AN18" s="18">
        <f t="shared" si="8"/>
        <v>169.12</v>
      </c>
      <c r="AO18" s="13"/>
      <c r="AP18" s="21" t="e">
        <f t="shared" si="9"/>
        <v>#VALUE!</v>
      </c>
    </row>
    <row r="19" spans="1:42">
      <c r="A19" s="68">
        <v>17</v>
      </c>
      <c r="B19" s="2" t="s">
        <v>60</v>
      </c>
      <c r="C19" s="3" t="s">
        <v>135</v>
      </c>
      <c r="D19" s="1" t="s">
        <v>17</v>
      </c>
      <c r="E19" s="23" t="s">
        <v>18</v>
      </c>
      <c r="F19" s="82">
        <v>10.5</v>
      </c>
      <c r="G19" s="69">
        <f t="shared" si="6"/>
        <v>10.5</v>
      </c>
      <c r="H19" s="24">
        <v>10.5</v>
      </c>
      <c r="I19" s="25">
        <v>0</v>
      </c>
      <c r="J19" s="26">
        <v>0</v>
      </c>
      <c r="K19" s="27">
        <v>0</v>
      </c>
      <c r="L19" s="28">
        <v>0</v>
      </c>
      <c r="M19" s="25">
        <v>0</v>
      </c>
      <c r="N19" s="26">
        <v>0</v>
      </c>
      <c r="O19" s="27">
        <v>0</v>
      </c>
      <c r="P19" s="28">
        <v>0</v>
      </c>
      <c r="Q19" s="25">
        <v>0</v>
      </c>
      <c r="R19" s="26">
        <v>0</v>
      </c>
      <c r="S19" s="27">
        <v>12</v>
      </c>
      <c r="T19" s="28">
        <v>5</v>
      </c>
      <c r="U19" s="25">
        <v>12</v>
      </c>
      <c r="V19" s="26">
        <v>5.5</v>
      </c>
      <c r="W19" s="22"/>
      <c r="X19" s="14">
        <f t="shared" si="0"/>
        <v>220.5</v>
      </c>
      <c r="Y19" s="14" t="e">
        <f>SUMIF('[1]2007'!$B$2119:$B$2200,[1]New!B21,'[1]2007'!$E$2119:$E$2200)</f>
        <v>#VALUE!</v>
      </c>
      <c r="Z19" s="15" t="e">
        <f t="shared" si="1"/>
        <v>#VALUE!</v>
      </c>
      <c r="AA19" s="23"/>
      <c r="AB19" s="23"/>
      <c r="AC19" s="16" t="e">
        <f t="shared" si="2"/>
        <v>#VALUE!</v>
      </c>
      <c r="AD19" s="13"/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7"/>
        <v>#VALUE!</v>
      </c>
      <c r="AI19" s="13"/>
      <c r="AJ19" s="13" t="e">
        <f>IF(X19=0,0,LOOKUP(X19,[1]Deduct!A$21:A$64,[1]Deduct!A$21:A$64))-X19</f>
        <v>#N/A</v>
      </c>
      <c r="AK19" s="20" t="e">
        <f>IF(X19=0,0,LOOKUP(X19,[1]Deduct!A$21:A$64,[1]Deduct!C$21:C$64))</f>
        <v>#N/A</v>
      </c>
      <c r="AL19" s="13" t="e">
        <f>IF(X19=0,0,LOOKUP(X19,[1]Deduct!A$21:A$64,[1]Deduct!D$21:D$64))</f>
        <v>#N/A</v>
      </c>
      <c r="AM19" s="13" t="e">
        <f>IF(X19=0,0,LOOKUP(X19,[1]Deduct!A$21:A$64,[1]Deduct!E$21:E$64))</f>
        <v>#N/A</v>
      </c>
      <c r="AN19" s="18" t="e">
        <f t="shared" si="8"/>
        <v>#N/A</v>
      </c>
      <c r="AO19" s="13"/>
      <c r="AP19" s="21" t="e">
        <f t="shared" si="9"/>
        <v>#N/A</v>
      </c>
    </row>
    <row r="20" spans="1:42">
      <c r="A20" s="68">
        <v>18</v>
      </c>
      <c r="B20" s="2" t="s">
        <v>61</v>
      </c>
      <c r="C20" s="3" t="s">
        <v>136</v>
      </c>
      <c r="D20" s="1" t="s">
        <v>20</v>
      </c>
      <c r="E20" s="23" t="s">
        <v>18</v>
      </c>
      <c r="F20" s="82">
        <v>10.25</v>
      </c>
      <c r="G20" s="69">
        <f t="shared" si="6"/>
        <v>20</v>
      </c>
      <c r="H20" s="24">
        <v>20</v>
      </c>
      <c r="I20" s="25">
        <v>5</v>
      </c>
      <c r="J20" s="26">
        <v>9</v>
      </c>
      <c r="K20" s="27">
        <v>5</v>
      </c>
      <c r="L20" s="28">
        <v>9</v>
      </c>
      <c r="M20" s="25">
        <v>5</v>
      </c>
      <c r="N20" s="26">
        <v>9</v>
      </c>
      <c r="O20" s="27">
        <v>0</v>
      </c>
      <c r="P20" s="28">
        <v>0</v>
      </c>
      <c r="Q20" s="25">
        <v>0</v>
      </c>
      <c r="R20" s="26">
        <v>0</v>
      </c>
      <c r="S20" s="27">
        <v>5</v>
      </c>
      <c r="T20" s="28">
        <v>9</v>
      </c>
      <c r="U20" s="25">
        <v>5</v>
      </c>
      <c r="V20" s="26">
        <v>9</v>
      </c>
      <c r="W20" s="22"/>
      <c r="X20" s="14">
        <f t="shared" si="0"/>
        <v>410</v>
      </c>
      <c r="Y20" s="14" t="e">
        <f>SUMIF('[1]2007'!$B$2119:$B$2200,[1]New!B22,'[1]2007'!$E$2119:$E$2200)</f>
        <v>#VALUE!</v>
      </c>
      <c r="Z20" s="15" t="e">
        <f t="shared" si="1"/>
        <v>#VALUE!</v>
      </c>
      <c r="AA20" s="23">
        <v>1</v>
      </c>
      <c r="AB20" s="23"/>
      <c r="AC20" s="16" t="e">
        <f t="shared" si="2"/>
        <v>#VALUE!</v>
      </c>
      <c r="AD20" s="13"/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7"/>
        <v>#VALUE!</v>
      </c>
      <c r="AI20" s="13"/>
      <c r="AJ20" s="13">
        <f>IF(X20=0,0,LOOKUP(X20,[1]Deduct!A$21:A$64,[1]Deduct!A$21:A$64))-X20</f>
        <v>0</v>
      </c>
      <c r="AK20" s="20">
        <f>IF(X20=0,0,LOOKUP(X20,[1]Deduct!A$21:A$64,[1]Deduct!C$21:C$64))</f>
        <v>0</v>
      </c>
      <c r="AL20" s="13">
        <f>IF(X20=0,0,LOOKUP(X20,[1]Deduct!A$21:A$64,[1]Deduct!D$21:D$64))</f>
        <v>13.64</v>
      </c>
      <c r="AM20" s="13">
        <f>IF(X20=0,0,LOOKUP(X20,[1]Deduct!A$21:A$64,[1]Deduct!E$21:E$64))</f>
        <v>7.1</v>
      </c>
      <c r="AN20" s="18">
        <f t="shared" si="8"/>
        <v>44.32</v>
      </c>
      <c r="AO20" s="13"/>
      <c r="AP20" s="21" t="e">
        <f t="shared" si="9"/>
        <v>#VALUE!</v>
      </c>
    </row>
    <row r="21" spans="1:42">
      <c r="A21" s="68">
        <v>19</v>
      </c>
      <c r="B21" s="2" t="s">
        <v>23</v>
      </c>
      <c r="C21" s="3" t="s">
        <v>24</v>
      </c>
      <c r="D21" s="1" t="s">
        <v>19</v>
      </c>
      <c r="E21" s="23" t="s">
        <v>18</v>
      </c>
      <c r="F21" s="82" t="s">
        <v>206</v>
      </c>
      <c r="G21" s="69">
        <f t="shared" si="6"/>
        <v>20</v>
      </c>
      <c r="H21" s="24">
        <v>20</v>
      </c>
      <c r="I21" s="25">
        <v>9</v>
      </c>
      <c r="J21" s="26">
        <v>11</v>
      </c>
      <c r="K21" s="27">
        <v>9</v>
      </c>
      <c r="L21" s="28">
        <v>12</v>
      </c>
      <c r="M21" s="25">
        <v>9</v>
      </c>
      <c r="N21" s="26">
        <v>12</v>
      </c>
      <c r="O21" s="27">
        <v>9</v>
      </c>
      <c r="P21" s="28">
        <v>12</v>
      </c>
      <c r="Q21" s="25">
        <v>9</v>
      </c>
      <c r="R21" s="26">
        <v>12</v>
      </c>
      <c r="S21" s="27">
        <v>9</v>
      </c>
      <c r="T21" s="28">
        <v>12</v>
      </c>
      <c r="U21" s="25">
        <v>9</v>
      </c>
      <c r="V21" s="26">
        <v>12</v>
      </c>
      <c r="W21" s="22"/>
      <c r="X21" s="14">
        <f t="shared" si="0"/>
        <v>410</v>
      </c>
      <c r="Y21" s="14" t="e">
        <f>SUMIF('[1]2007'!$B$2119:$B$2200,[1]New!B23,'[1]2007'!$E$2119:$E$2200)</f>
        <v>#VALUE!</v>
      </c>
      <c r="Z21" s="15" t="e">
        <f t="shared" si="1"/>
        <v>#VALUE!</v>
      </c>
      <c r="AA21" s="23"/>
      <c r="AB21" s="23"/>
      <c r="AC21" s="16" t="e">
        <f t="shared" si="2"/>
        <v>#VALUE!</v>
      </c>
      <c r="AD21" s="13"/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7"/>
        <v>#VALUE!</v>
      </c>
      <c r="AI21" s="13"/>
      <c r="AJ21" s="13">
        <f>IF(X21=0,0,LOOKUP(X21,[1]Deduct!A$21:A$64,[1]Deduct!A$21:A$64))-X21</f>
        <v>0</v>
      </c>
      <c r="AK21" s="20">
        <f>IF(X21=0,0,LOOKUP(X21,[1]Deduct!A$21:A$64,[1]Deduct!C$21:C$64))</f>
        <v>0</v>
      </c>
      <c r="AL21" s="13">
        <f>IF(X21=0,0,LOOKUP(X21,[1]Deduct!A$21:A$64,[1]Deduct!D$21:D$64))</f>
        <v>13.64</v>
      </c>
      <c r="AM21" s="13">
        <f>IF(X21=0,0,LOOKUP(X21,[1]Deduct!A$21:A$64,[1]Deduct!E$21:E$64))</f>
        <v>7.1</v>
      </c>
      <c r="AN21" s="18">
        <f t="shared" si="8"/>
        <v>44.32</v>
      </c>
      <c r="AO21" s="13"/>
      <c r="AP21" s="21" t="e">
        <f t="shared" si="9"/>
        <v>#VALUE!</v>
      </c>
    </row>
    <row r="22" spans="1:42">
      <c r="A22" s="68">
        <v>20</v>
      </c>
      <c r="B22" s="2" t="s">
        <v>62</v>
      </c>
      <c r="C22" s="3" t="s">
        <v>137</v>
      </c>
      <c r="D22" s="1" t="s">
        <v>17</v>
      </c>
      <c r="E22" s="23" t="s">
        <v>18</v>
      </c>
      <c r="F22" s="82">
        <v>10.5</v>
      </c>
      <c r="G22" s="69">
        <f t="shared" si="6"/>
        <v>25.25</v>
      </c>
      <c r="H22" s="24">
        <v>25.25</v>
      </c>
      <c r="I22" s="25">
        <v>0</v>
      </c>
      <c r="J22" s="26">
        <v>0</v>
      </c>
      <c r="K22" s="27">
        <v>0</v>
      </c>
      <c r="L22" s="28">
        <v>0</v>
      </c>
      <c r="M22" s="25">
        <v>1</v>
      </c>
      <c r="N22" s="26">
        <v>6</v>
      </c>
      <c r="O22" s="27">
        <v>1</v>
      </c>
      <c r="P22" s="28">
        <v>6</v>
      </c>
      <c r="Q22" s="25">
        <v>1</v>
      </c>
      <c r="R22" s="26">
        <v>6</v>
      </c>
      <c r="S22" s="27">
        <v>1</v>
      </c>
      <c r="T22" s="28">
        <v>6</v>
      </c>
      <c r="U22" s="25">
        <v>12.75</v>
      </c>
      <c r="V22" s="26">
        <v>6</v>
      </c>
      <c r="W22" s="22"/>
      <c r="X22" s="14">
        <f t="shared" si="0"/>
        <v>530.25</v>
      </c>
      <c r="Y22" s="14" t="e">
        <f>SUMIF('[1]2007'!$B$2119:$B$2200,[1]New!B24,'[1]2007'!$E$2119:$E$2200)</f>
        <v>#VALUE!</v>
      </c>
      <c r="Z22" s="15" t="e">
        <f t="shared" si="1"/>
        <v>#VALUE!</v>
      </c>
      <c r="AA22" s="23">
        <v>1</v>
      </c>
      <c r="AB22" s="23"/>
      <c r="AC22" s="16" t="e">
        <f t="shared" si="2"/>
        <v>#VALUE!</v>
      </c>
      <c r="AD22" s="13"/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7"/>
        <v>#VALUE!</v>
      </c>
      <c r="AI22" s="13"/>
      <c r="AJ22" s="13">
        <f>IF(X22=0,0,LOOKUP(X22,[1]Deduct!A$21:A$64,[1]Deduct!A$21:A$64))-X22</f>
        <v>-0.25</v>
      </c>
      <c r="AK22" s="20">
        <f>IF(X22=0,0,LOOKUP(X22,[1]Deduct!A$21:A$64,[1]Deduct!C$21:C$64))</f>
        <v>18.72</v>
      </c>
      <c r="AL22" s="13">
        <f>IF(X22=0,0,LOOKUP(X22,[1]Deduct!A$21:A$64,[1]Deduct!D$21:D$64))</f>
        <v>19.579999999999998</v>
      </c>
      <c r="AM22" s="13">
        <f>IF(X22=0,0,LOOKUP(X22,[1]Deduct!A$21:A$64,[1]Deduct!E$21:E$64))</f>
        <v>9.17</v>
      </c>
      <c r="AN22" s="18">
        <f t="shared" si="8"/>
        <v>79.89</v>
      </c>
      <c r="AO22" s="13"/>
      <c r="AP22" s="21" t="e">
        <f t="shared" si="9"/>
        <v>#VALUE!</v>
      </c>
    </row>
    <row r="23" spans="1:42">
      <c r="A23" s="68">
        <v>21</v>
      </c>
      <c r="B23" s="2" t="s">
        <v>202</v>
      </c>
      <c r="C23" s="3" t="s">
        <v>138</v>
      </c>
      <c r="D23" s="1" t="s">
        <v>26</v>
      </c>
      <c r="E23" s="23" t="s">
        <v>18</v>
      </c>
      <c r="F23" s="82" t="s">
        <v>206</v>
      </c>
      <c r="G23" s="69">
        <f t="shared" si="6"/>
        <v>20</v>
      </c>
      <c r="H23" s="24">
        <v>20</v>
      </c>
      <c r="I23" s="25">
        <v>9</v>
      </c>
      <c r="J23" s="26">
        <v>12</v>
      </c>
      <c r="K23" s="27">
        <v>9</v>
      </c>
      <c r="L23" s="28">
        <v>12</v>
      </c>
      <c r="M23" s="25">
        <v>9</v>
      </c>
      <c r="N23" s="26">
        <v>12</v>
      </c>
      <c r="O23" s="27">
        <v>9</v>
      </c>
      <c r="P23" s="28">
        <v>12</v>
      </c>
      <c r="Q23" s="25">
        <v>9</v>
      </c>
      <c r="R23" s="26">
        <v>12</v>
      </c>
      <c r="S23" s="27">
        <v>9</v>
      </c>
      <c r="T23" s="28">
        <v>12</v>
      </c>
      <c r="U23" s="25">
        <v>9</v>
      </c>
      <c r="V23" s="26">
        <v>11</v>
      </c>
      <c r="W23" s="22"/>
      <c r="X23" s="14">
        <f t="shared" si="0"/>
        <v>410</v>
      </c>
      <c r="Y23" s="14" t="e">
        <f>SUMIF('[1]2007'!$B$2119:$B$2200,[1]New!B25,'[1]2007'!$E$2119:$E$2200)</f>
        <v>#VALUE!</v>
      </c>
      <c r="Z23" s="15" t="e">
        <f t="shared" si="1"/>
        <v>#VALUE!</v>
      </c>
      <c r="AA23" s="23"/>
      <c r="AB23" s="23"/>
      <c r="AC23" s="16" t="e">
        <f t="shared" si="2"/>
        <v>#VALUE!</v>
      </c>
      <c r="AD23" s="13"/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7"/>
        <v>#VALUE!</v>
      </c>
      <c r="AI23" s="13"/>
      <c r="AJ23" s="13">
        <f>IF(X23=0,0,LOOKUP(X23,[1]Deduct!A$21:A$64,[1]Deduct!A$21:A$64))-X23</f>
        <v>0</v>
      </c>
      <c r="AK23" s="20">
        <f>IF(X23=0,0,LOOKUP(X23,[1]Deduct!A$21:A$64,[1]Deduct!C$21:C$64))</f>
        <v>0</v>
      </c>
      <c r="AL23" s="13">
        <f>IF(X23=0,0,LOOKUP(X23,[1]Deduct!A$21:A$64,[1]Deduct!D$21:D$64))</f>
        <v>13.64</v>
      </c>
      <c r="AM23" s="13">
        <f>IF(X23=0,0,LOOKUP(X23,[1]Deduct!A$21:A$64,[1]Deduct!E$21:E$64))</f>
        <v>7.1</v>
      </c>
      <c r="AN23" s="18">
        <f t="shared" si="8"/>
        <v>44.32</v>
      </c>
      <c r="AO23" s="13"/>
      <c r="AP23" s="21" t="e">
        <f t="shared" si="9"/>
        <v>#VALUE!</v>
      </c>
    </row>
    <row r="24" spans="1:42">
      <c r="A24" s="68">
        <v>22</v>
      </c>
      <c r="B24" s="2" t="s">
        <v>63</v>
      </c>
      <c r="C24" s="3" t="s">
        <v>139</v>
      </c>
      <c r="D24" s="1" t="s">
        <v>20</v>
      </c>
      <c r="E24" s="23" t="s">
        <v>18</v>
      </c>
      <c r="F24" s="82" t="s">
        <v>206</v>
      </c>
      <c r="G24" s="69">
        <f t="shared" si="6"/>
        <v>40</v>
      </c>
      <c r="H24" s="24">
        <v>40</v>
      </c>
      <c r="I24" s="25">
        <v>9</v>
      </c>
      <c r="J24" s="26">
        <v>5</v>
      </c>
      <c r="K24" s="27">
        <v>0</v>
      </c>
      <c r="L24" s="28">
        <v>0</v>
      </c>
      <c r="M24" s="25">
        <v>0</v>
      </c>
      <c r="N24" s="26">
        <v>0</v>
      </c>
      <c r="O24" s="27">
        <v>9</v>
      </c>
      <c r="P24" s="28">
        <v>5</v>
      </c>
      <c r="Q24" s="25">
        <v>9</v>
      </c>
      <c r="R24" s="26">
        <v>5</v>
      </c>
      <c r="S24" s="27">
        <v>9</v>
      </c>
      <c r="T24" s="28">
        <v>5</v>
      </c>
      <c r="U24" s="25">
        <v>9</v>
      </c>
      <c r="V24" s="26">
        <v>5</v>
      </c>
      <c r="W24" s="22"/>
      <c r="X24" s="14">
        <f t="shared" ref="X24:X41" si="10">F24*G24*2</f>
        <v>820</v>
      </c>
      <c r="Y24" s="14" t="e">
        <f>SUMIF('[1]2007'!$B$2119:$B$2200,[1]New!B26,'[1]2007'!$E$2119:$E$2200)</f>
        <v>#VALUE!</v>
      </c>
      <c r="Z24" s="15" t="e">
        <f t="shared" si="1"/>
        <v>#VALUE!</v>
      </c>
      <c r="AA24" s="23">
        <v>1</v>
      </c>
      <c r="AB24" s="23"/>
      <c r="AC24" s="16" t="e">
        <f t="shared" si="2"/>
        <v>#VALUE!</v>
      </c>
      <c r="AD24" s="13"/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7"/>
        <v>#VALUE!</v>
      </c>
      <c r="AI24" s="13"/>
      <c r="AJ24" s="13">
        <f>IF(X24=0,0,LOOKUP(X24,[1]Deduct!A$21:A$64,[1]Deduct!A$21:A$64))-X24</f>
        <v>-70</v>
      </c>
      <c r="AK24" s="20">
        <f>IF(X24=0,0,LOOKUP(X24,[1]Deduct!A$21:A$64,[1]Deduct!C$21:C$64))</f>
        <v>76.92</v>
      </c>
      <c r="AL24" s="13">
        <f>IF(X24=0,0,LOOKUP(X24,[1]Deduct!A$21:A$64,[1]Deduct!D$21:D$64))</f>
        <v>30.49</v>
      </c>
      <c r="AM24" s="13">
        <f>IF(X24=0,0,LOOKUP(X24,[1]Deduct!A$21:A$64,[1]Deduct!E$21:E$64))</f>
        <v>13.01</v>
      </c>
      <c r="AN24" s="18">
        <f t="shared" si="8"/>
        <v>169.12</v>
      </c>
      <c r="AO24" s="13"/>
      <c r="AP24" s="21" t="e">
        <f t="shared" si="9"/>
        <v>#VALUE!</v>
      </c>
    </row>
    <row r="25" spans="1:42">
      <c r="A25" s="68">
        <v>23</v>
      </c>
      <c r="B25" s="2" t="s">
        <v>64</v>
      </c>
      <c r="C25" s="3" t="s">
        <v>140</v>
      </c>
      <c r="D25" s="1" t="s">
        <v>17</v>
      </c>
      <c r="E25" s="23" t="s">
        <v>18</v>
      </c>
      <c r="F25" s="82">
        <v>10.75</v>
      </c>
      <c r="G25" s="69">
        <f t="shared" si="6"/>
        <v>37.5</v>
      </c>
      <c r="H25" s="24">
        <v>37.5</v>
      </c>
      <c r="I25" s="25">
        <v>7.5</v>
      </c>
      <c r="J25" s="26">
        <v>3</v>
      </c>
      <c r="K25" s="27">
        <v>7.5</v>
      </c>
      <c r="L25" s="28">
        <v>3</v>
      </c>
      <c r="M25" s="25">
        <v>7.5</v>
      </c>
      <c r="N25" s="26">
        <v>3</v>
      </c>
      <c r="O25" s="27">
        <v>7.5</v>
      </c>
      <c r="P25" s="28">
        <v>3</v>
      </c>
      <c r="Q25" s="25">
        <v>7.5</v>
      </c>
      <c r="R25" s="26">
        <v>3</v>
      </c>
      <c r="S25" s="27">
        <v>0</v>
      </c>
      <c r="T25" s="28">
        <v>0</v>
      </c>
      <c r="U25" s="25">
        <v>0</v>
      </c>
      <c r="V25" s="26">
        <v>0</v>
      </c>
      <c r="W25" s="22"/>
      <c r="X25" s="14">
        <f t="shared" si="10"/>
        <v>806.25</v>
      </c>
      <c r="Y25" s="14" t="e">
        <f>SUMIF('[1]2007'!$B$2119:$B$2200,[1]New!B27,'[1]2007'!$E$2119:$E$2200)</f>
        <v>#VALUE!</v>
      </c>
      <c r="Z25" s="15" t="e">
        <f t="shared" si="1"/>
        <v>#VALUE!</v>
      </c>
      <c r="AA25" s="23"/>
      <c r="AB25" s="23"/>
      <c r="AC25" s="16" t="e">
        <f t="shared" si="2"/>
        <v>#VALUE!</v>
      </c>
      <c r="AD25" s="13"/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7"/>
        <v>#VALUE!</v>
      </c>
      <c r="AI25" s="13"/>
      <c r="AJ25" s="13">
        <f>IF(X25=0,0,LOOKUP(X25,[1]Deduct!A$21:A$64,[1]Deduct!A$21:A$64))-X25</f>
        <v>-56.25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8"/>
        <v>169.12</v>
      </c>
      <c r="AO25" s="13"/>
      <c r="AP25" s="21" t="e">
        <f t="shared" si="9"/>
        <v>#VALUE!</v>
      </c>
    </row>
    <row r="26" spans="1:42">
      <c r="A26" s="68">
        <v>24</v>
      </c>
      <c r="B26" s="2" t="s">
        <v>65</v>
      </c>
      <c r="C26" s="3" t="s">
        <v>141</v>
      </c>
      <c r="D26" s="1" t="s">
        <v>20</v>
      </c>
      <c r="E26" s="23" t="s">
        <v>18</v>
      </c>
      <c r="F26" s="82" t="s">
        <v>206</v>
      </c>
      <c r="G26" s="69">
        <f t="shared" si="6"/>
        <v>20</v>
      </c>
      <c r="H26" s="24">
        <v>20</v>
      </c>
      <c r="I26" s="25">
        <v>5</v>
      </c>
      <c r="J26" s="26">
        <v>9</v>
      </c>
      <c r="K26" s="27">
        <v>5</v>
      </c>
      <c r="L26" s="28">
        <v>9</v>
      </c>
      <c r="M26" s="25">
        <v>0</v>
      </c>
      <c r="N26" s="26">
        <v>0</v>
      </c>
      <c r="O26" s="27">
        <v>0</v>
      </c>
      <c r="P26" s="28">
        <v>0</v>
      </c>
      <c r="Q26" s="25">
        <v>5</v>
      </c>
      <c r="R26" s="26">
        <v>9</v>
      </c>
      <c r="S26" s="27">
        <v>5</v>
      </c>
      <c r="T26" s="28">
        <v>9</v>
      </c>
      <c r="U26" s="25">
        <v>5</v>
      </c>
      <c r="V26" s="26">
        <v>9</v>
      </c>
      <c r="W26" s="22"/>
      <c r="X26" s="14">
        <f t="shared" si="10"/>
        <v>410</v>
      </c>
      <c r="Y26" s="14" t="e">
        <f>SUMIF('[1]2007'!$B$2119:$B$2200,[1]New!B28,'[1]2007'!$E$2119:$E$2200)</f>
        <v>#VALUE!</v>
      </c>
      <c r="Z26" s="15" t="e">
        <f t="shared" si="1"/>
        <v>#VALUE!</v>
      </c>
      <c r="AA26" s="23">
        <v>1</v>
      </c>
      <c r="AB26" s="23"/>
      <c r="AC26" s="16" t="e">
        <f t="shared" si="2"/>
        <v>#VALUE!</v>
      </c>
      <c r="AD26" s="13"/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7"/>
        <v>#VALUE!</v>
      </c>
      <c r="AI26" s="13"/>
      <c r="AJ26" s="13">
        <f>IF(X26=0,0,LOOKUP(X26,[1]Deduct!A$21:A$64,[1]Deduct!A$21:A$64))-X26</f>
        <v>0</v>
      </c>
      <c r="AK26" s="20">
        <f>IF(X26=0,0,LOOKUP(X26,[1]Deduct!A$21:A$64,[1]Deduct!C$21:C$64))</f>
        <v>0</v>
      </c>
      <c r="AL26" s="13">
        <f>IF(X26=0,0,LOOKUP(X26,[1]Deduct!A$21:A$64,[1]Deduct!D$21:D$64))</f>
        <v>13.64</v>
      </c>
      <c r="AM26" s="13">
        <f>IF(X26=0,0,LOOKUP(X26,[1]Deduct!A$21:A$64,[1]Deduct!E$21:E$64))</f>
        <v>7.1</v>
      </c>
      <c r="AN26" s="18">
        <f t="shared" si="8"/>
        <v>44.32</v>
      </c>
      <c r="AO26" s="13"/>
      <c r="AP26" s="21" t="e">
        <f t="shared" si="9"/>
        <v>#VALUE!</v>
      </c>
    </row>
    <row r="27" spans="1:42">
      <c r="A27" s="68">
        <v>25</v>
      </c>
      <c r="B27" s="2" t="s">
        <v>66</v>
      </c>
      <c r="C27" s="3" t="s">
        <v>142</v>
      </c>
      <c r="D27" s="1" t="s">
        <v>25</v>
      </c>
      <c r="E27" s="23" t="s">
        <v>18</v>
      </c>
      <c r="F27" s="82" t="s">
        <v>206</v>
      </c>
      <c r="G27" s="69">
        <f t="shared" si="6"/>
        <v>20</v>
      </c>
      <c r="H27" s="24">
        <v>20</v>
      </c>
      <c r="I27" s="25">
        <v>9</v>
      </c>
      <c r="J27" s="26">
        <v>1</v>
      </c>
      <c r="K27" s="27">
        <v>9</v>
      </c>
      <c r="L27" s="28">
        <v>1</v>
      </c>
      <c r="M27" s="25">
        <v>9</v>
      </c>
      <c r="N27" s="26">
        <v>1</v>
      </c>
      <c r="O27" s="27">
        <v>9</v>
      </c>
      <c r="P27" s="28">
        <v>1</v>
      </c>
      <c r="Q27" s="25">
        <v>9</v>
      </c>
      <c r="R27" s="26">
        <v>1</v>
      </c>
      <c r="S27" s="27">
        <v>0</v>
      </c>
      <c r="T27" s="28">
        <v>0</v>
      </c>
      <c r="U27" s="25">
        <v>0</v>
      </c>
      <c r="V27" s="26">
        <v>0</v>
      </c>
      <c r="W27" s="22"/>
      <c r="X27" s="14">
        <f t="shared" si="10"/>
        <v>410</v>
      </c>
      <c r="Y27" s="14" t="e">
        <f>SUMIF('[1]2007'!$B$2119:$B$2200,[1]New!B29,'[1]2007'!$E$2119:$E$2200)</f>
        <v>#VALUE!</v>
      </c>
      <c r="Z27" s="15" t="e">
        <f t="shared" si="1"/>
        <v>#VALUE!</v>
      </c>
      <c r="AA27" s="23"/>
      <c r="AB27" s="23"/>
      <c r="AC27" s="16" t="e">
        <f t="shared" si="2"/>
        <v>#VALUE!</v>
      </c>
      <c r="AD27" s="13"/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7"/>
        <v>#VALUE!</v>
      </c>
      <c r="AI27" s="13"/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8"/>
        <v>44.32</v>
      </c>
      <c r="AO27" s="13"/>
      <c r="AP27" s="21" t="e">
        <f t="shared" si="9"/>
        <v>#VALUE!</v>
      </c>
    </row>
    <row r="28" spans="1:42">
      <c r="A28" s="68">
        <v>26</v>
      </c>
      <c r="B28" s="2" t="s">
        <v>21</v>
      </c>
      <c r="C28" s="3" t="s">
        <v>22</v>
      </c>
      <c r="D28" s="1" t="s">
        <v>20</v>
      </c>
      <c r="E28" s="23" t="s">
        <v>18</v>
      </c>
      <c r="F28" s="82" t="s">
        <v>206</v>
      </c>
      <c r="G28" s="69">
        <f t="shared" si="6"/>
        <v>20</v>
      </c>
      <c r="H28" s="24">
        <v>20</v>
      </c>
      <c r="I28" s="25">
        <v>2</v>
      </c>
      <c r="J28" s="26">
        <v>6</v>
      </c>
      <c r="K28" s="27">
        <v>2</v>
      </c>
      <c r="L28" s="28">
        <v>6</v>
      </c>
      <c r="M28" s="25">
        <v>2</v>
      </c>
      <c r="N28" s="26">
        <v>6</v>
      </c>
      <c r="O28" s="27">
        <v>0</v>
      </c>
      <c r="P28" s="28">
        <v>0</v>
      </c>
      <c r="Q28" s="25">
        <v>0</v>
      </c>
      <c r="R28" s="26">
        <v>0</v>
      </c>
      <c r="S28" s="27">
        <v>2</v>
      </c>
      <c r="T28" s="28">
        <v>6</v>
      </c>
      <c r="U28" s="25">
        <v>2</v>
      </c>
      <c r="V28" s="26">
        <v>6</v>
      </c>
      <c r="W28" s="22"/>
      <c r="X28" s="14">
        <f t="shared" si="10"/>
        <v>410</v>
      </c>
      <c r="Y28" s="14" t="e">
        <f>SUMIF('[1]2007'!$B$2119:$B$2200,[1]New!B30,'[1]2007'!$E$2119:$E$2200)</f>
        <v>#VALUE!</v>
      </c>
      <c r="Z28" s="15" t="e">
        <f t="shared" si="1"/>
        <v>#VALUE!</v>
      </c>
      <c r="AA28" s="23"/>
      <c r="AB28" s="23"/>
      <c r="AC28" s="16" t="e">
        <f t="shared" si="2"/>
        <v>#VALUE!</v>
      </c>
      <c r="AD28" s="13"/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7"/>
        <v>#VALUE!</v>
      </c>
      <c r="AI28" s="13"/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8"/>
        <v>44.32</v>
      </c>
      <c r="AO28" s="13"/>
      <c r="AP28" s="21" t="e">
        <f t="shared" si="9"/>
        <v>#VALUE!</v>
      </c>
    </row>
    <row r="29" spans="1:42">
      <c r="A29" s="68">
        <v>27</v>
      </c>
      <c r="B29" s="2" t="s">
        <v>67</v>
      </c>
      <c r="C29" s="3" t="s">
        <v>143</v>
      </c>
      <c r="D29" s="1" t="s">
        <v>20</v>
      </c>
      <c r="E29" s="23" t="s">
        <v>18</v>
      </c>
      <c r="F29" s="82" t="s">
        <v>206</v>
      </c>
      <c r="G29" s="69">
        <f t="shared" si="6"/>
        <v>40</v>
      </c>
      <c r="H29" s="24">
        <v>40</v>
      </c>
      <c r="I29" s="25">
        <v>0</v>
      </c>
      <c r="J29" s="26">
        <v>0</v>
      </c>
      <c r="K29" s="27">
        <v>0</v>
      </c>
      <c r="L29" s="28">
        <v>0</v>
      </c>
      <c r="M29" s="25">
        <v>9</v>
      </c>
      <c r="N29" s="26">
        <v>5</v>
      </c>
      <c r="O29" s="27">
        <v>9</v>
      </c>
      <c r="P29" s="28">
        <v>5</v>
      </c>
      <c r="Q29" s="25">
        <v>9</v>
      </c>
      <c r="R29" s="26">
        <v>5</v>
      </c>
      <c r="S29" s="27">
        <v>9</v>
      </c>
      <c r="T29" s="28">
        <v>5</v>
      </c>
      <c r="U29" s="25">
        <v>9</v>
      </c>
      <c r="V29" s="26">
        <v>5</v>
      </c>
      <c r="W29" s="22"/>
      <c r="X29" s="14">
        <f t="shared" si="10"/>
        <v>820</v>
      </c>
      <c r="Y29" s="14" t="e">
        <f>SUMIF('[1]2007'!$B$2119:$B$2200,[1]New!B31,'[1]2007'!$E$2119:$E$2200)</f>
        <v>#VALUE!</v>
      </c>
      <c r="Z29" s="15" t="e">
        <f t="shared" si="1"/>
        <v>#VALUE!</v>
      </c>
      <c r="AA29" s="23"/>
      <c r="AB29" s="23"/>
      <c r="AC29" s="16" t="e">
        <f t="shared" si="2"/>
        <v>#VALUE!</v>
      </c>
      <c r="AD29" s="13"/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7"/>
        <v>#VALUE!</v>
      </c>
      <c r="AI29" s="13"/>
      <c r="AJ29" s="13">
        <f>IF(X29=0,0,LOOKUP(X29,[1]Deduct!A$21:A$64,[1]Deduct!A$21:A$64))-X29</f>
        <v>-70</v>
      </c>
      <c r="AK29" s="20">
        <f>IF(X29=0,0,LOOKUP(X29,[1]Deduct!A$21:A$64,[1]Deduct!C$21:C$64))</f>
        <v>76.92</v>
      </c>
      <c r="AL29" s="13">
        <f>IF(X29=0,0,LOOKUP(X29,[1]Deduct!A$21:A$64,[1]Deduct!D$21:D$64))</f>
        <v>30.49</v>
      </c>
      <c r="AM29" s="13">
        <f>IF(X29=0,0,LOOKUP(X29,[1]Deduct!A$21:A$64,[1]Deduct!E$21:E$64))</f>
        <v>13.01</v>
      </c>
      <c r="AN29" s="18">
        <f t="shared" si="8"/>
        <v>169.12</v>
      </c>
      <c r="AO29" s="13"/>
      <c r="AP29" s="21" t="e">
        <f t="shared" si="9"/>
        <v>#VALUE!</v>
      </c>
    </row>
    <row r="30" spans="1:42">
      <c r="A30" s="68">
        <v>28</v>
      </c>
      <c r="B30" s="2" t="s">
        <v>68</v>
      </c>
      <c r="C30" s="3" t="s">
        <v>144</v>
      </c>
      <c r="D30" s="1" t="s">
        <v>20</v>
      </c>
      <c r="E30" s="23" t="s">
        <v>18</v>
      </c>
      <c r="F30" s="82" t="s">
        <v>206</v>
      </c>
      <c r="G30" s="69">
        <f t="shared" si="6"/>
        <v>20</v>
      </c>
      <c r="H30" s="24">
        <v>20</v>
      </c>
      <c r="I30" s="25">
        <v>0</v>
      </c>
      <c r="J30" s="26">
        <v>0</v>
      </c>
      <c r="K30" s="27">
        <v>10</v>
      </c>
      <c r="L30" s="28">
        <v>3</v>
      </c>
      <c r="M30" s="25">
        <v>0</v>
      </c>
      <c r="N30" s="26">
        <v>0</v>
      </c>
      <c r="O30" s="27">
        <v>10</v>
      </c>
      <c r="P30" s="28">
        <v>3</v>
      </c>
      <c r="Q30" s="25">
        <v>10</v>
      </c>
      <c r="R30" s="26">
        <v>3</v>
      </c>
      <c r="S30" s="27">
        <v>10</v>
      </c>
      <c r="T30" s="28">
        <v>3</v>
      </c>
      <c r="U30" s="25">
        <v>0</v>
      </c>
      <c r="V30" s="26">
        <v>0</v>
      </c>
      <c r="W30" s="22"/>
      <c r="X30" s="14">
        <f t="shared" si="10"/>
        <v>410</v>
      </c>
      <c r="Y30" s="14" t="e">
        <f>SUMIF('[1]2007'!$B$2119:$B$2200,[1]New!B32,'[1]2007'!$E$2119:$E$2200)</f>
        <v>#VALUE!</v>
      </c>
      <c r="Z30" s="15" t="e">
        <f t="shared" si="1"/>
        <v>#VALUE!</v>
      </c>
      <c r="AA30" s="23"/>
      <c r="AB30" s="23"/>
      <c r="AC30" s="16" t="e">
        <f t="shared" si="2"/>
        <v>#VALUE!</v>
      </c>
      <c r="AD30" s="13"/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7"/>
        <v>#VALUE!</v>
      </c>
      <c r="AI30" s="13"/>
      <c r="AJ30" s="13">
        <f>IF(X30=0,0,LOOKUP(X30,[1]Deduct!A$21:A$64,[1]Deduct!A$21:A$64))-X30</f>
        <v>0</v>
      </c>
      <c r="AK30" s="20">
        <f>IF(X30=0,0,LOOKUP(X30,[1]Deduct!A$21:A$64,[1]Deduct!C$21:C$64))</f>
        <v>0</v>
      </c>
      <c r="AL30" s="13">
        <f>IF(X30=0,0,LOOKUP(X30,[1]Deduct!A$21:A$64,[1]Deduct!D$21:D$64))</f>
        <v>13.64</v>
      </c>
      <c r="AM30" s="13">
        <f>IF(X30=0,0,LOOKUP(X30,[1]Deduct!A$21:A$64,[1]Deduct!E$21:E$64))</f>
        <v>7.1</v>
      </c>
      <c r="AN30" s="18">
        <f t="shared" si="8"/>
        <v>44.32</v>
      </c>
      <c r="AO30" s="13"/>
      <c r="AP30" s="21" t="e">
        <f t="shared" si="9"/>
        <v>#VALUE!</v>
      </c>
    </row>
    <row r="31" spans="1:42">
      <c r="A31" s="68">
        <v>29</v>
      </c>
      <c r="B31" s="2" t="s">
        <v>69</v>
      </c>
      <c r="C31" s="3" t="s">
        <v>145</v>
      </c>
      <c r="D31" s="1" t="s">
        <v>17</v>
      </c>
      <c r="E31" s="23" t="s">
        <v>18</v>
      </c>
      <c r="F31" s="82">
        <v>10.25</v>
      </c>
      <c r="G31" s="69">
        <f t="shared" si="6"/>
        <v>14.75</v>
      </c>
      <c r="H31" s="24">
        <v>14.75</v>
      </c>
      <c r="I31" s="25">
        <v>0</v>
      </c>
      <c r="J31" s="26">
        <v>0</v>
      </c>
      <c r="K31" s="27">
        <v>0</v>
      </c>
      <c r="L31" s="28">
        <v>0</v>
      </c>
      <c r="M31" s="25">
        <v>0</v>
      </c>
      <c r="N31" s="26">
        <v>0</v>
      </c>
      <c r="O31" s="27">
        <v>0</v>
      </c>
      <c r="P31" s="28">
        <v>0</v>
      </c>
      <c r="Q31" s="25">
        <v>0</v>
      </c>
      <c r="R31" s="26">
        <v>0</v>
      </c>
      <c r="S31" s="27">
        <v>10.5</v>
      </c>
      <c r="T31" s="28">
        <v>6</v>
      </c>
      <c r="U31" s="25">
        <v>10.75</v>
      </c>
      <c r="V31" s="26">
        <v>6</v>
      </c>
      <c r="W31" s="22"/>
      <c r="X31" s="14">
        <f t="shared" si="10"/>
        <v>302.375</v>
      </c>
      <c r="Y31" s="14" t="e">
        <f>SUMIF('[1]2007'!$B$2119:$B$2200,[1]New!B33,'[1]2007'!$E$2119:$E$2200)</f>
        <v>#VALUE!</v>
      </c>
      <c r="Z31" s="15" t="e">
        <f t="shared" si="1"/>
        <v>#VALUE!</v>
      </c>
      <c r="AA31" s="23">
        <v>1</v>
      </c>
      <c r="AB31" s="23"/>
      <c r="AC31" s="16" t="e">
        <f t="shared" si="2"/>
        <v>#VALUE!</v>
      </c>
      <c r="AD31" s="13"/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7"/>
        <v>#VALUE!</v>
      </c>
      <c r="AI31" s="13"/>
      <c r="AJ31" s="13" t="e">
        <f>IF(X31=0,0,LOOKUP(X31,[1]Deduct!A$21:A$64,[1]Deduct!A$21:A$64))-X31</f>
        <v>#N/A</v>
      </c>
      <c r="AK31" s="20" t="e">
        <f>IF(X31=0,0,LOOKUP(X31,[1]Deduct!A$21:A$64,[1]Deduct!C$21:C$64))</f>
        <v>#N/A</v>
      </c>
      <c r="AL31" s="13" t="e">
        <f>IF(X31=0,0,LOOKUP(X31,[1]Deduct!A$21:A$64,[1]Deduct!D$21:D$64))</f>
        <v>#N/A</v>
      </c>
      <c r="AM31" s="13" t="e">
        <f>IF(X31=0,0,LOOKUP(X31,[1]Deduct!A$21:A$64,[1]Deduct!E$21:E$64))</f>
        <v>#N/A</v>
      </c>
      <c r="AN31" s="18" t="e">
        <f t="shared" si="8"/>
        <v>#N/A</v>
      </c>
      <c r="AO31" s="13"/>
      <c r="AP31" s="21" t="e">
        <f t="shared" si="9"/>
        <v>#N/A</v>
      </c>
    </row>
    <row r="32" spans="1:42">
      <c r="A32" s="68">
        <v>30</v>
      </c>
      <c r="B32" s="2" t="s">
        <v>70</v>
      </c>
      <c r="C32" s="3" t="s">
        <v>146</v>
      </c>
      <c r="D32" s="1" t="s">
        <v>213</v>
      </c>
      <c r="E32" s="23" t="s">
        <v>18</v>
      </c>
      <c r="F32" s="82" t="s">
        <v>206</v>
      </c>
      <c r="G32" s="69">
        <f t="shared" si="6"/>
        <v>37.5</v>
      </c>
      <c r="H32" s="24">
        <v>37.5</v>
      </c>
      <c r="I32" s="25">
        <v>0</v>
      </c>
      <c r="J32" s="26">
        <v>0</v>
      </c>
      <c r="K32" s="27">
        <v>9</v>
      </c>
      <c r="L32" s="28">
        <v>4.5</v>
      </c>
      <c r="M32" s="25">
        <v>0</v>
      </c>
      <c r="N32" s="26">
        <v>0</v>
      </c>
      <c r="O32" s="27">
        <v>9</v>
      </c>
      <c r="P32" s="28">
        <v>4.5</v>
      </c>
      <c r="Q32" s="25">
        <v>9</v>
      </c>
      <c r="R32" s="26">
        <v>4.5</v>
      </c>
      <c r="S32" s="27">
        <v>9</v>
      </c>
      <c r="T32" s="28">
        <v>4.5</v>
      </c>
      <c r="U32" s="25">
        <v>9</v>
      </c>
      <c r="V32" s="26">
        <v>4.5</v>
      </c>
      <c r="W32" s="22"/>
      <c r="X32" s="14">
        <f t="shared" si="10"/>
        <v>768.75</v>
      </c>
      <c r="Y32" s="14" t="e">
        <f>SUMIF('[1]2007'!$B$2119:$B$2200,[1]New!B34,'[1]2007'!$E$2119:$E$2200)</f>
        <v>#VALUE!</v>
      </c>
      <c r="Z32" s="15" t="e">
        <f t="shared" si="1"/>
        <v>#VALUE!</v>
      </c>
      <c r="AA32" s="23">
        <v>1</v>
      </c>
      <c r="AB32" s="23"/>
      <c r="AC32" s="16" t="e">
        <f t="shared" si="2"/>
        <v>#VALUE!</v>
      </c>
      <c r="AD32" s="13"/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7"/>
        <v>#VALUE!</v>
      </c>
      <c r="AI32" s="13"/>
      <c r="AJ32" s="13">
        <f>IF(X32=0,0,LOOKUP(X32,[1]Deduct!A$21:A$64,[1]Deduct!A$21:A$64))-X32</f>
        <v>-18.75</v>
      </c>
      <c r="AK32" s="20">
        <f>IF(X32=0,0,LOOKUP(X32,[1]Deduct!A$21:A$64,[1]Deduct!C$21:C$64))</f>
        <v>76.92</v>
      </c>
      <c r="AL32" s="13">
        <f>IF(X32=0,0,LOOKUP(X32,[1]Deduct!A$21:A$64,[1]Deduct!D$21:D$64))</f>
        <v>30.49</v>
      </c>
      <c r="AM32" s="13">
        <f>IF(X32=0,0,LOOKUP(X32,[1]Deduct!A$21:A$64,[1]Deduct!E$21:E$64))</f>
        <v>13.01</v>
      </c>
      <c r="AN32" s="18">
        <f t="shared" si="8"/>
        <v>169.12</v>
      </c>
      <c r="AO32" s="13"/>
      <c r="AP32" s="21" t="e">
        <f t="shared" si="9"/>
        <v>#VALUE!</v>
      </c>
    </row>
    <row r="33" spans="1:42">
      <c r="A33" s="68">
        <v>31</v>
      </c>
      <c r="B33" s="2" t="s">
        <v>71</v>
      </c>
      <c r="C33" s="3" t="s">
        <v>147</v>
      </c>
      <c r="D33" s="1" t="s">
        <v>19</v>
      </c>
      <c r="E33" s="23" t="s">
        <v>18</v>
      </c>
      <c r="F33" s="82" t="s">
        <v>206</v>
      </c>
      <c r="G33" s="69">
        <f t="shared" si="6"/>
        <v>20</v>
      </c>
      <c r="H33" s="24">
        <v>20</v>
      </c>
      <c r="I33" s="25">
        <v>8</v>
      </c>
      <c r="J33" s="26">
        <v>10</v>
      </c>
      <c r="K33" s="27">
        <v>7</v>
      </c>
      <c r="L33" s="28">
        <v>10</v>
      </c>
      <c r="M33" s="25">
        <v>7</v>
      </c>
      <c r="N33" s="26">
        <v>10</v>
      </c>
      <c r="O33" s="27">
        <v>7</v>
      </c>
      <c r="P33" s="28">
        <v>10</v>
      </c>
      <c r="Q33" s="25">
        <v>7</v>
      </c>
      <c r="R33" s="26">
        <v>10</v>
      </c>
      <c r="S33" s="27">
        <v>7</v>
      </c>
      <c r="T33" s="28">
        <v>10</v>
      </c>
      <c r="U33" s="25">
        <v>7</v>
      </c>
      <c r="V33" s="26">
        <v>10</v>
      </c>
      <c r="W33" s="22"/>
      <c r="X33" s="14">
        <f t="shared" si="10"/>
        <v>410</v>
      </c>
      <c r="Y33" s="14" t="e">
        <f>SUMIF('[1]2007'!$B$2119:$B$2200,[1]New!B35,'[1]2007'!$E$2119:$E$2200)</f>
        <v>#VALUE!</v>
      </c>
      <c r="Z33" s="15" t="e">
        <f t="shared" si="1"/>
        <v>#VALUE!</v>
      </c>
      <c r="AA33" s="23"/>
      <c r="AB33" s="23"/>
      <c r="AC33" s="16" t="e">
        <f t="shared" si="2"/>
        <v>#VALUE!</v>
      </c>
      <c r="AD33" s="13"/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7"/>
        <v>#VALUE!</v>
      </c>
      <c r="AI33" s="13"/>
      <c r="AJ33" s="13">
        <f>IF(X33=0,0,LOOKUP(X33,[1]Deduct!A$21:A$64,[1]Deduct!A$21:A$64))-X33</f>
        <v>0</v>
      </c>
      <c r="AK33" s="20">
        <f>IF(X33=0,0,LOOKUP(X33,[1]Deduct!A$21:A$64,[1]Deduct!C$21:C$64))</f>
        <v>0</v>
      </c>
      <c r="AL33" s="13">
        <f>IF(X33=0,0,LOOKUP(X33,[1]Deduct!A$21:A$64,[1]Deduct!D$21:D$64))</f>
        <v>13.64</v>
      </c>
      <c r="AM33" s="13">
        <f>IF(X33=0,0,LOOKUP(X33,[1]Deduct!A$21:A$64,[1]Deduct!E$21:E$64))</f>
        <v>7.1</v>
      </c>
      <c r="AN33" s="18">
        <f t="shared" si="8"/>
        <v>44.32</v>
      </c>
      <c r="AO33" s="13"/>
      <c r="AP33" s="21" t="e">
        <f t="shared" si="9"/>
        <v>#VALUE!</v>
      </c>
    </row>
    <row r="34" spans="1:42">
      <c r="A34" s="68">
        <v>32</v>
      </c>
      <c r="B34" s="2" t="s">
        <v>203</v>
      </c>
      <c r="C34" s="3" t="s">
        <v>148</v>
      </c>
      <c r="D34" s="1" t="s">
        <v>17</v>
      </c>
      <c r="E34" s="23" t="s">
        <v>18</v>
      </c>
      <c r="F34" s="82">
        <v>10.25</v>
      </c>
      <c r="G34" s="69">
        <f t="shared" si="6"/>
        <v>27.75</v>
      </c>
      <c r="H34" s="24">
        <v>27.75</v>
      </c>
      <c r="I34" s="25">
        <v>11</v>
      </c>
      <c r="J34" s="26">
        <v>5</v>
      </c>
      <c r="K34" s="27">
        <v>11</v>
      </c>
      <c r="L34" s="28">
        <v>5.25</v>
      </c>
      <c r="M34" s="25">
        <v>11</v>
      </c>
      <c r="N34" s="26">
        <v>4.5</v>
      </c>
      <c r="O34" s="27">
        <v>11</v>
      </c>
      <c r="P34" s="28">
        <v>4</v>
      </c>
      <c r="Q34" s="25">
        <v>11</v>
      </c>
      <c r="R34" s="26">
        <v>4</v>
      </c>
      <c r="S34" s="27">
        <v>0</v>
      </c>
      <c r="T34" s="28">
        <v>0</v>
      </c>
      <c r="U34" s="25">
        <v>0</v>
      </c>
      <c r="V34" s="26">
        <v>0</v>
      </c>
      <c r="W34" s="22"/>
      <c r="X34" s="14">
        <f t="shared" si="10"/>
        <v>568.875</v>
      </c>
      <c r="Y34" s="14" t="e">
        <f>SUMIF('[1]2007'!$B$2119:$B$2200,[1]New!B36,'[1]2007'!$E$2119:$E$2200)</f>
        <v>#VALUE!</v>
      </c>
      <c r="Z34" s="15" t="e">
        <f t="shared" si="1"/>
        <v>#VALUE!</v>
      </c>
      <c r="AA34" s="23"/>
      <c r="AB34" s="23"/>
      <c r="AC34" s="16" t="e">
        <f t="shared" si="2"/>
        <v>#VALUE!</v>
      </c>
      <c r="AD34" s="13"/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7"/>
        <v>#VALUE!</v>
      </c>
      <c r="AI34" s="13"/>
      <c r="AJ34" s="13">
        <f>IF(X34=0,0,LOOKUP(X34,[1]Deduct!A$21:A$64,[1]Deduct!A$21:A$64))-X34</f>
        <v>-8.875</v>
      </c>
      <c r="AK34" s="20">
        <f>IF(X34=0,0,LOOKUP(X34,[1]Deduct!A$21:A$64,[1]Deduct!C$21:C$64))</f>
        <v>26.3</v>
      </c>
      <c r="AL34" s="13">
        <f>IF(X34=0,0,LOOKUP(X34,[1]Deduct!A$21:A$64,[1]Deduct!D$21:D$64))</f>
        <v>21.06</v>
      </c>
      <c r="AM34" s="13">
        <f>IF(X34=0,0,LOOKUP(X34,[1]Deduct!A$21:A$64,[1]Deduct!E$21:E$64))</f>
        <v>9.69</v>
      </c>
      <c r="AN34" s="18">
        <f t="shared" si="8"/>
        <v>91.68</v>
      </c>
      <c r="AO34" s="13"/>
      <c r="AP34" s="21" t="e">
        <f t="shared" si="9"/>
        <v>#VALUE!</v>
      </c>
    </row>
    <row r="35" spans="1:42">
      <c r="A35" s="68">
        <v>33</v>
      </c>
      <c r="B35" s="2" t="s">
        <v>72</v>
      </c>
      <c r="C35" s="3" t="s">
        <v>149</v>
      </c>
      <c r="D35" s="1" t="s">
        <v>17</v>
      </c>
      <c r="E35" s="23" t="s">
        <v>18</v>
      </c>
      <c r="F35" s="82">
        <v>10.5</v>
      </c>
      <c r="G35" s="69">
        <f t="shared" si="6"/>
        <v>44</v>
      </c>
      <c r="H35" s="24">
        <v>44</v>
      </c>
      <c r="I35" s="25">
        <v>10.5</v>
      </c>
      <c r="J35" s="26">
        <v>6</v>
      </c>
      <c r="K35" s="27">
        <v>10.5</v>
      </c>
      <c r="L35" s="28">
        <v>6</v>
      </c>
      <c r="M35" s="25">
        <v>10.5</v>
      </c>
      <c r="N35" s="26">
        <v>6</v>
      </c>
      <c r="O35" s="27">
        <v>10.5</v>
      </c>
      <c r="P35" s="28">
        <v>6</v>
      </c>
      <c r="Q35" s="25">
        <v>11</v>
      </c>
      <c r="R35" s="26">
        <v>6</v>
      </c>
      <c r="S35" s="27">
        <v>0</v>
      </c>
      <c r="T35" s="28">
        <v>0</v>
      </c>
      <c r="U35" s="25">
        <v>11</v>
      </c>
      <c r="V35" s="26">
        <v>6</v>
      </c>
      <c r="W35" s="22"/>
      <c r="X35" s="14">
        <f t="shared" si="10"/>
        <v>924</v>
      </c>
      <c r="Y35" s="14" t="e">
        <f>SUMIF('[1]2007'!$B$2119:$B$2200,[1]New!B37,'[1]2007'!$E$2119:$E$2200)</f>
        <v>#VALUE!</v>
      </c>
      <c r="Z35" s="15" t="e">
        <f t="shared" si="1"/>
        <v>#VALUE!</v>
      </c>
      <c r="AA35" s="23">
        <v>1</v>
      </c>
      <c r="AB35" s="23"/>
      <c r="AC35" s="16" t="e">
        <f t="shared" si="2"/>
        <v>#VALUE!</v>
      </c>
      <c r="AD35" s="13"/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7"/>
        <v>#VALUE!</v>
      </c>
      <c r="AI35" s="13"/>
      <c r="AJ35" s="13">
        <f>IF(X35=0,0,LOOKUP(X35,[1]Deduct!A$21:A$64,[1]Deduct!A$21:A$64))-X35</f>
        <v>-22</v>
      </c>
      <c r="AK35" s="20">
        <f>IF(X35=0,0,LOOKUP(X35,[1]Deduct!A$21:A$64,[1]Deduct!C$21:C$64))</f>
        <v>105.1</v>
      </c>
      <c r="AL35" s="13">
        <f>IF(X35=0,0,LOOKUP(X35,[1]Deduct!A$21:A$64,[1]Deduct!D$21:D$64))</f>
        <v>37.99</v>
      </c>
      <c r="AM35" s="13">
        <f>IF(X35=0,0,LOOKUP(X35,[1]Deduct!A$21:A$64,[1]Deduct!E$21:E$64))</f>
        <v>15.6</v>
      </c>
      <c r="AN35" s="18">
        <f t="shared" si="8"/>
        <v>218.52</v>
      </c>
      <c r="AO35" s="13"/>
      <c r="AP35" s="21" t="e">
        <f t="shared" si="9"/>
        <v>#VALUE!</v>
      </c>
    </row>
    <row r="36" spans="1:42">
      <c r="A36" s="68">
        <v>34</v>
      </c>
      <c r="B36" s="2" t="s">
        <v>73</v>
      </c>
      <c r="C36" s="3" t="s">
        <v>150</v>
      </c>
      <c r="D36" s="1" t="s">
        <v>20</v>
      </c>
      <c r="E36" s="23" t="s">
        <v>18</v>
      </c>
      <c r="F36" s="82" t="s">
        <v>206</v>
      </c>
      <c r="G36" s="69">
        <f t="shared" si="6"/>
        <v>40</v>
      </c>
      <c r="H36" s="24">
        <v>40</v>
      </c>
      <c r="I36" s="25">
        <v>0</v>
      </c>
      <c r="J36" s="26">
        <v>0</v>
      </c>
      <c r="K36" s="27">
        <v>0</v>
      </c>
      <c r="L36" s="28">
        <v>0</v>
      </c>
      <c r="M36" s="25">
        <v>12</v>
      </c>
      <c r="N36" s="26">
        <v>8</v>
      </c>
      <c r="O36" s="27">
        <v>12</v>
      </c>
      <c r="P36" s="28">
        <v>8</v>
      </c>
      <c r="Q36" s="25">
        <v>12</v>
      </c>
      <c r="R36" s="26">
        <v>8</v>
      </c>
      <c r="S36" s="27">
        <v>12</v>
      </c>
      <c r="T36" s="28">
        <v>8</v>
      </c>
      <c r="U36" s="25">
        <v>12</v>
      </c>
      <c r="V36" s="26">
        <v>8</v>
      </c>
      <c r="W36" s="22"/>
      <c r="X36" s="14">
        <f t="shared" si="10"/>
        <v>820</v>
      </c>
      <c r="Y36" s="14" t="e">
        <f>SUMIF('[1]2007'!$B$2119:$B$2200,[1]New!B38,'[1]2007'!$E$2119:$E$2200)</f>
        <v>#VALUE!</v>
      </c>
      <c r="Z36" s="15" t="e">
        <f t="shared" si="1"/>
        <v>#VALUE!</v>
      </c>
      <c r="AA36" s="23"/>
      <c r="AB36" s="23"/>
      <c r="AC36" s="16" t="e">
        <f t="shared" si="2"/>
        <v>#VALUE!</v>
      </c>
      <c r="AD36" s="13"/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7"/>
        <v>#VALUE!</v>
      </c>
      <c r="AI36" s="13"/>
      <c r="AJ36" s="13">
        <f>IF(X36=0,0,LOOKUP(X36,[1]Deduct!A$21:A$64,[1]Deduct!A$21:A$64))-X36</f>
        <v>-70</v>
      </c>
      <c r="AK36" s="20">
        <f>IF(X36=0,0,LOOKUP(X36,[1]Deduct!A$21:A$64,[1]Deduct!C$21:C$64))</f>
        <v>76.92</v>
      </c>
      <c r="AL36" s="13">
        <f>IF(X36=0,0,LOOKUP(X36,[1]Deduct!A$21:A$64,[1]Deduct!D$21:D$64))</f>
        <v>30.49</v>
      </c>
      <c r="AM36" s="13">
        <f>IF(X36=0,0,LOOKUP(X36,[1]Deduct!A$21:A$64,[1]Deduct!E$21:E$64))</f>
        <v>13.01</v>
      </c>
      <c r="AN36" s="18">
        <f t="shared" si="8"/>
        <v>169.12</v>
      </c>
      <c r="AO36" s="13"/>
      <c r="AP36" s="21" t="e">
        <f t="shared" si="9"/>
        <v>#VALUE!</v>
      </c>
    </row>
    <row r="37" spans="1:42">
      <c r="A37" s="68">
        <v>35</v>
      </c>
      <c r="B37" s="2" t="s">
        <v>74</v>
      </c>
      <c r="C37" s="3" t="s">
        <v>151</v>
      </c>
      <c r="D37" s="1" t="s">
        <v>20</v>
      </c>
      <c r="E37" s="23" t="s">
        <v>18</v>
      </c>
      <c r="F37" s="82" t="s">
        <v>207</v>
      </c>
      <c r="G37" s="69">
        <f t="shared" si="6"/>
        <v>35.5</v>
      </c>
      <c r="H37" s="24">
        <v>35.5</v>
      </c>
      <c r="I37" s="25">
        <v>10</v>
      </c>
      <c r="J37" s="26">
        <v>5.5</v>
      </c>
      <c r="K37" s="27">
        <v>10</v>
      </c>
      <c r="L37" s="28">
        <v>5</v>
      </c>
      <c r="M37" s="25">
        <v>10</v>
      </c>
      <c r="N37" s="26">
        <v>5</v>
      </c>
      <c r="O37" s="27">
        <v>0</v>
      </c>
      <c r="P37" s="28">
        <v>0</v>
      </c>
      <c r="Q37" s="25">
        <v>10</v>
      </c>
      <c r="R37" s="26">
        <v>5</v>
      </c>
      <c r="S37" s="27">
        <v>0</v>
      </c>
      <c r="T37" s="28">
        <v>0</v>
      </c>
      <c r="U37" s="25">
        <v>10</v>
      </c>
      <c r="V37" s="26">
        <v>5</v>
      </c>
      <c r="W37" s="22"/>
      <c r="X37" s="14">
        <f t="shared" si="10"/>
        <v>745.5</v>
      </c>
      <c r="Y37" s="14" t="e">
        <f>SUMIF('[1]2007'!$B$2119:$B$2200,[1]New!B39,'[1]2007'!$E$2119:$E$2200)</f>
        <v>#VALUE!</v>
      </c>
      <c r="Z37" s="15" t="e">
        <f t="shared" si="1"/>
        <v>#VALUE!</v>
      </c>
      <c r="AA37" s="23"/>
      <c r="AB37" s="23"/>
      <c r="AC37" s="16" t="e">
        <f t="shared" si="2"/>
        <v>#VALUE!</v>
      </c>
      <c r="AD37" s="13"/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7"/>
        <v>#VALUE!</v>
      </c>
      <c r="AI37" s="13"/>
      <c r="AJ37" s="13">
        <f>IF(X37=0,0,LOOKUP(X37,[1]Deduct!A$21:A$64,[1]Deduct!A$21:A$64))-X37</f>
        <v>-5.5</v>
      </c>
      <c r="AK37" s="20">
        <f>IF(X37=0,0,LOOKUP(X37,[1]Deduct!A$21:A$64,[1]Deduct!C$21:C$64))</f>
        <v>73.03</v>
      </c>
      <c r="AL37" s="13">
        <f>IF(X37=0,0,LOOKUP(X37,[1]Deduct!A$21:A$64,[1]Deduct!D$21:D$64))</f>
        <v>29.99</v>
      </c>
      <c r="AM37" s="13">
        <f>IF(X37=0,0,LOOKUP(X37,[1]Deduct!A$21:A$64,[1]Deduct!E$21:E$64))</f>
        <v>12.83</v>
      </c>
      <c r="AN37" s="18">
        <f t="shared" si="8"/>
        <v>163.80000000000001</v>
      </c>
      <c r="AO37" s="13"/>
      <c r="AP37" s="21" t="e">
        <f t="shared" si="9"/>
        <v>#VALUE!</v>
      </c>
    </row>
    <row r="38" spans="1:42">
      <c r="A38" s="68">
        <v>36</v>
      </c>
      <c r="B38" s="2" t="s">
        <v>75</v>
      </c>
      <c r="C38" s="3" t="s">
        <v>152</v>
      </c>
      <c r="D38" s="1" t="s">
        <v>17</v>
      </c>
      <c r="E38" s="23" t="s">
        <v>18</v>
      </c>
      <c r="F38" s="82">
        <v>10.5</v>
      </c>
      <c r="G38" s="69">
        <f t="shared" si="6"/>
        <v>36.5</v>
      </c>
      <c r="H38" s="24">
        <v>36.5</v>
      </c>
      <c r="I38" s="25">
        <v>11.5</v>
      </c>
      <c r="J38" s="26">
        <v>7</v>
      </c>
      <c r="K38" s="27">
        <v>0</v>
      </c>
      <c r="L38" s="28">
        <v>0</v>
      </c>
      <c r="M38" s="25">
        <v>11.5</v>
      </c>
      <c r="N38" s="26">
        <v>7</v>
      </c>
      <c r="O38" s="27">
        <v>11.5</v>
      </c>
      <c r="P38" s="28">
        <v>7</v>
      </c>
      <c r="Q38" s="25">
        <v>11.5</v>
      </c>
      <c r="R38" s="26">
        <v>7</v>
      </c>
      <c r="S38" s="27">
        <v>11.5</v>
      </c>
      <c r="T38" s="28">
        <v>6</v>
      </c>
      <c r="U38" s="25">
        <v>0</v>
      </c>
      <c r="V38" s="26">
        <v>0</v>
      </c>
      <c r="W38" s="22"/>
      <c r="X38" s="14">
        <f t="shared" si="10"/>
        <v>766.5</v>
      </c>
      <c r="Y38" s="14" t="e">
        <f>SUMIF('[1]2007'!$B$2119:$B$2200,[1]New!B40,'[1]2007'!$E$2119:$E$2200)</f>
        <v>#VALUE!</v>
      </c>
      <c r="Z38" s="15" t="e">
        <f t="shared" si="1"/>
        <v>#VALUE!</v>
      </c>
      <c r="AA38" s="23"/>
      <c r="AB38" s="23"/>
      <c r="AC38" s="16" t="e">
        <f t="shared" si="2"/>
        <v>#VALUE!</v>
      </c>
      <c r="AD38" s="13"/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7"/>
        <v>#VALUE!</v>
      </c>
      <c r="AI38" s="13"/>
      <c r="AJ38" s="13">
        <f>IF(X38=0,0,LOOKUP(X38,[1]Deduct!A$21:A$64,[1]Deduct!A$21:A$64))-X38</f>
        <v>-16.5</v>
      </c>
      <c r="AK38" s="20">
        <f>IF(X38=0,0,LOOKUP(X38,[1]Deduct!A$21:A$64,[1]Deduct!C$21:C$64))</f>
        <v>76.92</v>
      </c>
      <c r="AL38" s="13">
        <f>IF(X38=0,0,LOOKUP(X38,[1]Deduct!A$21:A$64,[1]Deduct!D$21:D$64))</f>
        <v>30.49</v>
      </c>
      <c r="AM38" s="13">
        <f>IF(X38=0,0,LOOKUP(X38,[1]Deduct!A$21:A$64,[1]Deduct!E$21:E$64))</f>
        <v>13.01</v>
      </c>
      <c r="AN38" s="18">
        <f t="shared" si="8"/>
        <v>169.12</v>
      </c>
      <c r="AO38" s="13"/>
      <c r="AP38" s="21" t="e">
        <f t="shared" si="9"/>
        <v>#VALUE!</v>
      </c>
    </row>
    <row r="39" spans="1:42">
      <c r="A39" s="68">
        <v>37</v>
      </c>
      <c r="B39" s="2" t="s">
        <v>76</v>
      </c>
      <c r="C39" s="3" t="s">
        <v>153</v>
      </c>
      <c r="D39" s="1" t="s">
        <v>17</v>
      </c>
      <c r="E39" s="23" t="s">
        <v>18</v>
      </c>
      <c r="F39" s="82">
        <v>10.75</v>
      </c>
      <c r="G39" s="69">
        <f t="shared" si="6"/>
        <v>37.25</v>
      </c>
      <c r="H39" s="24">
        <v>37.25</v>
      </c>
      <c r="I39" s="25">
        <v>0</v>
      </c>
      <c r="J39" s="26">
        <v>0</v>
      </c>
      <c r="K39" s="27">
        <v>2.5</v>
      </c>
      <c r="L39" s="28">
        <v>10</v>
      </c>
      <c r="M39" s="25">
        <v>2.5</v>
      </c>
      <c r="N39" s="26">
        <v>10</v>
      </c>
      <c r="O39" s="27">
        <v>2.5</v>
      </c>
      <c r="P39" s="28">
        <v>10</v>
      </c>
      <c r="Q39" s="25">
        <v>2.5</v>
      </c>
      <c r="R39" s="26">
        <v>10</v>
      </c>
      <c r="S39" s="27">
        <v>0</v>
      </c>
      <c r="T39" s="28">
        <v>0</v>
      </c>
      <c r="U39" s="25">
        <v>2.75</v>
      </c>
      <c r="V39" s="26">
        <v>10</v>
      </c>
      <c r="W39" s="22"/>
      <c r="X39" s="14">
        <f t="shared" si="10"/>
        <v>800.875</v>
      </c>
      <c r="Y39" s="14" t="e">
        <f>SUMIF('[1]2007'!$B$2119:$B$2200,[1]New!B41,'[1]2007'!$E$2119:$E$2200)</f>
        <v>#VALUE!</v>
      </c>
      <c r="Z39" s="15" t="e">
        <f t="shared" si="1"/>
        <v>#VALUE!</v>
      </c>
      <c r="AA39" s="23"/>
      <c r="AB39" s="23"/>
      <c r="AC39" s="16" t="e">
        <f t="shared" si="2"/>
        <v>#VALUE!</v>
      </c>
      <c r="AD39" s="13"/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7"/>
        <v>#VALUE!</v>
      </c>
      <c r="AI39" s="13"/>
      <c r="AJ39" s="13">
        <f>IF(X39=0,0,LOOKUP(X39,[1]Deduct!A$21:A$64,[1]Deduct!A$21:A$64))-X39</f>
        <v>-50.875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8"/>
        <v>169.12</v>
      </c>
      <c r="AO39" s="13"/>
      <c r="AP39" s="21" t="e">
        <f t="shared" si="9"/>
        <v>#VALUE!</v>
      </c>
    </row>
    <row r="40" spans="1:42">
      <c r="A40" s="68">
        <v>38</v>
      </c>
      <c r="B40" s="2" t="s">
        <v>77</v>
      </c>
      <c r="C40" s="3" t="s">
        <v>154</v>
      </c>
      <c r="D40" s="1" t="s">
        <v>17</v>
      </c>
      <c r="E40" s="23" t="s">
        <v>18</v>
      </c>
      <c r="F40" s="82">
        <v>10.5</v>
      </c>
      <c r="G40" s="69">
        <f t="shared" si="6"/>
        <v>32</v>
      </c>
      <c r="H40" s="24">
        <v>32</v>
      </c>
      <c r="I40" s="25">
        <v>9.5</v>
      </c>
      <c r="J40" s="26">
        <v>4</v>
      </c>
      <c r="K40" s="27">
        <v>0</v>
      </c>
      <c r="L40" s="28">
        <v>0</v>
      </c>
      <c r="M40" s="25">
        <v>9.5</v>
      </c>
      <c r="N40" s="26">
        <v>4</v>
      </c>
      <c r="O40" s="27">
        <v>9.5</v>
      </c>
      <c r="P40" s="28">
        <v>4</v>
      </c>
      <c r="Q40" s="25">
        <v>9.5</v>
      </c>
      <c r="R40" s="26">
        <v>4</v>
      </c>
      <c r="S40" s="27">
        <v>9.5</v>
      </c>
      <c r="T40" s="28">
        <v>3.5</v>
      </c>
      <c r="U40" s="25">
        <v>0</v>
      </c>
      <c r="V40" s="26">
        <v>0</v>
      </c>
      <c r="W40" s="22"/>
      <c r="X40" s="14">
        <f t="shared" si="10"/>
        <v>672</v>
      </c>
      <c r="Y40" s="14" t="e">
        <f>SUMIF('[1]2007'!$B$2119:$B$2200,[1]New!B42,'[1]2007'!$E$2119:$E$2200)</f>
        <v>#VALUE!</v>
      </c>
      <c r="Z40" s="15" t="e">
        <f t="shared" si="1"/>
        <v>#VALUE!</v>
      </c>
      <c r="AA40" s="23">
        <v>1</v>
      </c>
      <c r="AB40" s="23"/>
      <c r="AC40" s="16" t="e">
        <f t="shared" si="2"/>
        <v>#VALUE!</v>
      </c>
      <c r="AD40" s="13"/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7"/>
        <v>#VALUE!</v>
      </c>
      <c r="AI40" s="13"/>
      <c r="AJ40" s="13">
        <f>IF(X40=0,0,LOOKUP(X40,[1]Deduct!A$21:A$64,[1]Deduct!A$21:A$64))-X40</f>
        <v>-2</v>
      </c>
      <c r="AK40" s="20">
        <f>IF(X40=0,0,LOOKUP(X40,[1]Deduct!A$21:A$64,[1]Deduct!C$21:C$64))</f>
        <v>51.56</v>
      </c>
      <c r="AL40" s="13">
        <f>IF(X40=0,0,LOOKUP(X40,[1]Deduct!A$21:A$64,[1]Deduct!D$21:D$64))</f>
        <v>26.51</v>
      </c>
      <c r="AM40" s="13">
        <f>IF(X40=0,0,LOOKUP(X40,[1]Deduct!A$21:A$64,[1]Deduct!E$21:E$64))</f>
        <v>11.59</v>
      </c>
      <c r="AN40" s="18">
        <f t="shared" si="8"/>
        <v>132.4</v>
      </c>
      <c r="AO40" s="13"/>
      <c r="AP40" s="21" t="e">
        <f t="shared" si="9"/>
        <v>#VALUE!</v>
      </c>
    </row>
    <row r="41" spans="1:42">
      <c r="A41" s="68">
        <v>39</v>
      </c>
      <c r="B41" s="2" t="s">
        <v>78</v>
      </c>
      <c r="C41" s="3" t="s">
        <v>155</v>
      </c>
      <c r="D41" s="1" t="s">
        <v>213</v>
      </c>
      <c r="E41" s="23" t="s">
        <v>18</v>
      </c>
      <c r="F41" s="82" t="s">
        <v>210</v>
      </c>
      <c r="G41" s="69">
        <f t="shared" si="6"/>
        <v>42</v>
      </c>
      <c r="H41" s="24">
        <v>42</v>
      </c>
      <c r="I41" s="25">
        <v>11</v>
      </c>
      <c r="J41" s="26">
        <v>7.5</v>
      </c>
      <c r="K41" s="27">
        <v>0</v>
      </c>
      <c r="L41" s="28">
        <v>0</v>
      </c>
      <c r="M41" s="25">
        <v>11</v>
      </c>
      <c r="N41" s="26">
        <v>7.5</v>
      </c>
      <c r="O41" s="27">
        <v>0</v>
      </c>
      <c r="P41" s="28">
        <v>0</v>
      </c>
      <c r="Q41" s="25">
        <v>11</v>
      </c>
      <c r="R41" s="26">
        <v>7.5</v>
      </c>
      <c r="S41" s="27">
        <v>11</v>
      </c>
      <c r="T41" s="28">
        <v>7.5</v>
      </c>
      <c r="U41" s="25">
        <v>11</v>
      </c>
      <c r="V41" s="26">
        <v>7</v>
      </c>
      <c r="W41" s="22"/>
      <c r="X41" s="14">
        <f t="shared" si="10"/>
        <v>924</v>
      </c>
      <c r="Y41" s="14" t="e">
        <f>SUMIF('[1]2007'!$B$2119:$B$2200,[1]New!B43,'[1]2007'!$E$2119:$E$2200)</f>
        <v>#VALUE!</v>
      </c>
      <c r="Z41" s="15" t="e">
        <f t="shared" si="1"/>
        <v>#VALUE!</v>
      </c>
      <c r="AA41" s="23">
        <v>1</v>
      </c>
      <c r="AB41" s="23"/>
      <c r="AC41" s="16" t="e">
        <f t="shared" si="2"/>
        <v>#VALUE!</v>
      </c>
      <c r="AD41" s="13"/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7"/>
        <v>#VALUE!</v>
      </c>
      <c r="AI41" s="13"/>
      <c r="AJ41" s="13">
        <f>IF(X41=0,0,LOOKUP(X41,[1]Deduct!A$21:A$64,[1]Deduct!A$21:A$64))-X41</f>
        <v>-22</v>
      </c>
      <c r="AK41" s="20">
        <f>IF(X41=0,0,LOOKUP(X41,[1]Deduct!A$21:A$64,[1]Deduct!C$21:C$64))</f>
        <v>105.1</v>
      </c>
      <c r="AL41" s="13">
        <f>IF(X41=0,0,LOOKUP(X41,[1]Deduct!A$21:A$64,[1]Deduct!D$21:D$64))</f>
        <v>37.99</v>
      </c>
      <c r="AM41" s="13">
        <f>IF(X41=0,0,LOOKUP(X41,[1]Deduct!A$21:A$64,[1]Deduct!E$21:E$64))</f>
        <v>15.6</v>
      </c>
      <c r="AN41" s="18">
        <f t="shared" si="8"/>
        <v>218.52</v>
      </c>
      <c r="AO41" s="13"/>
      <c r="AP41" s="21" t="e">
        <f t="shared" si="9"/>
        <v>#VALUE!</v>
      </c>
    </row>
    <row r="42" spans="1:42">
      <c r="A42" s="68">
        <v>40</v>
      </c>
      <c r="B42" s="2" t="s">
        <v>79</v>
      </c>
      <c r="C42" s="3" t="s">
        <v>156</v>
      </c>
      <c r="D42" s="1" t="s">
        <v>20</v>
      </c>
      <c r="E42" s="23" t="s">
        <v>18</v>
      </c>
      <c r="F42" s="82" t="s">
        <v>206</v>
      </c>
      <c r="G42" s="69">
        <f t="shared" si="6"/>
        <v>40</v>
      </c>
      <c r="H42" s="24">
        <v>40</v>
      </c>
      <c r="I42" s="25">
        <v>9</v>
      </c>
      <c r="J42" s="26">
        <v>5</v>
      </c>
      <c r="K42" s="27">
        <v>9</v>
      </c>
      <c r="L42" s="28">
        <v>5</v>
      </c>
      <c r="M42" s="25">
        <v>9</v>
      </c>
      <c r="N42" s="26">
        <v>5</v>
      </c>
      <c r="O42" s="27">
        <v>9</v>
      </c>
      <c r="P42" s="28">
        <v>5</v>
      </c>
      <c r="Q42" s="25">
        <v>9</v>
      </c>
      <c r="R42" s="26">
        <v>5</v>
      </c>
      <c r="S42" s="27">
        <v>0</v>
      </c>
      <c r="T42" s="28">
        <v>0</v>
      </c>
      <c r="U42" s="25">
        <v>0</v>
      </c>
      <c r="V42" s="26">
        <v>0</v>
      </c>
      <c r="W42" s="22"/>
      <c r="X42" s="14">
        <f t="shared" ref="X42:X86" si="11">F42*G42*2</f>
        <v>820</v>
      </c>
      <c r="Y42" s="14" t="e">
        <f>SUMIF('[1]2007'!$B$2119:$B$2200,[1]New!B44,'[1]2007'!$E$2119:$E$2200)</f>
        <v>#VALUE!</v>
      </c>
      <c r="Z42" s="15" t="e">
        <f t="shared" si="1"/>
        <v>#VALUE!</v>
      </c>
      <c r="AA42" s="23">
        <v>1</v>
      </c>
      <c r="AB42" s="23"/>
      <c r="AC42" s="16" t="e">
        <f t="shared" si="2"/>
        <v>#VALUE!</v>
      </c>
      <c r="AD42" s="13"/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7"/>
        <v>#VALUE!</v>
      </c>
      <c r="AI42" s="13"/>
      <c r="AJ42" s="13">
        <f>IF(X42=0,0,LOOKUP(X42,[1]Deduct!A$21:A$64,[1]Deduct!A$21:A$64))-X42</f>
        <v>-70</v>
      </c>
      <c r="AK42" s="20">
        <f>IF(X42=0,0,LOOKUP(X42,[1]Deduct!A$21:A$64,[1]Deduct!C$21:C$64))</f>
        <v>76.92</v>
      </c>
      <c r="AL42" s="13">
        <f>IF(X42=0,0,LOOKUP(X42,[1]Deduct!A$21:A$64,[1]Deduct!D$21:D$64))</f>
        <v>30.49</v>
      </c>
      <c r="AM42" s="13">
        <f>IF(X42=0,0,LOOKUP(X42,[1]Deduct!A$21:A$64,[1]Deduct!E$21:E$64))</f>
        <v>13.01</v>
      </c>
      <c r="AN42" s="18">
        <f t="shared" si="8"/>
        <v>169.12</v>
      </c>
      <c r="AO42" s="13"/>
      <c r="AP42" s="21" t="e">
        <f t="shared" si="9"/>
        <v>#VALUE!</v>
      </c>
    </row>
    <row r="43" spans="1:42">
      <c r="A43" s="68">
        <v>41</v>
      </c>
      <c r="B43" s="2" t="s">
        <v>80</v>
      </c>
      <c r="C43" s="3" t="s">
        <v>157</v>
      </c>
      <c r="D43" s="1" t="s">
        <v>17</v>
      </c>
      <c r="E43" s="23" t="s">
        <v>18</v>
      </c>
      <c r="F43" s="82">
        <v>10.25</v>
      </c>
      <c r="G43" s="69">
        <f t="shared" si="6"/>
        <v>35</v>
      </c>
      <c r="H43" s="24">
        <v>35</v>
      </c>
      <c r="I43" s="25">
        <v>1</v>
      </c>
      <c r="J43" s="26">
        <v>8</v>
      </c>
      <c r="K43" s="27">
        <v>0</v>
      </c>
      <c r="L43" s="28">
        <v>0</v>
      </c>
      <c r="M43" s="25">
        <v>1</v>
      </c>
      <c r="N43" s="26">
        <v>8</v>
      </c>
      <c r="O43" s="27">
        <v>1</v>
      </c>
      <c r="P43" s="28">
        <v>8</v>
      </c>
      <c r="Q43" s="25">
        <v>0</v>
      </c>
      <c r="R43" s="26">
        <v>0</v>
      </c>
      <c r="S43" s="27">
        <v>1</v>
      </c>
      <c r="T43" s="28">
        <v>8</v>
      </c>
      <c r="U43" s="25">
        <v>1</v>
      </c>
      <c r="V43" s="26">
        <v>8</v>
      </c>
      <c r="W43" s="22"/>
      <c r="X43" s="14">
        <f t="shared" si="11"/>
        <v>717.5</v>
      </c>
      <c r="Y43" s="14" t="e">
        <f>SUMIF('[1]2007'!$B$2119:$B$2200,[1]New!B45,'[1]2007'!$E$2119:$E$2200)</f>
        <v>#VALUE!</v>
      </c>
      <c r="Z43" s="15" t="e">
        <f t="shared" si="1"/>
        <v>#VALUE!</v>
      </c>
      <c r="AA43" s="23">
        <v>1</v>
      </c>
      <c r="AB43" s="23"/>
      <c r="AC43" s="16" t="e">
        <f t="shared" si="2"/>
        <v>#VALUE!</v>
      </c>
      <c r="AD43" s="13"/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7"/>
        <v>#VALUE!</v>
      </c>
      <c r="AI43" s="13"/>
      <c r="AJ43" s="13">
        <f>IF(X43=0,0,LOOKUP(X43,[1]Deduct!A$21:A$64,[1]Deduct!A$21:A$64))-X43</f>
        <v>-7.5</v>
      </c>
      <c r="AK43" s="20">
        <f>IF(X43=0,0,LOOKUP(X43,[1]Deduct!A$21:A$64,[1]Deduct!C$21:C$64))</f>
        <v>61.349999999999994</v>
      </c>
      <c r="AL43" s="13">
        <f>IF(X43=0,0,LOOKUP(X43,[1]Deduct!A$21:A$64,[1]Deduct!D$21:D$64))</f>
        <v>28.49</v>
      </c>
      <c r="AM43" s="13">
        <f>IF(X43=0,0,LOOKUP(X43,[1]Deduct!A$21:A$64,[1]Deduct!E$21:E$64))</f>
        <v>12.29</v>
      </c>
      <c r="AN43" s="18">
        <f t="shared" si="8"/>
        <v>147.83000000000001</v>
      </c>
      <c r="AO43" s="13"/>
      <c r="AP43" s="21" t="e">
        <f t="shared" si="9"/>
        <v>#VALUE!</v>
      </c>
    </row>
    <row r="44" spans="1:42">
      <c r="A44" s="68">
        <v>42</v>
      </c>
      <c r="B44" s="79" t="s">
        <v>81</v>
      </c>
      <c r="C44" s="3" t="s">
        <v>158</v>
      </c>
      <c r="D44" s="1" t="s">
        <v>213</v>
      </c>
      <c r="E44" s="23" t="s">
        <v>18</v>
      </c>
      <c r="F44" s="82" t="s">
        <v>211</v>
      </c>
      <c r="G44" s="69">
        <f t="shared" si="6"/>
        <v>30.5</v>
      </c>
      <c r="H44" s="24">
        <v>30.5</v>
      </c>
      <c r="I44" s="25">
        <v>4</v>
      </c>
      <c r="J44" s="26">
        <v>10</v>
      </c>
      <c r="K44" s="27">
        <v>11</v>
      </c>
      <c r="L44" s="28">
        <v>5</v>
      </c>
      <c r="M44" s="25">
        <v>0</v>
      </c>
      <c r="N44" s="26">
        <v>0</v>
      </c>
      <c r="O44" s="27">
        <v>11</v>
      </c>
      <c r="P44" s="28">
        <v>5</v>
      </c>
      <c r="Q44" s="25">
        <v>0</v>
      </c>
      <c r="R44" s="26">
        <v>0</v>
      </c>
      <c r="S44" s="27">
        <v>11</v>
      </c>
      <c r="T44" s="28">
        <v>5</v>
      </c>
      <c r="U44" s="25">
        <v>11</v>
      </c>
      <c r="V44" s="26">
        <v>5.5</v>
      </c>
      <c r="W44" s="22"/>
      <c r="X44" s="14">
        <f t="shared" si="11"/>
        <v>701.5</v>
      </c>
      <c r="Y44" s="14" t="e">
        <f>SUMIF('[1]2007'!$B$2119:$B$2200,[1]New!B46,'[1]2007'!$E$2119:$E$2200)</f>
        <v>#VALUE!</v>
      </c>
      <c r="Z44" s="15" t="e">
        <f t="shared" si="1"/>
        <v>#VALUE!</v>
      </c>
      <c r="AA44" s="23"/>
      <c r="AB44" s="23"/>
      <c r="AC44" s="16" t="e">
        <f t="shared" si="2"/>
        <v>#VALUE!</v>
      </c>
      <c r="AD44" s="13"/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7"/>
        <v>#VALUE!</v>
      </c>
      <c r="AI44" s="13"/>
      <c r="AJ44" s="13">
        <f>IF(X44=0,0,LOOKUP(X44,[1]Deduct!A$21:A$64,[1]Deduct!A$21:A$64))-X44</f>
        <v>-1.5</v>
      </c>
      <c r="AK44" s="20">
        <f>IF(X44=0,0,LOOKUP(X44,[1]Deduct!A$21:A$64,[1]Deduct!C$21:C$64))</f>
        <v>57.44</v>
      </c>
      <c r="AL44" s="13">
        <f>IF(X44=0,0,LOOKUP(X44,[1]Deduct!A$21:A$64,[1]Deduct!D$21:D$64))</f>
        <v>27.99</v>
      </c>
      <c r="AM44" s="13">
        <f>IF(X44=0,0,LOOKUP(X44,[1]Deduct!A$21:A$64,[1]Deduct!E$21:E$64))</f>
        <v>12.11</v>
      </c>
      <c r="AN44" s="18">
        <f t="shared" si="8"/>
        <v>142.47999999999999</v>
      </c>
      <c r="AO44" s="13"/>
      <c r="AP44" s="21" t="e">
        <f t="shared" si="9"/>
        <v>#VALUE!</v>
      </c>
    </row>
    <row r="45" spans="1:42">
      <c r="A45" s="68">
        <v>43</v>
      </c>
      <c r="B45" s="2" t="s">
        <v>82</v>
      </c>
      <c r="C45" s="3" t="s">
        <v>159</v>
      </c>
      <c r="D45" s="1" t="s">
        <v>216</v>
      </c>
      <c r="E45" s="23" t="s">
        <v>18</v>
      </c>
      <c r="F45" s="82" t="s">
        <v>206</v>
      </c>
      <c r="G45" s="69">
        <f t="shared" si="6"/>
        <v>30</v>
      </c>
      <c r="H45" s="24">
        <v>30</v>
      </c>
      <c r="I45" s="25">
        <v>0</v>
      </c>
      <c r="J45" s="26">
        <v>0</v>
      </c>
      <c r="K45" s="27">
        <v>12</v>
      </c>
      <c r="L45" s="28">
        <v>6</v>
      </c>
      <c r="M45" s="25">
        <v>12</v>
      </c>
      <c r="N45" s="26">
        <v>6</v>
      </c>
      <c r="O45" s="27">
        <v>12</v>
      </c>
      <c r="P45" s="28">
        <v>6</v>
      </c>
      <c r="Q45" s="25">
        <v>12</v>
      </c>
      <c r="R45" s="26">
        <v>6</v>
      </c>
      <c r="S45" s="27">
        <v>12</v>
      </c>
      <c r="T45" s="28">
        <v>6</v>
      </c>
      <c r="U45" s="25">
        <v>0</v>
      </c>
      <c r="V45" s="26">
        <v>0</v>
      </c>
      <c r="W45" s="22"/>
      <c r="X45" s="14">
        <f t="shared" si="11"/>
        <v>615</v>
      </c>
      <c r="Y45" s="14" t="e">
        <f>SUMIF('[1]2007'!$B$2119:$B$2200,[1]New!B47,'[1]2007'!$E$2119:$E$2200)</f>
        <v>#VALUE!</v>
      </c>
      <c r="Z45" s="15" t="e">
        <f t="shared" si="1"/>
        <v>#VALUE!</v>
      </c>
      <c r="AA45" s="23"/>
      <c r="AB45" s="23"/>
      <c r="AC45" s="16" t="e">
        <f t="shared" si="2"/>
        <v>#VALUE!</v>
      </c>
      <c r="AD45" s="13"/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7"/>
        <v>#VALUE!</v>
      </c>
      <c r="AI45" s="13"/>
      <c r="AJ45" s="13">
        <f>IF(X45=0,0,LOOKUP(X45,[1]Deduct!A$21:A$64,[1]Deduct!A$21:A$64))-X45</f>
        <v>-5</v>
      </c>
      <c r="AK45" s="20">
        <f>IF(X45=0,0,LOOKUP(X45,[1]Deduct!A$21:A$64,[1]Deduct!C$21:C$64))</f>
        <v>38.94</v>
      </c>
      <c r="AL45" s="13">
        <f>IF(X45=0,0,LOOKUP(X45,[1]Deduct!A$21:A$64,[1]Deduct!D$21:D$64))</f>
        <v>23.54</v>
      </c>
      <c r="AM45" s="13">
        <f>IF(X45=0,0,LOOKUP(X45,[1]Deduct!A$21:A$64,[1]Deduct!E$21:E$64))</f>
        <v>10.56</v>
      </c>
      <c r="AN45" s="18">
        <f t="shared" si="8"/>
        <v>111.36</v>
      </c>
      <c r="AO45" s="13"/>
      <c r="AP45" s="21" t="e">
        <f t="shared" si="9"/>
        <v>#VALUE!</v>
      </c>
    </row>
    <row r="46" spans="1:42">
      <c r="A46" s="68">
        <v>44</v>
      </c>
      <c r="B46" s="2" t="s">
        <v>83</v>
      </c>
      <c r="C46" s="3" t="s">
        <v>160</v>
      </c>
      <c r="D46" s="1" t="s">
        <v>17</v>
      </c>
      <c r="E46" s="23" t="s">
        <v>18</v>
      </c>
      <c r="F46" s="82">
        <v>10.5</v>
      </c>
      <c r="G46" s="69">
        <f t="shared" si="6"/>
        <v>40.25</v>
      </c>
      <c r="H46" s="24">
        <v>40.25</v>
      </c>
      <c r="I46" s="25">
        <v>9</v>
      </c>
      <c r="J46" s="26">
        <v>5</v>
      </c>
      <c r="K46" s="27">
        <v>9</v>
      </c>
      <c r="L46" s="28">
        <v>5</v>
      </c>
      <c r="M46" s="25">
        <v>0</v>
      </c>
      <c r="N46" s="26">
        <v>0</v>
      </c>
      <c r="O46" s="27">
        <v>9</v>
      </c>
      <c r="P46" s="28">
        <v>5</v>
      </c>
      <c r="Q46" s="25">
        <v>0</v>
      </c>
      <c r="R46" s="26">
        <v>0</v>
      </c>
      <c r="S46" s="27">
        <v>9</v>
      </c>
      <c r="T46" s="28">
        <v>5.25</v>
      </c>
      <c r="U46" s="25">
        <v>9</v>
      </c>
      <c r="V46" s="26">
        <v>5</v>
      </c>
      <c r="W46" s="22"/>
      <c r="X46" s="14">
        <f t="shared" si="11"/>
        <v>845.25</v>
      </c>
      <c r="Y46" s="14" t="e">
        <f>SUMIF('[1]2007'!$B$2119:$B$2200,[1]New!B48,'[1]2007'!$E$2119:$E$2200)</f>
        <v>#VALUE!</v>
      </c>
      <c r="Z46" s="15" t="e">
        <f t="shared" si="1"/>
        <v>#VALUE!</v>
      </c>
      <c r="AA46" s="23"/>
      <c r="AB46" s="23"/>
      <c r="AC46" s="16" t="e">
        <f t="shared" si="2"/>
        <v>#VALUE!</v>
      </c>
      <c r="AD46" s="13"/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7"/>
        <v>#VALUE!</v>
      </c>
      <c r="AI46" s="13"/>
      <c r="AJ46" s="13">
        <f>IF(X46=0,0,LOOKUP(X46,[1]Deduct!A$21:A$64,[1]Deduct!A$21:A$64))-X46</f>
        <v>-95.25</v>
      </c>
      <c r="AK46" s="20">
        <f>IF(X46=0,0,LOOKUP(X46,[1]Deduct!A$21:A$64,[1]Deduct!C$21:C$64))</f>
        <v>76.92</v>
      </c>
      <c r="AL46" s="13">
        <f>IF(X46=0,0,LOOKUP(X46,[1]Deduct!A$21:A$64,[1]Deduct!D$21:D$64))</f>
        <v>30.49</v>
      </c>
      <c r="AM46" s="13">
        <f>IF(X46=0,0,LOOKUP(X46,[1]Deduct!A$21:A$64,[1]Deduct!E$21:E$64))</f>
        <v>13.01</v>
      </c>
      <c r="AN46" s="18">
        <f t="shared" si="8"/>
        <v>169.12</v>
      </c>
      <c r="AO46" s="13"/>
      <c r="AP46" s="21" t="e">
        <f t="shared" si="9"/>
        <v>#VALUE!</v>
      </c>
    </row>
    <row r="47" spans="1:42">
      <c r="A47" s="68">
        <v>45</v>
      </c>
      <c r="B47" s="2" t="s">
        <v>84</v>
      </c>
      <c r="C47" s="3" t="s">
        <v>161</v>
      </c>
      <c r="D47" s="1" t="s">
        <v>26</v>
      </c>
      <c r="E47" s="23" t="s">
        <v>18</v>
      </c>
      <c r="F47" s="82" t="s">
        <v>206</v>
      </c>
      <c r="G47" s="69">
        <f t="shared" si="6"/>
        <v>40</v>
      </c>
      <c r="H47" s="24">
        <v>40</v>
      </c>
      <c r="I47" s="25">
        <v>0</v>
      </c>
      <c r="J47" s="26">
        <v>0</v>
      </c>
      <c r="K47" s="27">
        <v>0</v>
      </c>
      <c r="L47" s="28">
        <v>0</v>
      </c>
      <c r="M47" s="25">
        <v>10</v>
      </c>
      <c r="N47" s="26">
        <v>6</v>
      </c>
      <c r="O47" s="27">
        <v>10</v>
      </c>
      <c r="P47" s="28">
        <v>6</v>
      </c>
      <c r="Q47" s="25">
        <v>10</v>
      </c>
      <c r="R47" s="26">
        <v>6</v>
      </c>
      <c r="S47" s="27">
        <v>10</v>
      </c>
      <c r="T47" s="28">
        <v>6</v>
      </c>
      <c r="U47" s="25">
        <v>10</v>
      </c>
      <c r="V47" s="26">
        <v>6</v>
      </c>
      <c r="W47" s="22"/>
      <c r="X47" s="14">
        <f t="shared" si="11"/>
        <v>820</v>
      </c>
      <c r="Y47" s="14" t="e">
        <f>SUMIF('[1]2007'!$B$2119:$B$2200,[1]New!B49,'[1]2007'!$E$2119:$E$2200)</f>
        <v>#VALUE!</v>
      </c>
      <c r="Z47" s="15" t="e">
        <f t="shared" si="1"/>
        <v>#VALUE!</v>
      </c>
      <c r="AA47" s="23">
        <v>1</v>
      </c>
      <c r="AB47" s="23"/>
      <c r="AC47" s="16" t="e">
        <f t="shared" si="2"/>
        <v>#VALUE!</v>
      </c>
      <c r="AD47" s="13"/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7"/>
        <v>#VALUE!</v>
      </c>
      <c r="AI47" s="13"/>
      <c r="AJ47" s="13">
        <f>IF(X47=0,0,LOOKUP(X47,[1]Deduct!A$21:A$64,[1]Deduct!A$21:A$64))-X47</f>
        <v>-70</v>
      </c>
      <c r="AK47" s="20">
        <f>IF(X47=0,0,LOOKUP(X47,[1]Deduct!A$21:A$64,[1]Deduct!C$21:C$64))</f>
        <v>76.92</v>
      </c>
      <c r="AL47" s="13">
        <f>IF(X47=0,0,LOOKUP(X47,[1]Deduct!A$21:A$64,[1]Deduct!D$21:D$64))</f>
        <v>30.49</v>
      </c>
      <c r="AM47" s="13">
        <f>IF(X47=0,0,LOOKUP(X47,[1]Deduct!A$21:A$64,[1]Deduct!E$21:E$64))</f>
        <v>13.01</v>
      </c>
      <c r="AN47" s="18">
        <f t="shared" si="8"/>
        <v>169.12</v>
      </c>
      <c r="AO47" s="13"/>
      <c r="AP47" s="21" t="e">
        <f t="shared" si="9"/>
        <v>#VALUE!</v>
      </c>
    </row>
    <row r="48" spans="1:42">
      <c r="A48" s="68">
        <v>46</v>
      </c>
      <c r="B48" s="2" t="s">
        <v>85</v>
      </c>
      <c r="C48" s="3" t="s">
        <v>162</v>
      </c>
      <c r="D48" s="1" t="s">
        <v>20</v>
      </c>
      <c r="E48" s="23" t="s">
        <v>18</v>
      </c>
      <c r="F48" s="82" t="s">
        <v>206</v>
      </c>
      <c r="G48" s="69">
        <f t="shared" si="6"/>
        <v>25.25</v>
      </c>
      <c r="H48" s="24">
        <v>25.25</v>
      </c>
      <c r="I48" s="25">
        <v>10</v>
      </c>
      <c r="J48" s="26">
        <v>3.25</v>
      </c>
      <c r="K48" s="27">
        <v>0</v>
      </c>
      <c r="L48" s="28">
        <v>0</v>
      </c>
      <c r="M48" s="25">
        <v>10</v>
      </c>
      <c r="N48" s="26">
        <v>3</v>
      </c>
      <c r="O48" s="27">
        <v>10</v>
      </c>
      <c r="P48" s="28">
        <v>3</v>
      </c>
      <c r="Q48" s="25">
        <v>10</v>
      </c>
      <c r="R48" s="26">
        <v>3</v>
      </c>
      <c r="S48" s="27">
        <v>10</v>
      </c>
      <c r="T48" s="28">
        <v>3</v>
      </c>
      <c r="U48" s="25">
        <v>0</v>
      </c>
      <c r="V48" s="26">
        <v>0</v>
      </c>
      <c r="W48" s="22"/>
      <c r="X48" s="14">
        <f t="shared" si="11"/>
        <v>517.625</v>
      </c>
      <c r="Y48" s="14" t="e">
        <f>SUMIF('[1]2007'!$B$2119:$B$2200,[1]New!B50,'[1]2007'!$E$2119:$E$2200)</f>
        <v>#VALUE!</v>
      </c>
      <c r="Z48" s="15" t="e">
        <f t="shared" si="1"/>
        <v>#VALUE!</v>
      </c>
      <c r="AA48" s="23"/>
      <c r="AB48" s="23"/>
      <c r="AC48" s="16" t="e">
        <f t="shared" si="2"/>
        <v>#VALUE!</v>
      </c>
      <c r="AD48" s="13"/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7"/>
        <v>#VALUE!</v>
      </c>
      <c r="AI48" s="13"/>
      <c r="AJ48" s="13">
        <f>IF(X48=0,0,LOOKUP(X48,[1]Deduct!A$21:A$64,[1]Deduct!A$21:A$64))-X48</f>
        <v>-7.625</v>
      </c>
      <c r="AK48" s="20">
        <f>IF(X48=0,0,LOOKUP(X48,[1]Deduct!A$21:A$64,[1]Deduct!C$21:C$64))</f>
        <v>13.66</v>
      </c>
      <c r="AL48" s="13">
        <f>IF(X48=0,0,LOOKUP(X48,[1]Deduct!A$21:A$64,[1]Deduct!D$21:D$64))</f>
        <v>18.59</v>
      </c>
      <c r="AM48" s="13">
        <f>IF(X48=0,0,LOOKUP(X48,[1]Deduct!A$21:A$64,[1]Deduct!E$21:E$64))</f>
        <v>8.83</v>
      </c>
      <c r="AN48" s="18">
        <f t="shared" si="8"/>
        <v>72.03</v>
      </c>
      <c r="AO48" s="13"/>
      <c r="AP48" s="21" t="e">
        <f t="shared" si="9"/>
        <v>#VALUE!</v>
      </c>
    </row>
    <row r="49" spans="1:42">
      <c r="A49" s="68">
        <v>47</v>
      </c>
      <c r="B49" s="79" t="s">
        <v>86</v>
      </c>
      <c r="C49" s="3" t="s">
        <v>163</v>
      </c>
      <c r="D49" s="1" t="s">
        <v>20</v>
      </c>
      <c r="E49" s="23" t="s">
        <v>18</v>
      </c>
      <c r="F49" s="82">
        <v>10.25</v>
      </c>
      <c r="G49" s="69">
        <f t="shared" si="6"/>
        <v>34</v>
      </c>
      <c r="H49" s="24">
        <v>34</v>
      </c>
      <c r="I49" s="25">
        <v>9.5</v>
      </c>
      <c r="J49" s="26">
        <v>4.5</v>
      </c>
      <c r="K49" s="27">
        <v>9.5</v>
      </c>
      <c r="L49" s="28">
        <v>4.5</v>
      </c>
      <c r="M49" s="25">
        <v>0</v>
      </c>
      <c r="N49" s="26">
        <v>0</v>
      </c>
      <c r="O49" s="27">
        <v>9.5</v>
      </c>
      <c r="P49" s="28">
        <v>4.5</v>
      </c>
      <c r="Q49" s="25">
        <v>0</v>
      </c>
      <c r="R49" s="26">
        <v>0</v>
      </c>
      <c r="S49" s="27">
        <v>9.5</v>
      </c>
      <c r="T49" s="28">
        <v>4</v>
      </c>
      <c r="U49" s="25">
        <v>9.5</v>
      </c>
      <c r="V49" s="26">
        <v>4</v>
      </c>
      <c r="W49" s="22"/>
      <c r="X49" s="14">
        <f t="shared" si="11"/>
        <v>697</v>
      </c>
      <c r="Y49" s="14" t="e">
        <f>SUMIF('[1]2007'!$B$2119:$B$2200,[1]New!B51,'[1]2007'!$E$2119:$E$2200)</f>
        <v>#VALUE!</v>
      </c>
      <c r="Z49" s="15" t="e">
        <f t="shared" si="1"/>
        <v>#VALUE!</v>
      </c>
      <c r="AA49" s="23"/>
      <c r="AB49" s="23"/>
      <c r="AC49" s="16" t="e">
        <f t="shared" si="2"/>
        <v>#VALUE!</v>
      </c>
      <c r="AD49" s="13"/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7"/>
        <v>#VALUE!</v>
      </c>
      <c r="AI49" s="13"/>
      <c r="AJ49" s="13">
        <f>IF(X49=0,0,LOOKUP(X49,[1]Deduct!A$21:A$64,[1]Deduct!A$21:A$64))-X49</f>
        <v>-7</v>
      </c>
      <c r="AK49" s="20">
        <f>IF(X49=0,0,LOOKUP(X49,[1]Deduct!A$21:A$64,[1]Deduct!C$21:C$64))</f>
        <v>55.48</v>
      </c>
      <c r="AL49" s="13">
        <f>IF(X49=0,0,LOOKUP(X49,[1]Deduct!A$21:A$64,[1]Deduct!D$21:D$64))</f>
        <v>27.5</v>
      </c>
      <c r="AM49" s="13">
        <f>IF(X49=0,0,LOOKUP(X49,[1]Deduct!A$21:A$64,[1]Deduct!E$21:E$64))</f>
        <v>11.94</v>
      </c>
      <c r="AN49" s="18">
        <f t="shared" si="8"/>
        <v>139.13999999999999</v>
      </c>
      <c r="AO49" s="13"/>
      <c r="AP49" s="21" t="e">
        <f t="shared" si="9"/>
        <v>#VALUE!</v>
      </c>
    </row>
    <row r="50" spans="1:42">
      <c r="A50" s="68">
        <v>48</v>
      </c>
      <c r="B50" s="2" t="s">
        <v>87</v>
      </c>
      <c r="C50" s="3" t="s">
        <v>164</v>
      </c>
      <c r="D50" s="1" t="s">
        <v>20</v>
      </c>
      <c r="E50" s="23" t="s">
        <v>18</v>
      </c>
      <c r="F50" s="82" t="s">
        <v>206</v>
      </c>
      <c r="G50" s="69">
        <f t="shared" si="6"/>
        <v>30</v>
      </c>
      <c r="H50" s="24">
        <v>30</v>
      </c>
      <c r="I50" s="25">
        <v>12</v>
      </c>
      <c r="J50" s="26">
        <v>6</v>
      </c>
      <c r="K50" s="27">
        <v>12</v>
      </c>
      <c r="L50" s="28">
        <v>6</v>
      </c>
      <c r="M50" s="25">
        <v>12</v>
      </c>
      <c r="N50" s="26">
        <v>6</v>
      </c>
      <c r="O50" s="27">
        <v>12</v>
      </c>
      <c r="P50" s="28">
        <v>6</v>
      </c>
      <c r="Q50" s="25">
        <v>12</v>
      </c>
      <c r="R50" s="26">
        <v>6</v>
      </c>
      <c r="S50" s="27">
        <v>0</v>
      </c>
      <c r="T50" s="28">
        <v>0</v>
      </c>
      <c r="U50" s="25">
        <v>0</v>
      </c>
      <c r="V50" s="26">
        <v>0</v>
      </c>
      <c r="W50" s="22"/>
      <c r="X50" s="14">
        <f t="shared" si="11"/>
        <v>615</v>
      </c>
      <c r="Y50" s="14" t="e">
        <f>SUMIF('[1]2007'!$B$2119:$B$2200,[1]New!B52,'[1]2007'!$E$2119:$E$2200)</f>
        <v>#VALUE!</v>
      </c>
      <c r="Z50" s="15" t="e">
        <f t="shared" si="1"/>
        <v>#VALUE!</v>
      </c>
      <c r="AA50" s="23"/>
      <c r="AB50" s="23"/>
      <c r="AC50" s="16" t="e">
        <f t="shared" si="2"/>
        <v>#VALUE!</v>
      </c>
      <c r="AD50" s="13"/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7"/>
        <v>#VALUE!</v>
      </c>
      <c r="AI50" s="13"/>
      <c r="AJ50" s="13">
        <f>IF(X50=0,0,LOOKUP(X50,[1]Deduct!A$21:A$64,[1]Deduct!A$21:A$64))-X50</f>
        <v>-5</v>
      </c>
      <c r="AK50" s="20">
        <f>IF(X50=0,0,LOOKUP(X50,[1]Deduct!A$21:A$64,[1]Deduct!C$21:C$64))</f>
        <v>38.94</v>
      </c>
      <c r="AL50" s="13">
        <f>IF(X50=0,0,LOOKUP(X50,[1]Deduct!A$21:A$64,[1]Deduct!D$21:D$64))</f>
        <v>23.54</v>
      </c>
      <c r="AM50" s="13">
        <f>IF(X50=0,0,LOOKUP(X50,[1]Deduct!A$21:A$64,[1]Deduct!E$21:E$64))</f>
        <v>10.56</v>
      </c>
      <c r="AN50" s="18">
        <f t="shared" si="8"/>
        <v>111.36</v>
      </c>
      <c r="AO50" s="13"/>
      <c r="AP50" s="21" t="e">
        <f t="shared" si="9"/>
        <v>#VALUE!</v>
      </c>
    </row>
    <row r="51" spans="1:42">
      <c r="A51" s="68">
        <v>49</v>
      </c>
      <c r="B51" s="2" t="s">
        <v>88</v>
      </c>
      <c r="C51" s="3" t="s">
        <v>165</v>
      </c>
      <c r="D51" s="1" t="s">
        <v>20</v>
      </c>
      <c r="E51" s="23" t="s">
        <v>18</v>
      </c>
      <c r="F51" s="82" t="s">
        <v>206</v>
      </c>
      <c r="G51" s="69">
        <f t="shared" si="6"/>
        <v>38.5</v>
      </c>
      <c r="H51" s="24">
        <v>38.5</v>
      </c>
      <c r="I51" s="25">
        <v>9</v>
      </c>
      <c r="J51" s="26">
        <v>4.5</v>
      </c>
      <c r="K51" s="27">
        <v>9</v>
      </c>
      <c r="L51" s="28">
        <v>4.5</v>
      </c>
      <c r="M51" s="25">
        <v>9</v>
      </c>
      <c r="N51" s="26">
        <v>4.5</v>
      </c>
      <c r="O51" s="27">
        <v>0</v>
      </c>
      <c r="P51" s="28">
        <v>0</v>
      </c>
      <c r="Q51" s="25">
        <v>0</v>
      </c>
      <c r="R51" s="26">
        <v>0</v>
      </c>
      <c r="S51" s="27">
        <v>9</v>
      </c>
      <c r="T51" s="28">
        <v>5</v>
      </c>
      <c r="U51" s="25">
        <v>9</v>
      </c>
      <c r="V51" s="26">
        <v>5</v>
      </c>
      <c r="W51" s="22"/>
      <c r="X51" s="14">
        <f t="shared" si="11"/>
        <v>789.25</v>
      </c>
      <c r="Y51" s="14" t="e">
        <f>SUMIF('[1]2007'!$B$2119:$B$2200,[1]New!B53,'[1]2007'!$E$2119:$E$2200)</f>
        <v>#VALUE!</v>
      </c>
      <c r="Z51" s="15" t="e">
        <f t="shared" si="1"/>
        <v>#VALUE!</v>
      </c>
      <c r="AA51" s="23"/>
      <c r="AB51" s="23"/>
      <c r="AC51" s="16" t="e">
        <f t="shared" si="2"/>
        <v>#VALUE!</v>
      </c>
      <c r="AD51" s="13"/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7"/>
        <v>#VALUE!</v>
      </c>
      <c r="AI51" s="13"/>
      <c r="AJ51" s="13">
        <f>IF(X51=0,0,LOOKUP(X51,[1]Deduct!A$21:A$64,[1]Deduct!A$21:A$64))-X51</f>
        <v>-39.25</v>
      </c>
      <c r="AK51" s="20">
        <f>IF(X51=0,0,LOOKUP(X51,[1]Deduct!A$21:A$64,[1]Deduct!C$21:C$64))</f>
        <v>76.92</v>
      </c>
      <c r="AL51" s="13">
        <f>IF(X51=0,0,LOOKUP(X51,[1]Deduct!A$21:A$64,[1]Deduct!D$21:D$64))</f>
        <v>30.49</v>
      </c>
      <c r="AM51" s="13">
        <f>IF(X51=0,0,LOOKUP(X51,[1]Deduct!A$21:A$64,[1]Deduct!E$21:E$64))</f>
        <v>13.01</v>
      </c>
      <c r="AN51" s="18">
        <f t="shared" si="8"/>
        <v>169.12</v>
      </c>
      <c r="AO51" s="13"/>
      <c r="AP51" s="21" t="e">
        <f t="shared" si="9"/>
        <v>#VALUE!</v>
      </c>
    </row>
    <row r="52" spans="1:42">
      <c r="A52" s="68">
        <v>50</v>
      </c>
      <c r="B52" s="2" t="s">
        <v>89</v>
      </c>
      <c r="C52" s="3" t="s">
        <v>166</v>
      </c>
      <c r="D52" s="1" t="s">
        <v>20</v>
      </c>
      <c r="E52" s="23" t="s">
        <v>18</v>
      </c>
      <c r="F52" s="82" t="s">
        <v>206</v>
      </c>
      <c r="G52" s="69">
        <f t="shared" si="6"/>
        <v>20</v>
      </c>
      <c r="H52" s="24">
        <v>20</v>
      </c>
      <c r="I52" s="25">
        <v>6</v>
      </c>
      <c r="J52" s="26">
        <v>9</v>
      </c>
      <c r="K52" s="27">
        <v>0</v>
      </c>
      <c r="L52" s="28">
        <v>0</v>
      </c>
      <c r="M52" s="25">
        <v>6</v>
      </c>
      <c r="N52" s="26">
        <v>9</v>
      </c>
      <c r="O52" s="27">
        <v>5.5</v>
      </c>
      <c r="P52" s="28">
        <v>9</v>
      </c>
      <c r="Q52" s="25">
        <v>5.5</v>
      </c>
      <c r="R52" s="26">
        <v>9</v>
      </c>
      <c r="S52" s="27">
        <v>5.5</v>
      </c>
      <c r="T52" s="28">
        <v>9</v>
      </c>
      <c r="U52" s="25">
        <v>5.5</v>
      </c>
      <c r="V52" s="26">
        <v>9</v>
      </c>
      <c r="W52" s="22"/>
      <c r="X52" s="14">
        <f t="shared" si="11"/>
        <v>410</v>
      </c>
      <c r="Y52" s="14" t="e">
        <f>SUMIF('[1]2007'!$B$2119:$B$2200,[1]New!B54,'[1]2007'!$E$2119:$E$2200)</f>
        <v>#VALUE!</v>
      </c>
      <c r="Z52" s="15" t="e">
        <f t="shared" si="1"/>
        <v>#VALUE!</v>
      </c>
      <c r="AA52" s="23"/>
      <c r="AB52" s="23"/>
      <c r="AC52" s="16" t="e">
        <f t="shared" si="2"/>
        <v>#VALUE!</v>
      </c>
      <c r="AD52" s="13"/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7"/>
        <v>#VALUE!</v>
      </c>
      <c r="AI52" s="13"/>
      <c r="AJ52" s="13">
        <f>IF(X52=0,0,LOOKUP(X52,[1]Deduct!A$21:A$64,[1]Deduct!A$21:A$64))-X52</f>
        <v>0</v>
      </c>
      <c r="AK52" s="20">
        <f>IF(X52=0,0,LOOKUP(X52,[1]Deduct!A$21:A$64,[1]Deduct!C$21:C$64))</f>
        <v>0</v>
      </c>
      <c r="AL52" s="13">
        <f>IF(X52=0,0,LOOKUP(X52,[1]Deduct!A$21:A$64,[1]Deduct!D$21:D$64))</f>
        <v>13.64</v>
      </c>
      <c r="AM52" s="13">
        <f>IF(X52=0,0,LOOKUP(X52,[1]Deduct!A$21:A$64,[1]Deduct!E$21:E$64))</f>
        <v>7.1</v>
      </c>
      <c r="AN52" s="18">
        <f t="shared" si="8"/>
        <v>44.32</v>
      </c>
      <c r="AO52" s="13"/>
      <c r="AP52" s="21" t="e">
        <f t="shared" si="9"/>
        <v>#VALUE!</v>
      </c>
    </row>
    <row r="53" spans="1:42">
      <c r="A53" s="68">
        <v>51</v>
      </c>
      <c r="B53" s="2" t="s">
        <v>90</v>
      </c>
      <c r="C53" s="3" t="s">
        <v>167</v>
      </c>
      <c r="D53" s="1" t="s">
        <v>20</v>
      </c>
      <c r="E53" s="23" t="s">
        <v>18</v>
      </c>
      <c r="F53" s="82">
        <v>10.25</v>
      </c>
      <c r="G53" s="69">
        <f t="shared" si="6"/>
        <v>23.75</v>
      </c>
      <c r="H53" s="24">
        <v>23.75</v>
      </c>
      <c r="I53" s="25">
        <v>10.5</v>
      </c>
      <c r="J53" s="26">
        <v>4.25</v>
      </c>
      <c r="K53" s="27">
        <v>10.5</v>
      </c>
      <c r="L53" s="28">
        <v>3</v>
      </c>
      <c r="M53" s="25">
        <v>0</v>
      </c>
      <c r="N53" s="26">
        <v>0</v>
      </c>
      <c r="O53" s="27">
        <v>10.5</v>
      </c>
      <c r="P53" s="28">
        <v>3</v>
      </c>
      <c r="Q53" s="25">
        <v>10.5</v>
      </c>
      <c r="R53" s="26">
        <v>3</v>
      </c>
      <c r="S53" s="27">
        <v>0</v>
      </c>
      <c r="T53" s="28">
        <v>0</v>
      </c>
      <c r="U53" s="25">
        <v>10.5</v>
      </c>
      <c r="V53" s="26">
        <v>3</v>
      </c>
      <c r="W53" s="22"/>
      <c r="X53" s="14">
        <f t="shared" si="11"/>
        <v>486.875</v>
      </c>
      <c r="Y53" s="14" t="e">
        <f>SUMIF('[1]2007'!$B$2119:$B$2200,[1]New!B55,'[1]2007'!$E$2119:$E$2200)</f>
        <v>#VALUE!</v>
      </c>
      <c r="Z53" s="15" t="e">
        <f t="shared" si="1"/>
        <v>#VALUE!</v>
      </c>
      <c r="AA53" s="23">
        <v>1</v>
      </c>
      <c r="AB53" s="23"/>
      <c r="AC53" s="16" t="e">
        <f t="shared" si="2"/>
        <v>#VALUE!</v>
      </c>
      <c r="AD53" s="13"/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7"/>
        <v>#VALUE!</v>
      </c>
      <c r="AI53" s="13"/>
      <c r="AJ53" s="13">
        <f>IF(X53=0,0,LOOKUP(X53,[1]Deduct!A$21:A$64,[1]Deduct!A$21:A$64))-X53</f>
        <v>-6.875</v>
      </c>
      <c r="AK53" s="20">
        <f>IF(X53=0,0,LOOKUP(X53,[1]Deduct!A$21:A$64,[1]Deduct!C$21:C$64))</f>
        <v>6.93</v>
      </c>
      <c r="AL53" s="13">
        <f>IF(X53=0,0,LOOKUP(X53,[1]Deduct!A$21:A$64,[1]Deduct!D$21:D$64))</f>
        <v>17.100000000000001</v>
      </c>
      <c r="AM53" s="13">
        <f>IF(X53=0,0,LOOKUP(X53,[1]Deduct!A$21:A$64,[1]Deduct!E$21:E$64))</f>
        <v>8.3000000000000007</v>
      </c>
      <c r="AN53" s="18">
        <f t="shared" si="8"/>
        <v>61.05</v>
      </c>
      <c r="AO53" s="13"/>
      <c r="AP53" s="21" t="e">
        <f t="shared" si="9"/>
        <v>#VALUE!</v>
      </c>
    </row>
    <row r="54" spans="1:42">
      <c r="A54" s="68">
        <v>52</v>
      </c>
      <c r="B54" s="2" t="s">
        <v>91</v>
      </c>
      <c r="C54" s="3" t="s">
        <v>168</v>
      </c>
      <c r="D54" s="1" t="s">
        <v>26</v>
      </c>
      <c r="E54" s="23" t="s">
        <v>18</v>
      </c>
      <c r="F54" s="82" t="s">
        <v>206</v>
      </c>
      <c r="G54" s="69">
        <f t="shared" si="6"/>
        <v>15.5</v>
      </c>
      <c r="H54" s="24">
        <v>15.5</v>
      </c>
      <c r="I54" s="25">
        <v>7.5</v>
      </c>
      <c r="J54" s="26">
        <v>10</v>
      </c>
      <c r="K54" s="27">
        <v>7.5</v>
      </c>
      <c r="L54" s="28">
        <v>10</v>
      </c>
      <c r="M54" s="25">
        <v>7.5</v>
      </c>
      <c r="N54" s="26">
        <v>10</v>
      </c>
      <c r="O54" s="27">
        <v>8</v>
      </c>
      <c r="P54" s="28">
        <v>10</v>
      </c>
      <c r="Q54" s="25">
        <v>8</v>
      </c>
      <c r="R54" s="26">
        <v>10</v>
      </c>
      <c r="S54" s="27">
        <v>8</v>
      </c>
      <c r="T54" s="28">
        <v>10</v>
      </c>
      <c r="U54" s="25">
        <v>8</v>
      </c>
      <c r="V54" s="26">
        <v>10</v>
      </c>
      <c r="W54" s="22"/>
      <c r="X54" s="14">
        <f t="shared" si="11"/>
        <v>317.75</v>
      </c>
      <c r="Y54" s="14" t="e">
        <f>SUMIF('[1]2007'!$B$2119:$B$2200,[1]New!B56,'[1]2007'!$E$2119:$E$2200)</f>
        <v>#VALUE!</v>
      </c>
      <c r="Z54" s="15" t="e">
        <f t="shared" si="1"/>
        <v>#VALUE!</v>
      </c>
      <c r="AA54" s="23">
        <v>1</v>
      </c>
      <c r="AB54" s="23"/>
      <c r="AC54" s="16" t="e">
        <f t="shared" si="2"/>
        <v>#VALUE!</v>
      </c>
      <c r="AD54" s="13"/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7"/>
        <v>#VALUE!</v>
      </c>
      <c r="AI54" s="13"/>
      <c r="AJ54" s="13" t="e">
        <f>IF(X54=0,0,LOOKUP(X54,[1]Deduct!A$21:A$64,[1]Deduct!A$21:A$64))-X54</f>
        <v>#N/A</v>
      </c>
      <c r="AK54" s="20" t="e">
        <f>IF(X54=0,0,LOOKUP(X54,[1]Deduct!A$21:A$64,[1]Deduct!C$21:C$64))</f>
        <v>#N/A</v>
      </c>
      <c r="AL54" s="13" t="e">
        <f>IF(X54=0,0,LOOKUP(X54,[1]Deduct!A$21:A$64,[1]Deduct!D$21:D$64))</f>
        <v>#N/A</v>
      </c>
      <c r="AM54" s="13" t="e">
        <f>IF(X54=0,0,LOOKUP(X54,[1]Deduct!A$21:A$64,[1]Deduct!E$21:E$64))</f>
        <v>#N/A</v>
      </c>
      <c r="AN54" s="18" t="e">
        <f t="shared" si="8"/>
        <v>#N/A</v>
      </c>
      <c r="AO54" s="13"/>
      <c r="AP54" s="21" t="e">
        <f t="shared" si="9"/>
        <v>#N/A</v>
      </c>
    </row>
    <row r="55" spans="1:42">
      <c r="A55" s="68">
        <v>53</v>
      </c>
      <c r="B55" s="2" t="s">
        <v>92</v>
      </c>
      <c r="C55" s="3" t="s">
        <v>169</v>
      </c>
      <c r="D55" s="1" t="s">
        <v>26</v>
      </c>
      <c r="E55" s="23" t="s">
        <v>18</v>
      </c>
      <c r="F55" s="82">
        <v>10.25</v>
      </c>
      <c r="G55" s="69">
        <f t="shared" si="6"/>
        <v>40</v>
      </c>
      <c r="H55" s="24">
        <v>40</v>
      </c>
      <c r="I55" s="25">
        <v>12</v>
      </c>
      <c r="J55" s="26">
        <v>8</v>
      </c>
      <c r="K55" s="27">
        <v>12</v>
      </c>
      <c r="L55" s="28">
        <v>8</v>
      </c>
      <c r="M55" s="25">
        <v>0</v>
      </c>
      <c r="N55" s="26">
        <v>0</v>
      </c>
      <c r="O55" s="27">
        <v>0</v>
      </c>
      <c r="P55" s="28">
        <v>0</v>
      </c>
      <c r="Q55" s="25">
        <v>12</v>
      </c>
      <c r="R55" s="26">
        <v>8</v>
      </c>
      <c r="S55" s="27">
        <v>12</v>
      </c>
      <c r="T55" s="28">
        <v>8</v>
      </c>
      <c r="U55" s="25">
        <v>12</v>
      </c>
      <c r="V55" s="26">
        <v>8</v>
      </c>
      <c r="W55" s="22"/>
      <c r="X55" s="14">
        <f t="shared" si="11"/>
        <v>820</v>
      </c>
      <c r="Y55" s="14" t="e">
        <f>SUMIF('[1]2007'!$B$2119:$B$2200,[1]New!B57,'[1]2007'!$E$2119:$E$2200)</f>
        <v>#VALUE!</v>
      </c>
      <c r="Z55" s="15" t="e">
        <f t="shared" si="1"/>
        <v>#VALUE!</v>
      </c>
      <c r="AA55" s="23"/>
      <c r="AB55" s="23"/>
      <c r="AC55" s="16" t="e">
        <f t="shared" si="2"/>
        <v>#VALUE!</v>
      </c>
      <c r="AD55" s="13"/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7"/>
        <v>#VALUE!</v>
      </c>
      <c r="AI55" s="13"/>
      <c r="AJ55" s="13">
        <f>IF(X55=0,0,LOOKUP(X55,[1]Deduct!A$21:A$64,[1]Deduct!A$21:A$64))-X55</f>
        <v>-70</v>
      </c>
      <c r="AK55" s="20">
        <f>IF(X55=0,0,LOOKUP(X55,[1]Deduct!A$21:A$64,[1]Deduct!C$21:C$64))</f>
        <v>76.92</v>
      </c>
      <c r="AL55" s="13">
        <f>IF(X55=0,0,LOOKUP(X55,[1]Deduct!A$21:A$64,[1]Deduct!D$21:D$64))</f>
        <v>30.49</v>
      </c>
      <c r="AM55" s="13">
        <f>IF(X55=0,0,LOOKUP(X55,[1]Deduct!A$21:A$64,[1]Deduct!E$21:E$64))</f>
        <v>13.01</v>
      </c>
      <c r="AN55" s="18">
        <f t="shared" si="8"/>
        <v>169.12</v>
      </c>
      <c r="AO55" s="13"/>
      <c r="AP55" s="21" t="e">
        <f t="shared" si="9"/>
        <v>#VALUE!</v>
      </c>
    </row>
    <row r="56" spans="1:42">
      <c r="A56" s="68">
        <v>54</v>
      </c>
      <c r="B56" s="2" t="s">
        <v>93</v>
      </c>
      <c r="C56" s="3" t="s">
        <v>170</v>
      </c>
      <c r="D56" s="1" t="s">
        <v>17</v>
      </c>
      <c r="E56" s="23" t="s">
        <v>18</v>
      </c>
      <c r="F56" s="82" t="s">
        <v>206</v>
      </c>
      <c r="G56" s="69">
        <f t="shared" si="6"/>
        <v>20</v>
      </c>
      <c r="H56" s="24">
        <v>20</v>
      </c>
      <c r="I56" s="25">
        <v>0</v>
      </c>
      <c r="J56" s="26">
        <v>0</v>
      </c>
      <c r="K56" s="27">
        <v>11</v>
      </c>
      <c r="L56" s="28">
        <v>4</v>
      </c>
      <c r="M56" s="25">
        <v>11</v>
      </c>
      <c r="N56" s="26">
        <v>4</v>
      </c>
      <c r="O56" s="27">
        <v>0</v>
      </c>
      <c r="P56" s="28">
        <v>0</v>
      </c>
      <c r="Q56" s="25">
        <v>11</v>
      </c>
      <c r="R56" s="26">
        <v>4</v>
      </c>
      <c r="S56" s="27">
        <v>0</v>
      </c>
      <c r="T56" s="28">
        <v>0</v>
      </c>
      <c r="U56" s="25">
        <v>11</v>
      </c>
      <c r="V56" s="26">
        <v>4</v>
      </c>
      <c r="W56" s="22"/>
      <c r="X56" s="14">
        <f t="shared" si="11"/>
        <v>410</v>
      </c>
      <c r="Y56" s="14" t="e">
        <f>SUMIF('[1]2007'!$B$2119:$B$2200,[1]New!B58,'[1]2007'!$E$2119:$E$2200)</f>
        <v>#VALUE!</v>
      </c>
      <c r="Z56" s="15" t="e">
        <f t="shared" si="1"/>
        <v>#VALUE!</v>
      </c>
      <c r="AA56" s="23"/>
      <c r="AB56" s="23"/>
      <c r="AC56" s="16" t="e">
        <f t="shared" si="2"/>
        <v>#VALUE!</v>
      </c>
      <c r="AD56" s="13"/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7"/>
        <v>#VALUE!</v>
      </c>
      <c r="AI56" s="13"/>
      <c r="AJ56" s="13">
        <f>IF(X56=0,0,LOOKUP(X56,[1]Deduct!A$21:A$64,[1]Deduct!A$21:A$64))-X56</f>
        <v>0</v>
      </c>
      <c r="AK56" s="20">
        <f>IF(X56=0,0,LOOKUP(X56,[1]Deduct!A$21:A$64,[1]Deduct!C$21:C$64))</f>
        <v>0</v>
      </c>
      <c r="AL56" s="13">
        <f>IF(X56=0,0,LOOKUP(X56,[1]Deduct!A$21:A$64,[1]Deduct!D$21:D$64))</f>
        <v>13.64</v>
      </c>
      <c r="AM56" s="13">
        <f>IF(X56=0,0,LOOKUP(X56,[1]Deduct!A$21:A$64,[1]Deduct!E$21:E$64))</f>
        <v>7.1</v>
      </c>
      <c r="AN56" s="18">
        <f t="shared" si="8"/>
        <v>44.32</v>
      </c>
      <c r="AO56" s="13"/>
      <c r="AP56" s="21" t="e">
        <f t="shared" si="9"/>
        <v>#VALUE!</v>
      </c>
    </row>
    <row r="57" spans="1:42">
      <c r="A57" s="68">
        <v>55</v>
      </c>
      <c r="B57" s="2" t="s">
        <v>94</v>
      </c>
      <c r="C57" s="3" t="s">
        <v>171</v>
      </c>
      <c r="D57" s="1" t="s">
        <v>17</v>
      </c>
      <c r="E57" s="23" t="s">
        <v>18</v>
      </c>
      <c r="F57" s="82">
        <v>13.5</v>
      </c>
      <c r="G57" s="69">
        <f t="shared" si="6"/>
        <v>25.72</v>
      </c>
      <c r="H57" s="24">
        <v>25.72</v>
      </c>
      <c r="I57" s="25">
        <v>12</v>
      </c>
      <c r="J57" s="26">
        <v>5</v>
      </c>
      <c r="K57" s="27">
        <v>12</v>
      </c>
      <c r="L57" s="28">
        <v>5</v>
      </c>
      <c r="M57" s="25">
        <v>12</v>
      </c>
      <c r="N57" s="26">
        <v>5</v>
      </c>
      <c r="O57" s="27">
        <v>0</v>
      </c>
      <c r="P57" s="28">
        <v>0</v>
      </c>
      <c r="Q57" s="25">
        <v>12</v>
      </c>
      <c r="R57" s="26">
        <v>5</v>
      </c>
      <c r="S57" s="27">
        <v>0</v>
      </c>
      <c r="T57" s="28">
        <v>0</v>
      </c>
      <c r="U57" s="25">
        <v>12</v>
      </c>
      <c r="V57" s="26">
        <v>5.72</v>
      </c>
      <c r="W57" s="22"/>
      <c r="X57" s="14">
        <f t="shared" si="11"/>
        <v>694.43999999999994</v>
      </c>
      <c r="Y57" s="14" t="e">
        <f>SUMIF('[1]2007'!$B$2119:$B$2200,[1]New!B59,'[1]2007'!$E$2119:$E$2200)</f>
        <v>#VALUE!</v>
      </c>
      <c r="Z57" s="15" t="e">
        <f t="shared" si="1"/>
        <v>#VALUE!</v>
      </c>
      <c r="AA57" s="23"/>
      <c r="AB57" s="23"/>
      <c r="AC57" s="16" t="e">
        <f t="shared" si="2"/>
        <v>#VALUE!</v>
      </c>
      <c r="AD57" s="13"/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7"/>
        <v>#VALUE!</v>
      </c>
      <c r="AI57" s="13"/>
      <c r="AJ57" s="13">
        <f>IF(X57=0,0,LOOKUP(X57,[1]Deduct!A$21:A$64,[1]Deduct!A$21:A$64))-X57</f>
        <v>-4.4399999999999409</v>
      </c>
      <c r="AK57" s="20">
        <f>IF(X57=0,0,LOOKUP(X57,[1]Deduct!A$21:A$64,[1]Deduct!C$21:C$64))</f>
        <v>55.48</v>
      </c>
      <c r="AL57" s="13">
        <f>IF(X57=0,0,LOOKUP(X57,[1]Deduct!A$21:A$64,[1]Deduct!D$21:D$64))</f>
        <v>27.5</v>
      </c>
      <c r="AM57" s="13">
        <f>IF(X57=0,0,LOOKUP(X57,[1]Deduct!A$21:A$64,[1]Deduct!E$21:E$64))</f>
        <v>11.94</v>
      </c>
      <c r="AN57" s="18">
        <f t="shared" si="8"/>
        <v>139.13999999999999</v>
      </c>
      <c r="AO57" s="13"/>
      <c r="AP57" s="21" t="e">
        <f t="shared" si="9"/>
        <v>#VALUE!</v>
      </c>
    </row>
    <row r="58" spans="1:42">
      <c r="A58" s="68">
        <v>56</v>
      </c>
      <c r="B58" s="79" t="s">
        <v>95</v>
      </c>
      <c r="C58" s="3" t="s">
        <v>172</v>
      </c>
      <c r="D58" s="1" t="s">
        <v>213</v>
      </c>
      <c r="E58" s="23" t="s">
        <v>18</v>
      </c>
      <c r="F58" s="82">
        <v>13</v>
      </c>
      <c r="G58" s="69">
        <f t="shared" si="6"/>
        <v>44</v>
      </c>
      <c r="H58" s="24">
        <v>44</v>
      </c>
      <c r="I58" s="25">
        <v>0</v>
      </c>
      <c r="J58" s="26">
        <v>0</v>
      </c>
      <c r="K58" s="27">
        <v>11</v>
      </c>
      <c r="L58" s="28">
        <v>8</v>
      </c>
      <c r="M58" s="25">
        <v>11</v>
      </c>
      <c r="N58" s="26">
        <v>8</v>
      </c>
      <c r="O58" s="27">
        <v>11</v>
      </c>
      <c r="P58" s="28">
        <v>8</v>
      </c>
      <c r="Q58" s="25">
        <v>1.5</v>
      </c>
      <c r="R58" s="26">
        <v>10</v>
      </c>
      <c r="S58" s="27">
        <v>0</v>
      </c>
      <c r="T58" s="28">
        <v>0</v>
      </c>
      <c r="U58" s="25">
        <v>1.5</v>
      </c>
      <c r="V58" s="26">
        <v>10</v>
      </c>
      <c r="W58" s="22"/>
      <c r="X58" s="14">
        <f t="shared" si="11"/>
        <v>1144</v>
      </c>
      <c r="Y58" s="14" t="e">
        <f>SUMIF('[1]2007'!$B$2119:$B$2200,[1]New!B60,'[1]2007'!$E$2119:$E$2200)</f>
        <v>#VALUE!</v>
      </c>
      <c r="Z58" s="15" t="e">
        <f t="shared" si="1"/>
        <v>#VALUE!</v>
      </c>
      <c r="AA58" s="23"/>
      <c r="AB58" s="23"/>
      <c r="AC58" s="16" t="e">
        <f t="shared" si="2"/>
        <v>#VALUE!</v>
      </c>
      <c r="AD58" s="13"/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7"/>
        <v>#VALUE!</v>
      </c>
      <c r="AI58" s="13"/>
      <c r="AJ58" s="13">
        <f>IF(X58=0,0,LOOKUP(X58,[1]Deduct!A$21:A$64,[1]Deduct!A$21:A$64))-X58</f>
        <v>-184</v>
      </c>
      <c r="AK58" s="20">
        <f>IF(X58=0,0,LOOKUP(X58,[1]Deduct!A$21:A$64,[1]Deduct!C$21:C$64))</f>
        <v>119.97</v>
      </c>
      <c r="AL58" s="13">
        <f>IF(X58=0,0,LOOKUP(X58,[1]Deduct!A$21:A$64,[1]Deduct!D$21:D$64))</f>
        <v>40.86</v>
      </c>
      <c r="AM58" s="13">
        <f>IF(X58=0,0,LOOKUP(X58,[1]Deduct!A$21:A$64,[1]Deduct!E$21:E$64))</f>
        <v>16.61</v>
      </c>
      <c r="AN58" s="18">
        <f t="shared" si="8"/>
        <v>241.55</v>
      </c>
      <c r="AO58" s="13"/>
      <c r="AP58" s="21" t="e">
        <f t="shared" si="9"/>
        <v>#VALUE!</v>
      </c>
    </row>
    <row r="59" spans="1:42">
      <c r="A59" s="68">
        <v>57</v>
      </c>
      <c r="B59" s="79" t="s">
        <v>96</v>
      </c>
      <c r="C59" s="3" t="s">
        <v>173</v>
      </c>
      <c r="D59" s="1" t="s">
        <v>213</v>
      </c>
      <c r="E59" s="23" t="s">
        <v>18</v>
      </c>
      <c r="F59" s="82" t="s">
        <v>207</v>
      </c>
      <c r="G59" s="69">
        <f t="shared" si="6"/>
        <v>20</v>
      </c>
      <c r="H59" s="24">
        <v>20</v>
      </c>
      <c r="I59" s="25">
        <v>9</v>
      </c>
      <c r="J59" s="26">
        <v>1</v>
      </c>
      <c r="K59" s="27">
        <v>6</v>
      </c>
      <c r="L59" s="28">
        <v>10</v>
      </c>
      <c r="M59" s="25">
        <v>9</v>
      </c>
      <c r="N59" s="26">
        <v>1</v>
      </c>
      <c r="O59" s="27">
        <v>6</v>
      </c>
      <c r="P59" s="28">
        <v>10</v>
      </c>
      <c r="Q59" s="25">
        <v>0</v>
      </c>
      <c r="R59" s="26">
        <v>0</v>
      </c>
      <c r="S59" s="27">
        <v>6</v>
      </c>
      <c r="T59" s="28">
        <v>10</v>
      </c>
      <c r="U59" s="25">
        <v>0</v>
      </c>
      <c r="V59" s="26">
        <v>0</v>
      </c>
      <c r="W59" s="22"/>
      <c r="X59" s="14">
        <f t="shared" si="11"/>
        <v>420</v>
      </c>
      <c r="Y59" s="14" t="e">
        <f>SUMIF('[1]2007'!$B$2119:$B$2200,[1]New!B61,'[1]2007'!$E$2119:$E$2200)</f>
        <v>#VALUE!</v>
      </c>
      <c r="Z59" s="15" t="e">
        <f t="shared" si="1"/>
        <v>#VALUE!</v>
      </c>
      <c r="AA59" s="23"/>
      <c r="AB59" s="23"/>
      <c r="AC59" s="16" t="e">
        <f t="shared" si="2"/>
        <v>#VALUE!</v>
      </c>
      <c r="AD59" s="13"/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7"/>
        <v>#VALUE!</v>
      </c>
      <c r="AI59" s="13"/>
      <c r="AJ59" s="13">
        <f>IF(X59=0,0,LOOKUP(X59,[1]Deduct!A$21:A$64,[1]Deduct!A$21:A$64))-X59</f>
        <v>0</v>
      </c>
      <c r="AK59" s="20" t="e">
        <f>IF(X59=0,0,LOOKUP(X59,[1]Deduct!A$21:A$64,[1]Deduct!C$21:C$64))</f>
        <v>#REF!</v>
      </c>
      <c r="AL59" s="13">
        <f>IF(X59=0,0,LOOKUP(X59,[1]Deduct!A$21:A$64,[1]Deduct!D$21:D$64))</f>
        <v>14.13</v>
      </c>
      <c r="AM59" s="13">
        <f>IF(X59=0,0,LOOKUP(X59,[1]Deduct!A$21:A$64,[1]Deduct!E$21:E$64))</f>
        <v>7.27</v>
      </c>
      <c r="AN59" s="18" t="e">
        <f t="shared" si="8"/>
        <v>#REF!</v>
      </c>
      <c r="AO59" s="13"/>
      <c r="AP59" s="21" t="e">
        <f t="shared" si="9"/>
        <v>#REF!</v>
      </c>
    </row>
    <row r="60" spans="1:42">
      <c r="A60" s="68">
        <v>58</v>
      </c>
      <c r="B60" s="2" t="s">
        <v>97</v>
      </c>
      <c r="C60" s="3" t="s">
        <v>174</v>
      </c>
      <c r="D60" s="1" t="s">
        <v>19</v>
      </c>
      <c r="E60" s="23" t="s">
        <v>18</v>
      </c>
      <c r="F60" s="82" t="s">
        <v>207</v>
      </c>
      <c r="G60" s="69">
        <f t="shared" si="6"/>
        <v>37.25</v>
      </c>
      <c r="H60" s="24">
        <v>37.25</v>
      </c>
      <c r="I60" s="25">
        <v>12</v>
      </c>
      <c r="J60" s="26">
        <v>7.5</v>
      </c>
      <c r="K60" s="27">
        <v>0</v>
      </c>
      <c r="L60" s="28">
        <v>0</v>
      </c>
      <c r="M60" s="25">
        <v>12</v>
      </c>
      <c r="N60" s="26">
        <v>7.5</v>
      </c>
      <c r="O60" s="27">
        <v>12</v>
      </c>
      <c r="P60" s="28">
        <v>7.5</v>
      </c>
      <c r="Q60" s="25">
        <v>0</v>
      </c>
      <c r="R60" s="26">
        <v>0</v>
      </c>
      <c r="S60" s="27">
        <v>12</v>
      </c>
      <c r="T60" s="28">
        <v>7.5</v>
      </c>
      <c r="U60" s="25">
        <v>12</v>
      </c>
      <c r="V60" s="26">
        <v>7.25</v>
      </c>
      <c r="W60" s="22"/>
      <c r="X60" s="14">
        <f t="shared" si="11"/>
        <v>782.25</v>
      </c>
      <c r="Y60" s="14" t="e">
        <f>SUMIF('[1]2007'!$B$2119:$B$2200,[1]New!B62,'[1]2007'!$E$2119:$E$2200)</f>
        <v>#VALUE!</v>
      </c>
      <c r="Z60" s="15" t="e">
        <f t="shared" si="1"/>
        <v>#VALUE!</v>
      </c>
      <c r="AA60" s="23">
        <v>1</v>
      </c>
      <c r="AB60" s="23"/>
      <c r="AC60" s="16" t="e">
        <f t="shared" si="2"/>
        <v>#VALUE!</v>
      </c>
      <c r="AD60" s="13"/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7"/>
        <v>#VALUE!</v>
      </c>
      <c r="AI60" s="13"/>
      <c r="AJ60" s="13">
        <f>IF(X60=0,0,LOOKUP(X60,[1]Deduct!A$21:A$64,[1]Deduct!A$21:A$64))-X60</f>
        <v>-32.25</v>
      </c>
      <c r="AK60" s="20">
        <f>IF(X60=0,0,LOOKUP(X60,[1]Deduct!A$21:A$64,[1]Deduct!C$21:C$64))</f>
        <v>76.92</v>
      </c>
      <c r="AL60" s="13">
        <f>IF(X60=0,0,LOOKUP(X60,[1]Deduct!A$21:A$64,[1]Deduct!D$21:D$64))</f>
        <v>30.49</v>
      </c>
      <c r="AM60" s="13">
        <f>IF(X60=0,0,LOOKUP(X60,[1]Deduct!A$21:A$64,[1]Deduct!E$21:E$64))</f>
        <v>13.01</v>
      </c>
      <c r="AN60" s="18">
        <f t="shared" si="8"/>
        <v>169.12</v>
      </c>
      <c r="AO60" s="13"/>
      <c r="AP60" s="21" t="e">
        <f t="shared" si="9"/>
        <v>#VALUE!</v>
      </c>
    </row>
    <row r="61" spans="1:42">
      <c r="A61" s="68">
        <v>59</v>
      </c>
      <c r="B61" s="2" t="s">
        <v>204</v>
      </c>
      <c r="C61" s="3" t="s">
        <v>175</v>
      </c>
      <c r="D61" s="1" t="s">
        <v>19</v>
      </c>
      <c r="E61" s="23" t="s">
        <v>18</v>
      </c>
      <c r="F61" s="82" t="s">
        <v>206</v>
      </c>
      <c r="G61" s="69">
        <f t="shared" si="6"/>
        <v>40</v>
      </c>
      <c r="H61" s="24">
        <v>40</v>
      </c>
      <c r="I61" s="25">
        <v>10</v>
      </c>
      <c r="J61" s="26">
        <v>6</v>
      </c>
      <c r="K61" s="27">
        <v>10</v>
      </c>
      <c r="L61" s="28">
        <v>6</v>
      </c>
      <c r="M61" s="25">
        <v>0</v>
      </c>
      <c r="N61" s="26">
        <v>0</v>
      </c>
      <c r="O61" s="27">
        <v>9</v>
      </c>
      <c r="P61" s="28">
        <v>5</v>
      </c>
      <c r="Q61" s="25">
        <v>10</v>
      </c>
      <c r="R61" s="26">
        <v>6</v>
      </c>
      <c r="S61" s="27">
        <v>0</v>
      </c>
      <c r="T61" s="28">
        <v>0</v>
      </c>
      <c r="U61" s="25">
        <v>10</v>
      </c>
      <c r="V61" s="26">
        <v>6</v>
      </c>
      <c r="W61" s="22"/>
      <c r="X61" s="14">
        <f t="shared" si="11"/>
        <v>820</v>
      </c>
      <c r="Y61" s="14" t="e">
        <f>SUMIF('[1]2007'!$B$2119:$B$2200,[1]New!B63,'[1]2007'!$E$2119:$E$2200)</f>
        <v>#VALUE!</v>
      </c>
      <c r="Z61" s="15" t="e">
        <f t="shared" si="1"/>
        <v>#VALUE!</v>
      </c>
      <c r="AA61" s="23"/>
      <c r="AB61" s="23"/>
      <c r="AC61" s="16" t="e">
        <f t="shared" si="2"/>
        <v>#VALUE!</v>
      </c>
      <c r="AD61" s="13"/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7"/>
        <v>#VALUE!</v>
      </c>
      <c r="AI61" s="13"/>
      <c r="AJ61" s="13">
        <f>IF(X61=0,0,LOOKUP(X61,[1]Deduct!A$21:A$64,[1]Deduct!A$21:A$64))-X61</f>
        <v>-70</v>
      </c>
      <c r="AK61" s="20">
        <f>IF(X61=0,0,LOOKUP(X61,[1]Deduct!A$21:A$64,[1]Deduct!C$21:C$64))</f>
        <v>76.92</v>
      </c>
      <c r="AL61" s="13">
        <f>IF(X61=0,0,LOOKUP(X61,[1]Deduct!A$21:A$64,[1]Deduct!D$21:D$64))</f>
        <v>30.49</v>
      </c>
      <c r="AM61" s="13">
        <f>IF(X61=0,0,LOOKUP(X61,[1]Deduct!A$21:A$64,[1]Deduct!E$21:E$64))</f>
        <v>13.01</v>
      </c>
      <c r="AN61" s="18">
        <f t="shared" si="8"/>
        <v>169.12</v>
      </c>
      <c r="AO61" s="13"/>
      <c r="AP61" s="21" t="e">
        <f t="shared" si="9"/>
        <v>#VALUE!</v>
      </c>
    </row>
    <row r="62" spans="1:42">
      <c r="A62" s="68">
        <v>60</v>
      </c>
      <c r="B62" s="2" t="s">
        <v>98</v>
      </c>
      <c r="C62" s="3" t="s">
        <v>176</v>
      </c>
      <c r="D62" s="1" t="s">
        <v>25</v>
      </c>
      <c r="E62" s="23" t="s">
        <v>18</v>
      </c>
      <c r="F62" s="82">
        <v>11.25</v>
      </c>
      <c r="G62" s="69">
        <f t="shared" si="6"/>
        <v>40</v>
      </c>
      <c r="H62" s="24">
        <v>40</v>
      </c>
      <c r="I62" s="25">
        <v>10</v>
      </c>
      <c r="J62" s="26">
        <v>6</v>
      </c>
      <c r="K62" s="27">
        <v>10</v>
      </c>
      <c r="L62" s="28">
        <v>6</v>
      </c>
      <c r="M62" s="25">
        <v>10</v>
      </c>
      <c r="N62" s="26">
        <v>6</v>
      </c>
      <c r="O62" s="27">
        <v>10</v>
      </c>
      <c r="P62" s="28">
        <v>6</v>
      </c>
      <c r="Q62" s="25">
        <v>10</v>
      </c>
      <c r="R62" s="26">
        <v>6</v>
      </c>
      <c r="S62" s="27">
        <v>0</v>
      </c>
      <c r="T62" s="28">
        <v>0</v>
      </c>
      <c r="U62" s="25">
        <v>0</v>
      </c>
      <c r="V62" s="26">
        <v>0</v>
      </c>
      <c r="W62" s="22"/>
      <c r="X62" s="14">
        <f t="shared" si="11"/>
        <v>900</v>
      </c>
      <c r="Y62" s="14" t="e">
        <f>SUMIF('[1]2007'!$B$2119:$B$2200,[1]New!B64,'[1]2007'!$E$2119:$E$2200)</f>
        <v>#VALUE!</v>
      </c>
      <c r="Z62" s="15" t="e">
        <f t="shared" si="1"/>
        <v>#VALUE!</v>
      </c>
      <c r="AA62" s="23"/>
      <c r="AB62" s="23"/>
      <c r="AC62" s="16" t="e">
        <f t="shared" si="2"/>
        <v>#VALUE!</v>
      </c>
      <c r="AD62" s="13"/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7"/>
        <v>#VALUE!</v>
      </c>
      <c r="AI62" s="13"/>
      <c r="AJ62" s="13">
        <f>IF(X62=0,0,LOOKUP(X62,[1]Deduct!A$21:A$64,[1]Deduct!A$21:A$64))-X62</f>
        <v>-20</v>
      </c>
      <c r="AK62" s="20">
        <f>IF(X62=0,0,LOOKUP(X62,[1]Deduct!A$21:A$64,[1]Deduct!C$21:C$64))</f>
        <v>99.45</v>
      </c>
      <c r="AL62" s="13">
        <f>IF(X62=0,0,LOOKUP(X62,[1]Deduct!A$21:A$64,[1]Deduct!D$21:D$64))</f>
        <v>36.9</v>
      </c>
      <c r="AM62" s="13">
        <f>IF(X62=0,0,LOOKUP(X62,[1]Deduct!A$21:A$64,[1]Deduct!E$21:E$64))</f>
        <v>15.22</v>
      </c>
      <c r="AN62" s="18">
        <f t="shared" si="8"/>
        <v>209.78</v>
      </c>
      <c r="AO62" s="13"/>
      <c r="AP62" s="21" t="e">
        <f t="shared" si="9"/>
        <v>#VALUE!</v>
      </c>
    </row>
    <row r="63" spans="1:42">
      <c r="A63" s="68">
        <v>61</v>
      </c>
      <c r="B63" s="2" t="s">
        <v>99</v>
      </c>
      <c r="C63" s="3" t="s">
        <v>177</v>
      </c>
      <c r="D63" s="1" t="s">
        <v>26</v>
      </c>
      <c r="E63" s="23" t="s">
        <v>18</v>
      </c>
      <c r="F63" s="82">
        <v>10.5</v>
      </c>
      <c r="G63" s="69">
        <f t="shared" si="6"/>
        <v>28</v>
      </c>
      <c r="H63" s="24">
        <v>28</v>
      </c>
      <c r="I63" s="25">
        <v>12</v>
      </c>
      <c r="J63" s="26">
        <v>5.5</v>
      </c>
      <c r="K63" s="27">
        <v>0</v>
      </c>
      <c r="L63" s="28">
        <v>0</v>
      </c>
      <c r="M63" s="25">
        <v>12</v>
      </c>
      <c r="N63" s="26">
        <v>5.5</v>
      </c>
      <c r="O63" s="27">
        <v>0</v>
      </c>
      <c r="P63" s="28">
        <v>0</v>
      </c>
      <c r="Q63" s="25">
        <v>12</v>
      </c>
      <c r="R63" s="26">
        <v>5.5</v>
      </c>
      <c r="S63" s="27">
        <v>12</v>
      </c>
      <c r="T63" s="28">
        <v>5.5</v>
      </c>
      <c r="U63" s="25">
        <v>12</v>
      </c>
      <c r="V63" s="26">
        <v>6</v>
      </c>
      <c r="W63" s="22"/>
      <c r="X63" s="14">
        <f t="shared" si="11"/>
        <v>588</v>
      </c>
      <c r="Y63" s="14" t="e">
        <f>SUMIF('[1]2007'!$B$2119:$B$2200,[1]New!B65,'[1]2007'!$E$2119:$E$2200)</f>
        <v>#VALUE!</v>
      </c>
      <c r="Z63" s="15" t="e">
        <f t="shared" si="1"/>
        <v>#VALUE!</v>
      </c>
      <c r="AA63" s="23">
        <v>1</v>
      </c>
      <c r="AB63" s="23"/>
      <c r="AC63" s="16" t="e">
        <f t="shared" si="2"/>
        <v>#VALUE!</v>
      </c>
      <c r="AD63" s="13"/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7"/>
        <v>#VALUE!</v>
      </c>
      <c r="AI63" s="13"/>
      <c r="AJ63" s="13">
        <f>IF(X63=0,0,LOOKUP(X63,[1]Deduct!A$21:A$64,[1]Deduct!A$21:A$64))-X63</f>
        <v>-8</v>
      </c>
      <c r="AK63" s="20">
        <f>IF(X63=0,0,LOOKUP(X63,[1]Deduct!A$21:A$64,[1]Deduct!C$21:C$64))</f>
        <v>31.36</v>
      </c>
      <c r="AL63" s="13">
        <f>IF(X63=0,0,LOOKUP(X63,[1]Deduct!A$21:A$64,[1]Deduct!D$21:D$64))</f>
        <v>22.05</v>
      </c>
      <c r="AM63" s="13">
        <f>IF(X63=0,0,LOOKUP(X63,[1]Deduct!A$21:A$64,[1]Deduct!E$21:E$64))</f>
        <v>10.029999999999999</v>
      </c>
      <c r="AN63" s="18">
        <f t="shared" si="8"/>
        <v>99.53</v>
      </c>
      <c r="AO63" s="13"/>
      <c r="AP63" s="21" t="e">
        <f t="shared" si="9"/>
        <v>#VALUE!</v>
      </c>
    </row>
    <row r="64" spans="1:42">
      <c r="A64" s="68">
        <v>62</v>
      </c>
      <c r="B64" s="2" t="s">
        <v>100</v>
      </c>
      <c r="C64" s="3" t="s">
        <v>178</v>
      </c>
      <c r="D64" s="1" t="s">
        <v>17</v>
      </c>
      <c r="E64" s="23" t="s">
        <v>18</v>
      </c>
      <c r="F64" s="82">
        <v>10.25</v>
      </c>
      <c r="G64" s="69">
        <f t="shared" si="6"/>
        <v>31.25</v>
      </c>
      <c r="H64" s="24">
        <v>31.25</v>
      </c>
      <c r="I64" s="25">
        <v>4</v>
      </c>
      <c r="J64" s="26">
        <v>10</v>
      </c>
      <c r="K64" s="27">
        <v>4</v>
      </c>
      <c r="L64" s="28">
        <v>10</v>
      </c>
      <c r="M64" s="25">
        <v>4</v>
      </c>
      <c r="N64" s="26">
        <v>10</v>
      </c>
      <c r="O64" s="27">
        <v>3</v>
      </c>
      <c r="P64" s="28">
        <v>10</v>
      </c>
      <c r="Q64" s="25">
        <v>0</v>
      </c>
      <c r="R64" s="26">
        <v>0</v>
      </c>
      <c r="S64" s="27">
        <v>3.75</v>
      </c>
      <c r="T64" s="28">
        <v>10</v>
      </c>
      <c r="U64" s="25">
        <v>0</v>
      </c>
      <c r="V64" s="26">
        <v>0</v>
      </c>
      <c r="W64" s="22"/>
      <c r="X64" s="14">
        <f t="shared" si="11"/>
        <v>640.625</v>
      </c>
      <c r="Y64" s="14" t="e">
        <f>SUMIF('[1]2007'!$B$2119:$B$2200,[1]New!B66,'[1]2007'!$E$2119:$E$2200)</f>
        <v>#VALUE!</v>
      </c>
      <c r="Z64" s="15" t="e">
        <f t="shared" si="1"/>
        <v>#VALUE!</v>
      </c>
      <c r="AA64" s="23"/>
      <c r="AB64" s="23"/>
      <c r="AC64" s="16" t="e">
        <f t="shared" si="2"/>
        <v>#VALUE!</v>
      </c>
      <c r="AD64" s="13"/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7"/>
        <v>#VALUE!</v>
      </c>
      <c r="AI64" s="13"/>
      <c r="AJ64" s="13">
        <f>IF(X64=0,0,LOOKUP(X64,[1]Deduct!A$21:A$64,[1]Deduct!A$21:A$64))-X64</f>
        <v>-0.625</v>
      </c>
      <c r="AK64" s="20">
        <f>IF(X64=0,0,LOOKUP(X64,[1]Deduct!A$21:A$64,[1]Deduct!C$21:C$64))</f>
        <v>45.66</v>
      </c>
      <c r="AL64" s="13">
        <f>IF(X64=0,0,LOOKUP(X64,[1]Deduct!A$21:A$64,[1]Deduct!D$21:D$64))</f>
        <v>25.02</v>
      </c>
      <c r="AM64" s="13">
        <f>IF(X64=0,0,LOOKUP(X64,[1]Deduct!A$21:A$64,[1]Deduct!E$21:E$64))</f>
        <v>11.07</v>
      </c>
      <c r="AN64" s="18">
        <f t="shared" si="8"/>
        <v>122.27</v>
      </c>
      <c r="AO64" s="13"/>
      <c r="AP64" s="21" t="e">
        <f t="shared" si="9"/>
        <v>#VALUE!</v>
      </c>
    </row>
    <row r="65" spans="1:42">
      <c r="A65" s="68">
        <v>63</v>
      </c>
      <c r="B65" s="2" t="s">
        <v>101</v>
      </c>
      <c r="C65" s="3" t="s">
        <v>179</v>
      </c>
      <c r="D65" s="1" t="s">
        <v>17</v>
      </c>
      <c r="E65" s="23" t="s">
        <v>18</v>
      </c>
      <c r="F65" s="82">
        <v>10.5</v>
      </c>
      <c r="G65" s="69">
        <f t="shared" si="6"/>
        <v>37.5</v>
      </c>
      <c r="H65" s="24">
        <v>37.5</v>
      </c>
      <c r="I65" s="25">
        <v>0</v>
      </c>
      <c r="J65" s="26">
        <v>0</v>
      </c>
      <c r="K65" s="27">
        <v>9</v>
      </c>
      <c r="L65" s="28">
        <v>4</v>
      </c>
      <c r="M65" s="25">
        <v>9</v>
      </c>
      <c r="N65" s="26">
        <v>4.5</v>
      </c>
      <c r="O65" s="27">
        <v>0</v>
      </c>
      <c r="P65" s="28">
        <v>0</v>
      </c>
      <c r="Q65" s="25">
        <v>9</v>
      </c>
      <c r="R65" s="26">
        <v>5</v>
      </c>
      <c r="S65" s="27">
        <v>7.5</v>
      </c>
      <c r="T65" s="28">
        <v>3</v>
      </c>
      <c r="U65" s="25">
        <v>7.5</v>
      </c>
      <c r="V65" s="26">
        <v>3</v>
      </c>
      <c r="W65" s="22"/>
      <c r="X65" s="14">
        <f t="shared" si="11"/>
        <v>787.5</v>
      </c>
      <c r="Y65" s="14" t="e">
        <f>SUMIF('[1]2007'!$B$2119:$B$2200,[1]New!B67,'[1]2007'!$E$2119:$E$2200)</f>
        <v>#VALUE!</v>
      </c>
      <c r="Z65" s="15" t="e">
        <f t="shared" si="1"/>
        <v>#VALUE!</v>
      </c>
      <c r="AA65" s="23"/>
      <c r="AB65" s="23"/>
      <c r="AC65" s="16" t="e">
        <f t="shared" si="2"/>
        <v>#VALUE!</v>
      </c>
      <c r="AD65" s="13"/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7"/>
        <v>#VALUE!</v>
      </c>
      <c r="AI65" s="13"/>
      <c r="AJ65" s="13">
        <f>IF(X65=0,0,LOOKUP(X65,[1]Deduct!A$21:A$64,[1]Deduct!A$21:A$64))-X65</f>
        <v>-37.5</v>
      </c>
      <c r="AK65" s="20">
        <f>IF(X65=0,0,LOOKUP(X65,[1]Deduct!A$21:A$64,[1]Deduct!C$21:C$64))</f>
        <v>76.92</v>
      </c>
      <c r="AL65" s="13">
        <f>IF(X65=0,0,LOOKUP(X65,[1]Deduct!A$21:A$64,[1]Deduct!D$21:D$64))</f>
        <v>30.49</v>
      </c>
      <c r="AM65" s="13">
        <f>IF(X65=0,0,LOOKUP(X65,[1]Deduct!A$21:A$64,[1]Deduct!E$21:E$64))</f>
        <v>13.01</v>
      </c>
      <c r="AN65" s="18">
        <f t="shared" si="8"/>
        <v>169.12</v>
      </c>
      <c r="AO65" s="13"/>
      <c r="AP65" s="21" t="e">
        <f t="shared" si="9"/>
        <v>#VALUE!</v>
      </c>
    </row>
    <row r="66" spans="1:42">
      <c r="A66" s="68">
        <v>64</v>
      </c>
      <c r="B66" s="2" t="s">
        <v>215</v>
      </c>
      <c r="C66" s="3" t="s">
        <v>180</v>
      </c>
      <c r="D66" s="1" t="s">
        <v>17</v>
      </c>
      <c r="E66" s="23" t="s">
        <v>18</v>
      </c>
      <c r="F66" s="82">
        <v>10.75</v>
      </c>
      <c r="G66" s="69">
        <f t="shared" si="6"/>
        <v>37.5</v>
      </c>
      <c r="H66" s="24">
        <v>37.5</v>
      </c>
      <c r="I66" s="25">
        <v>9</v>
      </c>
      <c r="J66" s="26">
        <v>5</v>
      </c>
      <c r="K66" s="27">
        <v>9</v>
      </c>
      <c r="L66" s="28">
        <v>5</v>
      </c>
      <c r="M66" s="25">
        <v>0</v>
      </c>
      <c r="N66" s="26">
        <v>0</v>
      </c>
      <c r="O66" s="27">
        <v>9</v>
      </c>
      <c r="P66" s="28">
        <v>4.5</v>
      </c>
      <c r="Q66" s="25">
        <v>0</v>
      </c>
      <c r="R66" s="26">
        <v>0</v>
      </c>
      <c r="S66" s="27">
        <v>9</v>
      </c>
      <c r="T66" s="28">
        <v>4</v>
      </c>
      <c r="U66" s="25">
        <v>9</v>
      </c>
      <c r="V66" s="26">
        <v>4</v>
      </c>
      <c r="W66" s="22"/>
      <c r="X66" s="14">
        <f t="shared" si="11"/>
        <v>806.25</v>
      </c>
      <c r="Y66" s="14" t="e">
        <f>SUMIF('[1]2007'!$B$2119:$B$2200,[1]New!B68,'[1]2007'!$E$2119:$E$2200)</f>
        <v>#VALUE!</v>
      </c>
      <c r="Z66" s="15" t="e">
        <f t="shared" si="1"/>
        <v>#VALUE!</v>
      </c>
      <c r="AA66" s="23"/>
      <c r="AB66" s="23"/>
      <c r="AC66" s="16" t="e">
        <f t="shared" si="2"/>
        <v>#VALUE!</v>
      </c>
      <c r="AD66" s="13"/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7"/>
        <v>#VALUE!</v>
      </c>
      <c r="AI66" s="13"/>
      <c r="AJ66" s="13">
        <f>IF(X66=0,0,LOOKUP(X66,[1]Deduct!A$21:A$64,[1]Deduct!A$21:A$64))-X66</f>
        <v>-56.25</v>
      </c>
      <c r="AK66" s="20">
        <f>IF(X66=0,0,LOOKUP(X66,[1]Deduct!A$21:A$64,[1]Deduct!C$21:C$64))</f>
        <v>76.92</v>
      </c>
      <c r="AL66" s="13">
        <f>IF(X66=0,0,LOOKUP(X66,[1]Deduct!A$21:A$64,[1]Deduct!D$21:D$64))</f>
        <v>30.49</v>
      </c>
      <c r="AM66" s="13">
        <f>IF(X66=0,0,LOOKUP(X66,[1]Deduct!A$21:A$64,[1]Deduct!E$21:E$64))</f>
        <v>13.01</v>
      </c>
      <c r="AN66" s="18">
        <f t="shared" si="8"/>
        <v>169.12</v>
      </c>
      <c r="AO66" s="13"/>
      <c r="AP66" s="21" t="e">
        <f t="shared" si="9"/>
        <v>#VALUE!</v>
      </c>
    </row>
    <row r="67" spans="1:42">
      <c r="A67" s="68">
        <v>65</v>
      </c>
      <c r="B67" s="2" t="s">
        <v>214</v>
      </c>
      <c r="C67" s="3" t="s">
        <v>181</v>
      </c>
      <c r="D67" s="1" t="s">
        <v>17</v>
      </c>
      <c r="E67" s="23" t="s">
        <v>18</v>
      </c>
      <c r="F67" s="82">
        <v>11.25</v>
      </c>
      <c r="G67" s="69">
        <f t="shared" si="6"/>
        <v>41.75</v>
      </c>
      <c r="H67" s="24">
        <v>41.75</v>
      </c>
      <c r="I67" s="25">
        <v>0</v>
      </c>
      <c r="J67" s="26">
        <v>0</v>
      </c>
      <c r="K67" s="27">
        <v>9</v>
      </c>
      <c r="L67" s="28">
        <v>5.25</v>
      </c>
      <c r="M67" s="25">
        <v>9</v>
      </c>
      <c r="N67" s="26">
        <v>5.25</v>
      </c>
      <c r="O67" s="27">
        <v>9</v>
      </c>
      <c r="P67" s="28">
        <v>5.25</v>
      </c>
      <c r="Q67" s="25">
        <v>9</v>
      </c>
      <c r="R67" s="26">
        <v>5.25</v>
      </c>
      <c r="S67" s="27">
        <v>0</v>
      </c>
      <c r="T67" s="28">
        <v>0</v>
      </c>
      <c r="U67" s="25">
        <v>9</v>
      </c>
      <c r="V67" s="26">
        <v>5.75</v>
      </c>
      <c r="W67" s="22">
        <v>25</v>
      </c>
      <c r="X67" s="14">
        <f t="shared" si="11"/>
        <v>939.375</v>
      </c>
      <c r="Y67" s="14" t="e">
        <f>SUMIF('[1]2007'!$B$2119:$B$2200,[1]New!B69,'[1]2007'!$E$2119:$E$2200)</f>
        <v>#VALUE!</v>
      </c>
      <c r="Z67" s="15" t="e">
        <f t="shared" ref="Z67:Z87" si="12">IF(X67=0,0,X67-Y67)</f>
        <v>#VALUE!</v>
      </c>
      <c r="AA67" s="23"/>
      <c r="AB67" s="23"/>
      <c r="AC67" s="16" t="e">
        <f t="shared" ref="AC67:AC86" si="13">IF(Y67=0,0,Z67/Y67)</f>
        <v>#VALUE!</v>
      </c>
      <c r="AD67" s="13"/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7"/>
        <v>#VALUE!</v>
      </c>
      <c r="AI67" s="13"/>
      <c r="AJ67" s="13">
        <f>IF(X67=0,0,LOOKUP(X67,[1]Deduct!A$21:A$64,[1]Deduct!A$21:A$64))-X67</f>
        <v>-37.375</v>
      </c>
      <c r="AK67" s="20">
        <f>IF(X67=0,0,LOOKUP(X67,[1]Deduct!A$21:A$64,[1]Deduct!C$21:C$64))</f>
        <v>105.1</v>
      </c>
      <c r="AL67" s="13">
        <f>IF(X67=0,0,LOOKUP(X67,[1]Deduct!A$21:A$64,[1]Deduct!D$21:D$64))</f>
        <v>37.99</v>
      </c>
      <c r="AM67" s="13">
        <f>IF(X67=0,0,LOOKUP(X67,[1]Deduct!A$21:A$64,[1]Deduct!E$21:E$64))</f>
        <v>15.6</v>
      </c>
      <c r="AN67" s="18">
        <f t="shared" si="8"/>
        <v>218.52</v>
      </c>
      <c r="AO67" s="13"/>
      <c r="AP67" s="21" t="e">
        <f t="shared" si="9"/>
        <v>#VALUE!</v>
      </c>
    </row>
    <row r="68" spans="1:42">
      <c r="A68" s="68">
        <v>66</v>
      </c>
      <c r="B68" s="2" t="s">
        <v>102</v>
      </c>
      <c r="C68" s="3" t="s">
        <v>182</v>
      </c>
      <c r="D68" s="1" t="s">
        <v>20</v>
      </c>
      <c r="E68" s="23" t="s">
        <v>18</v>
      </c>
      <c r="F68" s="82" t="s">
        <v>206</v>
      </c>
      <c r="G68" s="69">
        <f t="shared" si="6"/>
        <v>36</v>
      </c>
      <c r="H68" s="24">
        <v>36</v>
      </c>
      <c r="I68" s="25">
        <v>9</v>
      </c>
      <c r="J68" s="26">
        <v>4</v>
      </c>
      <c r="K68" s="27">
        <v>9</v>
      </c>
      <c r="L68" s="28">
        <v>4</v>
      </c>
      <c r="M68" s="25">
        <v>9</v>
      </c>
      <c r="N68" s="26">
        <v>4</v>
      </c>
      <c r="O68" s="27">
        <v>0</v>
      </c>
      <c r="P68" s="28">
        <v>0</v>
      </c>
      <c r="Q68" s="25">
        <v>0</v>
      </c>
      <c r="R68" s="26">
        <v>0</v>
      </c>
      <c r="S68" s="27">
        <v>9</v>
      </c>
      <c r="T68" s="28">
        <v>4</v>
      </c>
      <c r="U68" s="25">
        <v>9</v>
      </c>
      <c r="V68" s="26">
        <v>5</v>
      </c>
      <c r="W68" s="22"/>
      <c r="X68" s="14">
        <f t="shared" si="11"/>
        <v>738</v>
      </c>
      <c r="Y68" s="14" t="e">
        <f>SUMIF('[1]2007'!$B$2119:$B$2200,[1]New!B70,'[1]2007'!$E$2119:$E$2200)</f>
        <v>#VALUE!</v>
      </c>
      <c r="Z68" s="15" t="e">
        <f t="shared" si="12"/>
        <v>#VALUE!</v>
      </c>
      <c r="AA68" s="23"/>
      <c r="AB68" s="23"/>
      <c r="AC68" s="16" t="e">
        <f t="shared" si="13"/>
        <v>#VALUE!</v>
      </c>
      <c r="AD68" s="13"/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7"/>
        <v>#VALUE!</v>
      </c>
      <c r="AI68" s="13"/>
      <c r="AJ68" s="13">
        <f>IF(X68=0,0,LOOKUP(X68,[1]Deduct!A$21:A$64,[1]Deduct!A$21:A$64))-X68</f>
        <v>-8</v>
      </c>
      <c r="AK68" s="20">
        <f>IF(X68=0,0,LOOKUP(X68,[1]Deduct!A$21:A$64,[1]Deduct!C$21:C$64))</f>
        <v>69.14</v>
      </c>
      <c r="AL68" s="13">
        <f>IF(X68=0,0,LOOKUP(X68,[1]Deduct!A$21:A$64,[1]Deduct!D$21:D$64))</f>
        <v>29.49</v>
      </c>
      <c r="AM68" s="13">
        <f>IF(X68=0,0,LOOKUP(X68,[1]Deduct!A$21:A$64,[1]Deduct!E$21:E$64))</f>
        <v>12.65</v>
      </c>
      <c r="AN68" s="18">
        <f t="shared" si="8"/>
        <v>158.47999999999999</v>
      </c>
      <c r="AO68" s="13"/>
      <c r="AP68" s="21" t="e">
        <f t="shared" si="9"/>
        <v>#VALUE!</v>
      </c>
    </row>
    <row r="69" spans="1:42">
      <c r="A69" s="68">
        <v>67</v>
      </c>
      <c r="B69" s="2" t="s">
        <v>103</v>
      </c>
      <c r="C69" s="3" t="s">
        <v>183</v>
      </c>
      <c r="D69" s="1" t="s">
        <v>26</v>
      </c>
      <c r="E69" s="23" t="s">
        <v>18</v>
      </c>
      <c r="F69" s="82">
        <v>10.25</v>
      </c>
      <c r="G69" s="69">
        <f t="shared" ref="G69:G71" si="14">IF(J69&lt;I69,J69+12-I69,J69-I69)+IF(L69&lt;K69,L69+12-K69,L69-K69)+IF(N69&lt;M69,N69+12-M69,N69-M69)+IF(P69&lt;O69,P69+12-O69,P69-O69)+IF(R69&lt;Q69,R69+12-Q69,R69-Q69)+IF(T69&lt;S69,T69+12-S69,T69-S69)+IF(V69&lt;U69,V69+12-U69,V69-U69)</f>
        <v>40</v>
      </c>
      <c r="H69" s="24">
        <v>40</v>
      </c>
      <c r="I69" s="25">
        <v>0</v>
      </c>
      <c r="J69" s="26">
        <v>0</v>
      </c>
      <c r="K69" s="27">
        <v>11</v>
      </c>
      <c r="L69" s="28">
        <v>7</v>
      </c>
      <c r="M69" s="25">
        <v>11</v>
      </c>
      <c r="N69" s="26">
        <v>7</v>
      </c>
      <c r="O69" s="27">
        <v>11</v>
      </c>
      <c r="P69" s="28">
        <v>7</v>
      </c>
      <c r="Q69" s="25">
        <v>11</v>
      </c>
      <c r="R69" s="26">
        <v>7</v>
      </c>
      <c r="S69" s="27">
        <v>0</v>
      </c>
      <c r="T69" s="28">
        <v>0</v>
      </c>
      <c r="U69" s="25">
        <v>11</v>
      </c>
      <c r="V69" s="26">
        <v>7</v>
      </c>
      <c r="W69" s="22"/>
      <c r="X69" s="14">
        <f t="shared" si="11"/>
        <v>820</v>
      </c>
      <c r="Y69" s="14" t="e">
        <f>SUMIF('[1]2007'!$B$2119:$B$2200,[1]New!B71,'[1]2007'!$E$2119:$E$2200)</f>
        <v>#VALUE!</v>
      </c>
      <c r="Z69" s="15" t="e">
        <f t="shared" si="12"/>
        <v>#VALUE!</v>
      </c>
      <c r="AA69" s="23"/>
      <c r="AB69" s="23"/>
      <c r="AC69" s="16" t="e">
        <f t="shared" si="13"/>
        <v>#VALUE!</v>
      </c>
      <c r="AD69" s="13"/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7"/>
        <v>#VALUE!</v>
      </c>
      <c r="AI69" s="13"/>
      <c r="AJ69" s="13">
        <f>IF(X69=0,0,LOOKUP(X69,[1]Deduct!A$21:A$64,[1]Deduct!A$21:A$64))-X69</f>
        <v>-70</v>
      </c>
      <c r="AK69" s="20">
        <f>IF(X69=0,0,LOOKUP(X69,[1]Deduct!A$21:A$64,[1]Deduct!C$21:C$64))</f>
        <v>76.92</v>
      </c>
      <c r="AL69" s="13">
        <f>IF(X69=0,0,LOOKUP(X69,[1]Deduct!A$21:A$64,[1]Deduct!D$21:D$64))</f>
        <v>30.49</v>
      </c>
      <c r="AM69" s="13">
        <f>IF(X69=0,0,LOOKUP(X69,[1]Deduct!A$21:A$64,[1]Deduct!E$21:E$64))</f>
        <v>13.01</v>
      </c>
      <c r="AN69" s="18">
        <f t="shared" si="8"/>
        <v>169.12</v>
      </c>
      <c r="AO69" s="13"/>
      <c r="AP69" s="21" t="e">
        <f t="shared" si="9"/>
        <v>#VALUE!</v>
      </c>
    </row>
    <row r="70" spans="1:42">
      <c r="A70" s="68">
        <v>68</v>
      </c>
      <c r="B70" s="2" t="s">
        <v>104</v>
      </c>
      <c r="C70" s="3" t="s">
        <v>184</v>
      </c>
      <c r="D70" s="1" t="s">
        <v>19</v>
      </c>
      <c r="E70" s="23" t="s">
        <v>18</v>
      </c>
      <c r="F70" s="82">
        <v>10.25</v>
      </c>
      <c r="G70" s="69">
        <f t="shared" si="14"/>
        <v>20</v>
      </c>
      <c r="H70" s="24">
        <v>20</v>
      </c>
      <c r="I70" s="25">
        <v>9</v>
      </c>
      <c r="J70" s="26">
        <v>1</v>
      </c>
      <c r="K70" s="27">
        <v>9</v>
      </c>
      <c r="L70" s="28">
        <v>1</v>
      </c>
      <c r="M70" s="25">
        <v>9</v>
      </c>
      <c r="N70" s="26">
        <v>1</v>
      </c>
      <c r="O70" s="27">
        <v>0</v>
      </c>
      <c r="P70" s="28">
        <v>0</v>
      </c>
      <c r="Q70" s="25">
        <v>0</v>
      </c>
      <c r="R70" s="26">
        <v>0</v>
      </c>
      <c r="S70" s="27">
        <v>9</v>
      </c>
      <c r="T70" s="28">
        <v>1</v>
      </c>
      <c r="U70" s="25">
        <v>9</v>
      </c>
      <c r="V70" s="26">
        <v>1</v>
      </c>
      <c r="W70" s="22"/>
      <c r="X70" s="14">
        <f t="shared" si="11"/>
        <v>410</v>
      </c>
      <c r="Y70" s="14" t="e">
        <f>SUMIF('[1]2007'!$B$2119:$B$2200,[1]New!B72,'[1]2007'!$E$2119:$E$2200)</f>
        <v>#VALUE!</v>
      </c>
      <c r="Z70" s="15" t="e">
        <f t="shared" si="12"/>
        <v>#VALUE!</v>
      </c>
      <c r="AA70" s="23"/>
      <c r="AB70" s="23"/>
      <c r="AC70" s="16" t="e">
        <f t="shared" si="13"/>
        <v>#VALUE!</v>
      </c>
      <c r="AD70" s="13"/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7"/>
        <v>#VALUE!</v>
      </c>
      <c r="AI70" s="13"/>
      <c r="AJ70" s="13">
        <f>IF(X70=0,0,LOOKUP(X70,[1]Deduct!A$21:A$64,[1]Deduct!A$21:A$64))-X70</f>
        <v>0</v>
      </c>
      <c r="AK70" s="20">
        <f>IF(X70=0,0,LOOKUP(X70,[1]Deduct!A$21:A$64,[1]Deduct!C$21:C$64))</f>
        <v>0</v>
      </c>
      <c r="AL70" s="13">
        <f>IF(X70=0,0,LOOKUP(X70,[1]Deduct!A$21:A$64,[1]Deduct!D$21:D$64))</f>
        <v>13.64</v>
      </c>
      <c r="AM70" s="13">
        <f>IF(X70=0,0,LOOKUP(X70,[1]Deduct!A$21:A$64,[1]Deduct!E$21:E$64))</f>
        <v>7.1</v>
      </c>
      <c r="AN70" s="18">
        <f t="shared" si="8"/>
        <v>44.32</v>
      </c>
      <c r="AO70" s="13"/>
      <c r="AP70" s="21" t="e">
        <f t="shared" si="9"/>
        <v>#VALUE!</v>
      </c>
    </row>
    <row r="71" spans="1:42">
      <c r="A71" s="68">
        <v>69</v>
      </c>
      <c r="B71" s="2" t="s">
        <v>105</v>
      </c>
      <c r="C71" s="3" t="s">
        <v>185</v>
      </c>
      <c r="D71" s="1" t="s">
        <v>20</v>
      </c>
      <c r="E71" s="23" t="s">
        <v>18</v>
      </c>
      <c r="F71" s="82" t="s">
        <v>206</v>
      </c>
      <c r="G71" s="69">
        <f t="shared" si="14"/>
        <v>20</v>
      </c>
      <c r="H71" s="24">
        <v>20</v>
      </c>
      <c r="I71" s="25">
        <v>5</v>
      </c>
      <c r="J71" s="26">
        <v>9</v>
      </c>
      <c r="K71" s="27">
        <v>5</v>
      </c>
      <c r="L71" s="28">
        <v>9</v>
      </c>
      <c r="M71" s="25">
        <v>5</v>
      </c>
      <c r="N71" s="26">
        <v>9</v>
      </c>
      <c r="O71" s="27">
        <v>5</v>
      </c>
      <c r="P71" s="28">
        <v>9</v>
      </c>
      <c r="Q71" s="25">
        <v>5</v>
      </c>
      <c r="R71" s="26">
        <v>9</v>
      </c>
      <c r="S71" s="27">
        <v>0</v>
      </c>
      <c r="T71" s="28">
        <v>0</v>
      </c>
      <c r="U71" s="25">
        <v>0</v>
      </c>
      <c r="V71" s="26">
        <v>0</v>
      </c>
      <c r="W71" s="22"/>
      <c r="X71" s="14">
        <f t="shared" si="11"/>
        <v>410</v>
      </c>
      <c r="Y71" s="14" t="e">
        <f>SUMIF('[1]2007'!$B$2119:$B$2200,[1]New!B73,'[1]2007'!$E$2119:$E$2200)</f>
        <v>#VALUE!</v>
      </c>
      <c r="Z71" s="15" t="e">
        <f t="shared" si="12"/>
        <v>#VALUE!</v>
      </c>
      <c r="AA71" s="23"/>
      <c r="AB71" s="23"/>
      <c r="AC71" s="16" t="e">
        <f t="shared" si="13"/>
        <v>#VALUE!</v>
      </c>
      <c r="AD71" s="13"/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ref="AH71:AH86" si="15">ROUND(AE71+AF71*2+AG71*2.4,2)</f>
        <v>#VALUE!</v>
      </c>
      <c r="AI71" s="13"/>
      <c r="AJ71" s="13">
        <f>IF(X71=0,0,LOOKUP(X71,[1]Deduct!A$21:A$64,[1]Deduct!A$21:A$64))-X71</f>
        <v>0</v>
      </c>
      <c r="AK71" s="20">
        <f>IF(X71=0,0,LOOKUP(X71,[1]Deduct!A$21:A$64,[1]Deduct!C$21:C$64))</f>
        <v>0</v>
      </c>
      <c r="AL71" s="13">
        <f>IF(X71=0,0,LOOKUP(X71,[1]Deduct!A$21:A$64,[1]Deduct!D$21:D$64))</f>
        <v>13.64</v>
      </c>
      <c r="AM71" s="13">
        <f>IF(X71=0,0,LOOKUP(X71,[1]Deduct!A$21:A$64,[1]Deduct!E$21:E$64))</f>
        <v>7.1</v>
      </c>
      <c r="AN71" s="18">
        <f t="shared" ref="AN71:AN86" si="16">ROUND(AK71+AL71*2+AM71*2.4,2)</f>
        <v>44.32</v>
      </c>
      <c r="AO71" s="13"/>
      <c r="AP71" s="21" t="e">
        <f t="shared" ref="AP71:AP86" si="17">AN71-AH71</f>
        <v>#VALUE!</v>
      </c>
    </row>
    <row r="72" spans="1:42">
      <c r="A72" s="68">
        <v>70</v>
      </c>
      <c r="B72" s="2" t="s">
        <v>106</v>
      </c>
      <c r="C72" s="3" t="s">
        <v>186</v>
      </c>
      <c r="D72" s="1" t="s">
        <v>25</v>
      </c>
      <c r="E72" s="23" t="s">
        <v>18</v>
      </c>
      <c r="F72" s="82" t="s">
        <v>206</v>
      </c>
      <c r="G72" s="69">
        <f t="shared" ref="G72" si="18">IF(J72&lt;I72,J72+12-I72,J72-I72)+IF(L72&lt;K72,L72+12-K72,L72-K72)+IF(N72&lt;M72,N72+12-M72,N72-M72)+IF(P72&lt;O72,P72+12-O72,P72-O72)+IF(R72&lt;Q72,R72+12-Q72,R72-Q72)+IF(T72&lt;S72,T72+12-S72,T72-S72)+IF(V72&lt;U72,V72+12-U72,V72-U72)</f>
        <v>40</v>
      </c>
      <c r="H72" s="24">
        <v>40</v>
      </c>
      <c r="I72" s="25">
        <v>2</v>
      </c>
      <c r="J72" s="26">
        <v>10</v>
      </c>
      <c r="K72" s="27">
        <v>2</v>
      </c>
      <c r="L72" s="28">
        <v>10</v>
      </c>
      <c r="M72" s="25">
        <v>2</v>
      </c>
      <c r="N72" s="26">
        <v>10</v>
      </c>
      <c r="O72" s="27">
        <v>2</v>
      </c>
      <c r="P72" s="28">
        <v>10</v>
      </c>
      <c r="Q72" s="25">
        <v>2</v>
      </c>
      <c r="R72" s="26">
        <v>10</v>
      </c>
      <c r="S72" s="27">
        <v>0</v>
      </c>
      <c r="T72" s="28">
        <v>0</v>
      </c>
      <c r="U72" s="25">
        <v>0</v>
      </c>
      <c r="V72" s="26">
        <v>0</v>
      </c>
      <c r="W72" s="22"/>
      <c r="X72" s="14">
        <f t="shared" si="11"/>
        <v>820</v>
      </c>
      <c r="Y72" s="14" t="e">
        <f>SUMIF('[1]2007'!$B$2119:$B$2200,[1]New!B74,'[1]2007'!$E$2119:$E$2200)</f>
        <v>#VALUE!</v>
      </c>
      <c r="Z72" s="15" t="e">
        <f t="shared" si="12"/>
        <v>#VALUE!</v>
      </c>
      <c r="AA72" s="23"/>
      <c r="AB72" s="23"/>
      <c r="AC72" s="16" t="e">
        <f t="shared" si="13"/>
        <v>#VALUE!</v>
      </c>
      <c r="AD72" s="13"/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5"/>
        <v>#VALUE!</v>
      </c>
      <c r="AI72" s="13"/>
      <c r="AJ72" s="13">
        <f>IF(X72=0,0,LOOKUP(X72,[1]Deduct!A$21:A$64,[1]Deduct!A$21:A$64))-X72</f>
        <v>-70</v>
      </c>
      <c r="AK72" s="20">
        <f>IF(X72=0,0,LOOKUP(X72,[1]Deduct!A$21:A$64,[1]Deduct!C$21:C$64))</f>
        <v>76.92</v>
      </c>
      <c r="AL72" s="13">
        <f>IF(X72=0,0,LOOKUP(X72,[1]Deduct!A$21:A$64,[1]Deduct!D$21:D$64))</f>
        <v>30.49</v>
      </c>
      <c r="AM72" s="13">
        <f>IF(X72=0,0,LOOKUP(X72,[1]Deduct!A$21:A$64,[1]Deduct!E$21:E$64))</f>
        <v>13.01</v>
      </c>
      <c r="AN72" s="18">
        <f t="shared" si="16"/>
        <v>169.12</v>
      </c>
      <c r="AO72" s="13"/>
      <c r="AP72" s="21" t="e">
        <f t="shared" si="17"/>
        <v>#VALUE!</v>
      </c>
    </row>
    <row r="73" spans="1:42">
      <c r="A73" s="68">
        <v>71</v>
      </c>
      <c r="B73" s="2" t="s">
        <v>107</v>
      </c>
      <c r="C73" s="3" t="s">
        <v>187</v>
      </c>
      <c r="D73" s="1" t="s">
        <v>19</v>
      </c>
      <c r="E73" s="23" t="s">
        <v>18</v>
      </c>
      <c r="F73" s="82" t="s">
        <v>206</v>
      </c>
      <c r="G73" s="69">
        <f t="shared" ref="G73:G77" si="19">IF(J73&lt;I73,J73+12-I73,J73-I73)+IF(L73&lt;K73,L73+12-K73,L73-K73)+IF(N73&lt;M73,N73+12-M73,N73-M73)+IF(P73&lt;O73,P73+12-O73,P73-O73)+IF(R73&lt;Q73,R73+12-Q73,R73-Q73)+IF(T73&lt;S73,T73+12-S73,T73-S73)+IF(V73&lt;U73,V73+12-U73,V73-U73)</f>
        <v>40</v>
      </c>
      <c r="H73" s="24">
        <v>40</v>
      </c>
      <c r="I73" s="25">
        <v>0</v>
      </c>
      <c r="J73" s="26">
        <v>0</v>
      </c>
      <c r="K73" s="27">
        <v>2</v>
      </c>
      <c r="L73" s="28">
        <v>10</v>
      </c>
      <c r="M73" s="25">
        <v>2</v>
      </c>
      <c r="N73" s="26">
        <v>10</v>
      </c>
      <c r="O73" s="27">
        <v>10</v>
      </c>
      <c r="P73" s="28">
        <v>6</v>
      </c>
      <c r="Q73" s="25">
        <v>10</v>
      </c>
      <c r="R73" s="26">
        <v>6</v>
      </c>
      <c r="S73" s="27">
        <v>10</v>
      </c>
      <c r="T73" s="28">
        <v>6</v>
      </c>
      <c r="U73" s="25">
        <v>0</v>
      </c>
      <c r="V73" s="26">
        <v>0</v>
      </c>
      <c r="W73" s="22"/>
      <c r="X73" s="14">
        <f t="shared" si="11"/>
        <v>820</v>
      </c>
      <c r="Y73" s="14" t="e">
        <f>SUMIF('[1]2007'!$B$2119:$B$2200,[1]New!B75,'[1]2007'!$E$2119:$E$2200)</f>
        <v>#VALUE!</v>
      </c>
      <c r="Z73" s="15" t="e">
        <f t="shared" si="12"/>
        <v>#VALUE!</v>
      </c>
      <c r="AA73" s="23"/>
      <c r="AB73" s="23"/>
      <c r="AC73" s="16" t="e">
        <f t="shared" si="13"/>
        <v>#VALUE!</v>
      </c>
      <c r="AD73" s="13"/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5"/>
        <v>#VALUE!</v>
      </c>
      <c r="AI73" s="13"/>
      <c r="AJ73" s="13">
        <f>IF(X73=0,0,LOOKUP(X73,[1]Deduct!A$21:A$64,[1]Deduct!A$21:A$64))-X73</f>
        <v>-70</v>
      </c>
      <c r="AK73" s="20">
        <f>IF(X73=0,0,LOOKUP(X73,[1]Deduct!A$21:A$64,[1]Deduct!C$21:C$64))</f>
        <v>76.92</v>
      </c>
      <c r="AL73" s="13">
        <f>IF(X73=0,0,LOOKUP(X73,[1]Deduct!A$21:A$64,[1]Deduct!D$21:D$64))</f>
        <v>30.49</v>
      </c>
      <c r="AM73" s="13">
        <f>IF(X73=0,0,LOOKUP(X73,[1]Deduct!A$21:A$64,[1]Deduct!E$21:E$64))</f>
        <v>13.01</v>
      </c>
      <c r="AN73" s="18">
        <f t="shared" si="16"/>
        <v>169.12</v>
      </c>
      <c r="AO73" s="13"/>
      <c r="AP73" s="21" t="e">
        <f t="shared" si="17"/>
        <v>#VALUE!</v>
      </c>
    </row>
    <row r="74" spans="1:42">
      <c r="A74" s="68">
        <v>72</v>
      </c>
      <c r="B74" s="2" t="s">
        <v>108</v>
      </c>
      <c r="C74" s="3" t="s">
        <v>188</v>
      </c>
      <c r="D74" s="1" t="s">
        <v>26</v>
      </c>
      <c r="E74" s="23" t="s">
        <v>18</v>
      </c>
      <c r="F74" s="82" t="s">
        <v>206</v>
      </c>
      <c r="G74" s="69">
        <f t="shared" si="19"/>
        <v>40</v>
      </c>
      <c r="H74" s="24">
        <v>40</v>
      </c>
      <c r="I74" s="25">
        <v>10</v>
      </c>
      <c r="J74" s="26">
        <v>6</v>
      </c>
      <c r="K74" s="27">
        <v>10</v>
      </c>
      <c r="L74" s="28">
        <v>6</v>
      </c>
      <c r="M74" s="25">
        <v>10</v>
      </c>
      <c r="N74" s="26">
        <v>6</v>
      </c>
      <c r="O74" s="27">
        <v>0</v>
      </c>
      <c r="P74" s="28">
        <v>0</v>
      </c>
      <c r="Q74" s="25">
        <v>10</v>
      </c>
      <c r="R74" s="26">
        <v>6</v>
      </c>
      <c r="S74" s="27">
        <v>10</v>
      </c>
      <c r="T74" s="28">
        <v>6</v>
      </c>
      <c r="U74" s="25">
        <v>0</v>
      </c>
      <c r="V74" s="26">
        <v>0</v>
      </c>
      <c r="W74" s="22"/>
      <c r="X74" s="14">
        <f t="shared" si="11"/>
        <v>820</v>
      </c>
      <c r="Y74" s="14" t="e">
        <f>SUMIF('[1]2007'!$B$2119:$B$2200,[1]New!B76,'[1]2007'!$E$2119:$E$2200)</f>
        <v>#VALUE!</v>
      </c>
      <c r="Z74" s="15" t="e">
        <f t="shared" si="12"/>
        <v>#VALUE!</v>
      </c>
      <c r="AA74" s="23"/>
      <c r="AB74" s="23"/>
      <c r="AC74" s="16" t="e">
        <f t="shared" si="13"/>
        <v>#VALUE!</v>
      </c>
      <c r="AD74" s="13"/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5"/>
        <v>#VALUE!</v>
      </c>
      <c r="AI74" s="13"/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16"/>
        <v>169.12</v>
      </c>
      <c r="AO74" s="13"/>
      <c r="AP74" s="21" t="e">
        <f t="shared" si="17"/>
        <v>#VALUE!</v>
      </c>
    </row>
    <row r="75" spans="1:42">
      <c r="A75" s="68">
        <v>73</v>
      </c>
      <c r="B75" s="2" t="s">
        <v>109</v>
      </c>
      <c r="C75" s="3" t="s">
        <v>189</v>
      </c>
      <c r="D75" s="1" t="s">
        <v>17</v>
      </c>
      <c r="E75" s="23" t="s">
        <v>18</v>
      </c>
      <c r="F75" s="82">
        <v>10.25</v>
      </c>
      <c r="G75" s="69">
        <f t="shared" si="19"/>
        <v>36.4</v>
      </c>
      <c r="H75" s="24">
        <v>36.4</v>
      </c>
      <c r="I75" s="25">
        <v>2</v>
      </c>
      <c r="J75" s="26">
        <v>10</v>
      </c>
      <c r="K75" s="27">
        <v>0</v>
      </c>
      <c r="L75" s="28">
        <v>0</v>
      </c>
      <c r="M75" s="25">
        <v>2.5</v>
      </c>
      <c r="N75" s="26">
        <v>10</v>
      </c>
      <c r="O75" s="27">
        <v>0</v>
      </c>
      <c r="P75" s="28">
        <v>0</v>
      </c>
      <c r="Q75" s="25">
        <v>3</v>
      </c>
      <c r="R75" s="26">
        <v>10</v>
      </c>
      <c r="S75" s="27">
        <v>3</v>
      </c>
      <c r="T75" s="28">
        <v>10</v>
      </c>
      <c r="U75" s="25">
        <v>3.1</v>
      </c>
      <c r="V75" s="26">
        <v>10</v>
      </c>
      <c r="W75" s="22"/>
      <c r="X75" s="14">
        <f t="shared" si="11"/>
        <v>746.19999999999993</v>
      </c>
      <c r="Y75" s="14" t="e">
        <f>SUMIF('[1]2007'!$B$2119:$B$2200,[1]New!B77,'[1]2007'!$E$2119:$E$2200)</f>
        <v>#VALUE!</v>
      </c>
      <c r="Z75" s="15" t="e">
        <f t="shared" si="12"/>
        <v>#VALUE!</v>
      </c>
      <c r="AA75" s="23"/>
      <c r="AB75" s="23"/>
      <c r="AC75" s="16" t="e">
        <f t="shared" si="13"/>
        <v>#VALUE!</v>
      </c>
      <c r="AD75" s="13"/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5"/>
        <v>#VALUE!</v>
      </c>
      <c r="AI75" s="13"/>
      <c r="AJ75" s="13">
        <f>IF(X75=0,0,LOOKUP(X75,[1]Deduct!A$21:A$64,[1]Deduct!A$21:A$64))-X75</f>
        <v>-6.1999999999999318</v>
      </c>
      <c r="AK75" s="20">
        <f>IF(X75=0,0,LOOKUP(X75,[1]Deduct!A$21:A$64,[1]Deduct!C$21:C$64))</f>
        <v>73.03</v>
      </c>
      <c r="AL75" s="13">
        <f>IF(X75=0,0,LOOKUP(X75,[1]Deduct!A$21:A$64,[1]Deduct!D$21:D$64))</f>
        <v>29.99</v>
      </c>
      <c r="AM75" s="13">
        <f>IF(X75=0,0,LOOKUP(X75,[1]Deduct!A$21:A$64,[1]Deduct!E$21:E$64))</f>
        <v>12.83</v>
      </c>
      <c r="AN75" s="18">
        <f t="shared" si="16"/>
        <v>163.80000000000001</v>
      </c>
      <c r="AO75" s="13"/>
      <c r="AP75" s="21" t="e">
        <f t="shared" si="17"/>
        <v>#VALUE!</v>
      </c>
    </row>
    <row r="76" spans="1:42">
      <c r="A76" s="68">
        <v>74</v>
      </c>
      <c r="B76" s="2" t="s">
        <v>110</v>
      </c>
      <c r="C76" s="3" t="s">
        <v>190</v>
      </c>
      <c r="D76" s="1" t="s">
        <v>17</v>
      </c>
      <c r="E76" s="23" t="s">
        <v>18</v>
      </c>
      <c r="F76" s="82">
        <v>10.75</v>
      </c>
      <c r="G76" s="69">
        <f t="shared" si="19"/>
        <v>42.75</v>
      </c>
      <c r="H76" s="24">
        <v>42.75</v>
      </c>
      <c r="I76" s="25">
        <v>9</v>
      </c>
      <c r="J76" s="26">
        <v>5.5</v>
      </c>
      <c r="K76" s="27">
        <v>9</v>
      </c>
      <c r="L76" s="28">
        <v>5</v>
      </c>
      <c r="M76" s="25">
        <v>0</v>
      </c>
      <c r="N76" s="26">
        <v>0</v>
      </c>
      <c r="O76" s="27">
        <v>9</v>
      </c>
      <c r="P76" s="28">
        <v>5.75</v>
      </c>
      <c r="Q76" s="25">
        <v>0</v>
      </c>
      <c r="R76" s="26">
        <v>0</v>
      </c>
      <c r="S76" s="27">
        <v>9</v>
      </c>
      <c r="T76" s="28">
        <v>5.75</v>
      </c>
      <c r="U76" s="25">
        <v>9</v>
      </c>
      <c r="V76" s="26">
        <v>5.75</v>
      </c>
      <c r="W76" s="22"/>
      <c r="X76" s="14">
        <f t="shared" si="11"/>
        <v>919.125</v>
      </c>
      <c r="Y76" s="14" t="e">
        <f>SUMIF('[1]2007'!$B$2119:$B$2200,[1]New!B78,'[1]2007'!$E$2119:$E$2200)</f>
        <v>#VALUE!</v>
      </c>
      <c r="Z76" s="15" t="e">
        <f t="shared" si="12"/>
        <v>#VALUE!</v>
      </c>
      <c r="AA76" s="23"/>
      <c r="AB76" s="23"/>
      <c r="AC76" s="16" t="e">
        <f t="shared" si="13"/>
        <v>#VALUE!</v>
      </c>
      <c r="AD76" s="13"/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5"/>
        <v>#VALUE!</v>
      </c>
      <c r="AI76" s="13"/>
      <c r="AJ76" s="13">
        <f>IF(X76=0,0,LOOKUP(X76,[1]Deduct!A$21:A$64,[1]Deduct!A$21:A$64))-X76</f>
        <v>-17.125</v>
      </c>
      <c r="AK76" s="20">
        <f>IF(X76=0,0,LOOKUP(X76,[1]Deduct!A$21:A$64,[1]Deduct!C$21:C$64))</f>
        <v>105.1</v>
      </c>
      <c r="AL76" s="13">
        <f>IF(X76=0,0,LOOKUP(X76,[1]Deduct!A$21:A$64,[1]Deduct!D$21:D$64))</f>
        <v>37.99</v>
      </c>
      <c r="AM76" s="13">
        <f>IF(X76=0,0,LOOKUP(X76,[1]Deduct!A$21:A$64,[1]Deduct!E$21:E$64))</f>
        <v>15.6</v>
      </c>
      <c r="AN76" s="18">
        <f t="shared" si="16"/>
        <v>218.52</v>
      </c>
      <c r="AO76" s="13"/>
      <c r="AP76" s="21" t="e">
        <f t="shared" si="17"/>
        <v>#VALUE!</v>
      </c>
    </row>
    <row r="77" spans="1:42">
      <c r="A77" s="68">
        <v>75</v>
      </c>
      <c r="B77" s="2" t="s">
        <v>111</v>
      </c>
      <c r="C77" s="3" t="s">
        <v>191</v>
      </c>
      <c r="D77" s="1" t="s">
        <v>20</v>
      </c>
      <c r="E77" s="23" t="s">
        <v>18</v>
      </c>
      <c r="F77" s="82" t="s">
        <v>212</v>
      </c>
      <c r="G77" s="69">
        <f t="shared" si="19"/>
        <v>40</v>
      </c>
      <c r="H77" s="24">
        <v>40</v>
      </c>
      <c r="I77" s="25">
        <v>9</v>
      </c>
      <c r="J77" s="26">
        <v>5</v>
      </c>
      <c r="K77" s="27">
        <v>9</v>
      </c>
      <c r="L77" s="28">
        <v>5</v>
      </c>
      <c r="M77" s="25">
        <v>9</v>
      </c>
      <c r="N77" s="26">
        <v>5</v>
      </c>
      <c r="O77" s="27">
        <v>9</v>
      </c>
      <c r="P77" s="28">
        <v>5</v>
      </c>
      <c r="Q77" s="25">
        <v>9</v>
      </c>
      <c r="R77" s="26">
        <v>5</v>
      </c>
      <c r="S77" s="27">
        <v>0</v>
      </c>
      <c r="T77" s="28">
        <v>0</v>
      </c>
      <c r="U77" s="25">
        <v>0</v>
      </c>
      <c r="V77" s="26">
        <v>0</v>
      </c>
      <c r="W77" s="22"/>
      <c r="X77" s="14">
        <f t="shared" si="11"/>
        <v>900</v>
      </c>
      <c r="Y77" s="14" t="e">
        <f>SUMIF('[1]2007'!$B$2119:$B$2200,[1]New!B79,'[1]2007'!$E$2119:$E$2200)</f>
        <v>#VALUE!</v>
      </c>
      <c r="Z77" s="15" t="e">
        <f t="shared" si="12"/>
        <v>#VALUE!</v>
      </c>
      <c r="AA77" s="23"/>
      <c r="AB77" s="23"/>
      <c r="AC77" s="16" t="e">
        <f t="shared" si="13"/>
        <v>#VALUE!</v>
      </c>
      <c r="AD77" s="13"/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5"/>
        <v>#VALUE!</v>
      </c>
      <c r="AI77" s="13"/>
      <c r="AJ77" s="13">
        <f>IF(X77=0,0,LOOKUP(X77,[1]Deduct!A$21:A$64,[1]Deduct!A$21:A$64))-X77</f>
        <v>-20</v>
      </c>
      <c r="AK77" s="20">
        <f>IF(X77=0,0,LOOKUP(X77,[1]Deduct!A$21:A$64,[1]Deduct!C$21:C$64))</f>
        <v>99.45</v>
      </c>
      <c r="AL77" s="13">
        <f>IF(X77=0,0,LOOKUP(X77,[1]Deduct!A$21:A$64,[1]Deduct!D$21:D$64))</f>
        <v>36.9</v>
      </c>
      <c r="AM77" s="13">
        <f>IF(X77=0,0,LOOKUP(X77,[1]Deduct!A$21:A$64,[1]Deduct!E$21:E$64))</f>
        <v>15.22</v>
      </c>
      <c r="AN77" s="18">
        <f t="shared" si="16"/>
        <v>209.78</v>
      </c>
      <c r="AO77" s="13"/>
      <c r="AP77" s="21" t="e">
        <f t="shared" si="17"/>
        <v>#VALUE!</v>
      </c>
    </row>
    <row r="78" spans="1:42">
      <c r="A78" s="68">
        <v>76</v>
      </c>
      <c r="B78" s="2" t="s">
        <v>205</v>
      </c>
      <c r="C78" s="3" t="s">
        <v>192</v>
      </c>
      <c r="D78" s="1" t="s">
        <v>17</v>
      </c>
      <c r="E78" s="23" t="s">
        <v>18</v>
      </c>
      <c r="F78" s="82">
        <v>10.25</v>
      </c>
      <c r="G78" s="69">
        <f t="shared" ref="G78" si="20">IF(J78&lt;I78,J78+12-I78,J78-I78)+IF(L78&lt;K78,L78+12-K78,L78-K78)+IF(N78&lt;M78,N78+12-M78,N78-M78)+IF(P78&lt;O78,P78+12-O78,P78-O78)+IF(R78&lt;Q78,R78+12-Q78,R78-Q78)+IF(T78&lt;S78,T78+12-S78,T78-S78)+IF(V78&lt;U78,V78+12-U78,V78-U78)</f>
        <v>39</v>
      </c>
      <c r="H78" s="24">
        <v>39</v>
      </c>
      <c r="I78" s="25">
        <v>2</v>
      </c>
      <c r="J78" s="26">
        <v>10</v>
      </c>
      <c r="K78" s="27">
        <v>2</v>
      </c>
      <c r="L78" s="28">
        <v>10</v>
      </c>
      <c r="M78" s="25">
        <v>0</v>
      </c>
      <c r="N78" s="26">
        <v>0</v>
      </c>
      <c r="O78" s="27">
        <v>2</v>
      </c>
      <c r="P78" s="28">
        <v>10</v>
      </c>
      <c r="Q78" s="25">
        <v>2</v>
      </c>
      <c r="R78" s="26">
        <v>10</v>
      </c>
      <c r="S78" s="27">
        <v>0</v>
      </c>
      <c r="T78" s="28">
        <v>0</v>
      </c>
      <c r="U78" s="25">
        <v>3</v>
      </c>
      <c r="V78" s="26">
        <v>10</v>
      </c>
      <c r="W78" s="22"/>
      <c r="X78" s="14">
        <f t="shared" si="11"/>
        <v>799.5</v>
      </c>
      <c r="Y78" s="14" t="e">
        <f>SUMIF('[1]2007'!$B$2119:$B$2200,[1]New!B80,'[1]2007'!$E$2119:$E$2200)</f>
        <v>#VALUE!</v>
      </c>
      <c r="Z78" s="15" t="e">
        <f t="shared" si="12"/>
        <v>#VALUE!</v>
      </c>
      <c r="AA78" s="23"/>
      <c r="AB78" s="23"/>
      <c r="AC78" s="16" t="e">
        <f t="shared" si="13"/>
        <v>#VALUE!</v>
      </c>
      <c r="AD78" s="13"/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5"/>
        <v>#VALUE!</v>
      </c>
      <c r="AI78" s="13"/>
      <c r="AJ78" s="13">
        <f>IF(X78=0,0,LOOKUP(X78,[1]Deduct!A$21:A$64,[1]Deduct!A$21:A$64))-X78</f>
        <v>-49.5</v>
      </c>
      <c r="AK78" s="20">
        <f>IF(X78=0,0,LOOKUP(X78,[1]Deduct!A$21:A$64,[1]Deduct!C$21:C$64))</f>
        <v>76.92</v>
      </c>
      <c r="AL78" s="13">
        <f>IF(X78=0,0,LOOKUP(X78,[1]Deduct!A$21:A$64,[1]Deduct!D$21:D$64))</f>
        <v>30.49</v>
      </c>
      <c r="AM78" s="13">
        <f>IF(X78=0,0,LOOKUP(X78,[1]Deduct!A$21:A$64,[1]Deduct!E$21:E$64))</f>
        <v>13.01</v>
      </c>
      <c r="AN78" s="18">
        <f t="shared" si="16"/>
        <v>169.12</v>
      </c>
      <c r="AO78" s="13"/>
      <c r="AP78" s="21" t="e">
        <f t="shared" si="17"/>
        <v>#VALUE!</v>
      </c>
    </row>
    <row r="79" spans="1:42">
      <c r="A79" s="68">
        <v>77</v>
      </c>
      <c r="B79" s="2" t="s">
        <v>112</v>
      </c>
      <c r="C79" s="3" t="s">
        <v>193</v>
      </c>
      <c r="D79" s="1" t="s">
        <v>26</v>
      </c>
      <c r="E79" s="23" t="s">
        <v>18</v>
      </c>
      <c r="F79" s="82" t="s">
        <v>212</v>
      </c>
      <c r="G79" s="69">
        <f t="shared" ref="G79" si="21">IF(J79&lt;I79,J79+12-I79,J79-I79)+IF(L79&lt;K79,L79+12-K79,L79-K79)+IF(N79&lt;M79,N79+12-M79,N79-M79)+IF(P79&lt;O79,P79+12-O79,P79-O79)+IF(R79&lt;Q79,R79+12-Q79,R79-Q79)+IF(T79&lt;S79,T79+12-S79,T79-S79)+IF(V79&lt;U79,V79+12-U79,V79-U79)</f>
        <v>32.67</v>
      </c>
      <c r="H79" s="24">
        <v>32.67</v>
      </c>
      <c r="I79" s="25">
        <v>11</v>
      </c>
      <c r="J79" s="26">
        <v>5.5</v>
      </c>
      <c r="K79" s="27">
        <v>11</v>
      </c>
      <c r="L79" s="28">
        <v>5.5</v>
      </c>
      <c r="M79" s="25">
        <v>0</v>
      </c>
      <c r="N79" s="26">
        <v>0</v>
      </c>
      <c r="O79" s="27">
        <v>11</v>
      </c>
      <c r="P79" s="28">
        <v>5.5</v>
      </c>
      <c r="Q79" s="25">
        <v>0</v>
      </c>
      <c r="R79" s="26">
        <v>0</v>
      </c>
      <c r="S79" s="27">
        <v>11</v>
      </c>
      <c r="T79" s="28">
        <v>5.5</v>
      </c>
      <c r="U79" s="25">
        <v>11</v>
      </c>
      <c r="V79" s="26">
        <v>5.67</v>
      </c>
      <c r="W79" s="22"/>
      <c r="X79" s="14">
        <f t="shared" si="11"/>
        <v>735.07500000000005</v>
      </c>
      <c r="Y79" s="14" t="e">
        <f>SUMIF('[1]2007'!$B$2119:$B$2200,[1]New!B81,'[1]2007'!$E$2119:$E$2200)</f>
        <v>#VALUE!</v>
      </c>
      <c r="Z79" s="15" t="e">
        <f t="shared" si="12"/>
        <v>#VALUE!</v>
      </c>
      <c r="AA79" s="23"/>
      <c r="AB79" s="23"/>
      <c r="AC79" s="16" t="e">
        <f t="shared" si="13"/>
        <v>#VALUE!</v>
      </c>
      <c r="AD79" s="13"/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5"/>
        <v>#VALUE!</v>
      </c>
      <c r="AI79" s="13"/>
      <c r="AJ79" s="13">
        <f>IF(X79=0,0,LOOKUP(X79,[1]Deduct!A$21:A$64,[1]Deduct!A$21:A$64))-X79</f>
        <v>-5.0750000000000455</v>
      </c>
      <c r="AK79" s="20">
        <f>IF(X79=0,0,LOOKUP(X79,[1]Deduct!A$21:A$64,[1]Deduct!C$21:C$64))</f>
        <v>69.14</v>
      </c>
      <c r="AL79" s="13">
        <f>IF(X79=0,0,LOOKUP(X79,[1]Deduct!A$21:A$64,[1]Deduct!D$21:D$64))</f>
        <v>29.49</v>
      </c>
      <c r="AM79" s="13">
        <f>IF(X79=0,0,LOOKUP(X79,[1]Deduct!A$21:A$64,[1]Deduct!E$21:E$64))</f>
        <v>12.65</v>
      </c>
      <c r="AN79" s="18">
        <f t="shared" si="16"/>
        <v>158.47999999999999</v>
      </c>
      <c r="AO79" s="13"/>
      <c r="AP79" s="21" t="e">
        <f t="shared" si="17"/>
        <v>#VALUE!</v>
      </c>
    </row>
    <row r="80" spans="1:42">
      <c r="A80" s="68">
        <v>78</v>
      </c>
      <c r="B80" s="2" t="s">
        <v>113</v>
      </c>
      <c r="C80" s="3" t="s">
        <v>194</v>
      </c>
      <c r="D80" s="1" t="s">
        <v>25</v>
      </c>
      <c r="E80" s="23" t="s">
        <v>18</v>
      </c>
      <c r="F80" s="82">
        <v>10.25</v>
      </c>
      <c r="G80" s="69">
        <f t="shared" ref="G80" si="22">IF(J80&lt;I80,J80+12-I80,J80-I80)+IF(L80&lt;K80,L80+12-K80,L80-K80)+IF(N80&lt;M80,N80+12-M80,N80-M80)+IF(P80&lt;O80,P80+12-O80,P80-O80)+IF(R80&lt;Q80,R80+12-Q80,R80-Q80)+IF(T80&lt;S80,T80+12-S80,T80-S80)+IF(V80&lt;U80,V80+12-U80,V80-U80)</f>
        <v>20</v>
      </c>
      <c r="H80" s="24">
        <v>20</v>
      </c>
      <c r="I80" s="25">
        <v>12</v>
      </c>
      <c r="J80" s="26">
        <v>4</v>
      </c>
      <c r="K80" s="27">
        <v>12</v>
      </c>
      <c r="L80" s="28">
        <v>4</v>
      </c>
      <c r="M80" s="25">
        <v>12</v>
      </c>
      <c r="N80" s="26">
        <v>4</v>
      </c>
      <c r="O80" s="27">
        <v>12</v>
      </c>
      <c r="P80" s="28">
        <v>4</v>
      </c>
      <c r="Q80" s="25">
        <v>12</v>
      </c>
      <c r="R80" s="26">
        <v>4</v>
      </c>
      <c r="S80" s="27">
        <v>0</v>
      </c>
      <c r="T80" s="28">
        <v>0</v>
      </c>
      <c r="U80" s="25">
        <v>0</v>
      </c>
      <c r="V80" s="26">
        <v>0</v>
      </c>
      <c r="W80" s="22"/>
      <c r="X80" s="14">
        <f t="shared" si="11"/>
        <v>410</v>
      </c>
      <c r="Y80" s="14" t="e">
        <f>SUMIF('[1]2007'!$B$2119:$B$2200,[1]New!B82,'[1]2007'!$E$2119:$E$2200)</f>
        <v>#VALUE!</v>
      </c>
      <c r="Z80" s="15" t="e">
        <f t="shared" si="12"/>
        <v>#VALUE!</v>
      </c>
      <c r="AA80" s="23"/>
      <c r="AB80" s="23"/>
      <c r="AC80" s="16" t="e">
        <f t="shared" si="13"/>
        <v>#VALUE!</v>
      </c>
      <c r="AD80" s="13"/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5"/>
        <v>#VALUE!</v>
      </c>
      <c r="AI80" s="13"/>
      <c r="AJ80" s="13">
        <f>IF(X80=0,0,LOOKUP(X80,[1]Deduct!A$21:A$64,[1]Deduct!A$21:A$64))-X80</f>
        <v>0</v>
      </c>
      <c r="AK80" s="20">
        <f>IF(X80=0,0,LOOKUP(X80,[1]Deduct!A$21:A$64,[1]Deduct!C$21:C$64))</f>
        <v>0</v>
      </c>
      <c r="AL80" s="13">
        <f>IF(X80=0,0,LOOKUP(X80,[1]Deduct!A$21:A$64,[1]Deduct!D$21:D$64))</f>
        <v>13.64</v>
      </c>
      <c r="AM80" s="13">
        <f>IF(X80=0,0,LOOKUP(X80,[1]Deduct!A$21:A$64,[1]Deduct!E$21:E$64))</f>
        <v>7.1</v>
      </c>
      <c r="AN80" s="18">
        <f t="shared" si="16"/>
        <v>44.32</v>
      </c>
      <c r="AO80" s="13"/>
      <c r="AP80" s="21" t="e">
        <f t="shared" si="17"/>
        <v>#VALUE!</v>
      </c>
    </row>
    <row r="81" spans="1:42">
      <c r="A81" s="68">
        <v>79</v>
      </c>
      <c r="B81" s="2" t="s">
        <v>114</v>
      </c>
      <c r="C81" s="3" t="s">
        <v>195</v>
      </c>
      <c r="D81" s="1" t="s">
        <v>216</v>
      </c>
      <c r="E81" s="23" t="s">
        <v>18</v>
      </c>
      <c r="F81" s="82">
        <v>14</v>
      </c>
      <c r="G81" s="69">
        <f t="shared" ref="G81:G84" si="23">IF(J81&lt;I81,J81+12-I81,J81-I81)+IF(L81&lt;K81,L81+12-K81,L81-K81)+IF(N81&lt;M81,N81+12-M81,N81-M81)+IF(P81&lt;O81,P81+12-O81,P81-O81)+IF(R81&lt;Q81,R81+12-Q81,R81-Q81)+IF(T81&lt;S81,T81+12-S81,T81-S81)+IF(V81&lt;U81,V81+12-U81,V81-U81)</f>
        <v>25</v>
      </c>
      <c r="H81" s="24">
        <v>25</v>
      </c>
      <c r="I81" s="25">
        <v>12</v>
      </c>
      <c r="J81" s="26">
        <v>4</v>
      </c>
      <c r="K81" s="27">
        <v>6</v>
      </c>
      <c r="L81" s="28">
        <v>10</v>
      </c>
      <c r="M81" s="25">
        <v>9</v>
      </c>
      <c r="N81" s="26">
        <v>1</v>
      </c>
      <c r="O81" s="27">
        <v>5</v>
      </c>
      <c r="P81" s="28">
        <v>10</v>
      </c>
      <c r="Q81" s="25">
        <v>0</v>
      </c>
      <c r="R81" s="26">
        <v>0</v>
      </c>
      <c r="S81" s="27">
        <v>9</v>
      </c>
      <c r="T81" s="28">
        <v>1</v>
      </c>
      <c r="U81" s="25">
        <v>12</v>
      </c>
      <c r="V81" s="26">
        <v>4</v>
      </c>
      <c r="W81" s="22"/>
      <c r="X81" s="14">
        <f t="shared" si="11"/>
        <v>700</v>
      </c>
      <c r="Y81" s="14" t="e">
        <f>SUMIF('[1]2007'!$B$2119:$B$2200,[1]New!B83,'[1]2007'!$E$2119:$E$2200)</f>
        <v>#VALUE!</v>
      </c>
      <c r="Z81" s="15" t="e">
        <f t="shared" si="12"/>
        <v>#VALUE!</v>
      </c>
      <c r="AA81" s="23"/>
      <c r="AB81" s="23"/>
      <c r="AC81" s="16" t="e">
        <f t="shared" si="13"/>
        <v>#VALUE!</v>
      </c>
      <c r="AD81" s="13"/>
      <c r="AE81" s="17" t="e">
        <f>IF(Y81=0,0,LOOKUP(Y81,[1]Deduct!A$2:A$18,[1]Deduct!C$2:C$18))</f>
        <v>#VALUE!</v>
      </c>
      <c r="AF81" s="18" t="e">
        <f>IF(Y81=0,0,LOOKUP(Y81,[1]Deduct!A$2:A$18,[1]Deduct!D$2:D$18))</f>
        <v>#VALUE!</v>
      </c>
      <c r="AG81" s="18" t="e">
        <f>IF(Y81=0,0,LOOKUP(Y81,[1]Deduct!A$2:A$18,[1]Deduct!E$2:E$18))</f>
        <v>#VALUE!</v>
      </c>
      <c r="AH81" s="19" t="e">
        <f t="shared" si="15"/>
        <v>#VALUE!</v>
      </c>
      <c r="AI81" s="13"/>
      <c r="AJ81" s="13">
        <f>IF(X81=0,0,LOOKUP(X81,[1]Deduct!A$21:A$64,[1]Deduct!A$21:A$64))-X81</f>
        <v>0</v>
      </c>
      <c r="AK81" s="20">
        <f>IF(X81=0,0,LOOKUP(X81,[1]Deduct!A$21:A$64,[1]Deduct!C$21:C$64))</f>
        <v>57.44</v>
      </c>
      <c r="AL81" s="13">
        <f>IF(X81=0,0,LOOKUP(X81,[1]Deduct!A$21:A$64,[1]Deduct!D$21:D$64))</f>
        <v>27.99</v>
      </c>
      <c r="AM81" s="13">
        <f>IF(X81=0,0,LOOKUP(X81,[1]Deduct!A$21:A$64,[1]Deduct!E$21:E$64))</f>
        <v>12.11</v>
      </c>
      <c r="AN81" s="18">
        <f t="shared" si="16"/>
        <v>142.47999999999999</v>
      </c>
      <c r="AO81" s="13"/>
      <c r="AP81" s="21" t="e">
        <f t="shared" si="17"/>
        <v>#VALUE!</v>
      </c>
    </row>
    <row r="82" spans="1:42">
      <c r="A82" s="68">
        <v>80</v>
      </c>
      <c r="B82" s="2" t="s">
        <v>115</v>
      </c>
      <c r="C82" s="3" t="s">
        <v>196</v>
      </c>
      <c r="D82" s="1" t="s">
        <v>19</v>
      </c>
      <c r="E82" s="23" t="s">
        <v>18</v>
      </c>
      <c r="F82" s="82">
        <v>10.25</v>
      </c>
      <c r="G82" s="69">
        <f t="shared" si="23"/>
        <v>40</v>
      </c>
      <c r="H82" s="24">
        <v>40</v>
      </c>
      <c r="I82" s="25">
        <v>2</v>
      </c>
      <c r="J82" s="26">
        <v>10</v>
      </c>
      <c r="K82" s="27">
        <v>0</v>
      </c>
      <c r="L82" s="28">
        <v>0</v>
      </c>
      <c r="M82" s="25">
        <v>0</v>
      </c>
      <c r="N82" s="26">
        <v>0</v>
      </c>
      <c r="O82" s="27">
        <v>2</v>
      </c>
      <c r="P82" s="28">
        <v>10</v>
      </c>
      <c r="Q82" s="25">
        <v>2</v>
      </c>
      <c r="R82" s="26">
        <v>10</v>
      </c>
      <c r="S82" s="27">
        <v>2</v>
      </c>
      <c r="T82" s="28">
        <v>10</v>
      </c>
      <c r="U82" s="25">
        <v>2</v>
      </c>
      <c r="V82" s="26">
        <v>10</v>
      </c>
      <c r="W82" s="22"/>
      <c r="X82" s="14">
        <f t="shared" si="11"/>
        <v>820</v>
      </c>
      <c r="Y82" s="14" t="e">
        <f>SUMIF('[1]2007'!$B$2119:$B$2200,[1]New!B84,'[1]2007'!$E$2119:$E$2200)</f>
        <v>#VALUE!</v>
      </c>
      <c r="Z82" s="15" t="e">
        <f t="shared" si="12"/>
        <v>#VALUE!</v>
      </c>
      <c r="AA82" s="23"/>
      <c r="AB82" s="23"/>
      <c r="AC82" s="16" t="e">
        <f t="shared" si="13"/>
        <v>#VALUE!</v>
      </c>
      <c r="AD82" s="13"/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15"/>
        <v>#VALUE!</v>
      </c>
      <c r="AI82" s="13"/>
      <c r="AJ82" s="13">
        <f>IF(X82=0,0,LOOKUP(X82,[1]Deduct!A$21:A$64,[1]Deduct!A$21:A$64))-X82</f>
        <v>-70</v>
      </c>
      <c r="AK82" s="20">
        <f>IF(X82=0,0,LOOKUP(X82,[1]Deduct!A$21:A$64,[1]Deduct!C$21:C$64))</f>
        <v>76.92</v>
      </c>
      <c r="AL82" s="13">
        <f>IF(X82=0,0,LOOKUP(X82,[1]Deduct!A$21:A$64,[1]Deduct!D$21:D$64))</f>
        <v>30.49</v>
      </c>
      <c r="AM82" s="13">
        <f>IF(X82=0,0,LOOKUP(X82,[1]Deduct!A$21:A$64,[1]Deduct!E$21:E$64))</f>
        <v>13.01</v>
      </c>
      <c r="AN82" s="18">
        <f t="shared" si="16"/>
        <v>169.12</v>
      </c>
      <c r="AO82" s="13"/>
      <c r="AP82" s="21" t="e">
        <f t="shared" si="17"/>
        <v>#VALUE!</v>
      </c>
    </row>
    <row r="83" spans="1:42">
      <c r="A83" s="68">
        <v>81</v>
      </c>
      <c r="B83" s="2" t="s">
        <v>116</v>
      </c>
      <c r="C83" s="3" t="s">
        <v>197</v>
      </c>
      <c r="D83" s="1" t="s">
        <v>19</v>
      </c>
      <c r="E83" s="23" t="s">
        <v>18</v>
      </c>
      <c r="F83" s="82" t="s">
        <v>206</v>
      </c>
      <c r="G83" s="69">
        <f t="shared" si="23"/>
        <v>40</v>
      </c>
      <c r="H83" s="24">
        <v>40</v>
      </c>
      <c r="I83" s="25">
        <v>10</v>
      </c>
      <c r="J83" s="26">
        <v>6</v>
      </c>
      <c r="K83" s="27">
        <v>10</v>
      </c>
      <c r="L83" s="28">
        <v>6</v>
      </c>
      <c r="M83" s="25">
        <v>10</v>
      </c>
      <c r="N83" s="26">
        <v>6</v>
      </c>
      <c r="O83" s="27">
        <v>0</v>
      </c>
      <c r="P83" s="28">
        <v>0</v>
      </c>
      <c r="Q83" s="25">
        <v>9</v>
      </c>
      <c r="R83" s="26">
        <v>5</v>
      </c>
      <c r="S83" s="27">
        <v>0</v>
      </c>
      <c r="T83" s="28">
        <v>0</v>
      </c>
      <c r="U83" s="25">
        <v>10</v>
      </c>
      <c r="V83" s="26">
        <v>6</v>
      </c>
      <c r="W83" s="22"/>
      <c r="X83" s="14">
        <f t="shared" si="11"/>
        <v>820</v>
      </c>
      <c r="Y83" s="14" t="e">
        <f>SUMIF('[1]2007'!$B$2119:$B$2200,[1]New!B85,'[1]2007'!$E$2119:$E$2200)</f>
        <v>#VALUE!</v>
      </c>
      <c r="Z83" s="15" t="e">
        <f t="shared" si="12"/>
        <v>#VALUE!</v>
      </c>
      <c r="AA83" s="23"/>
      <c r="AB83" s="23"/>
      <c r="AC83" s="16" t="e">
        <f t="shared" si="13"/>
        <v>#VALUE!</v>
      </c>
      <c r="AD83" s="13"/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15"/>
        <v>#VALUE!</v>
      </c>
      <c r="AI83" s="13"/>
      <c r="AJ83" s="13">
        <f>IF(X83=0,0,LOOKUP(X83,[1]Deduct!A$21:A$64,[1]Deduct!A$21:A$64))-X83</f>
        <v>-70</v>
      </c>
      <c r="AK83" s="20">
        <f>IF(X83=0,0,LOOKUP(X83,[1]Deduct!A$21:A$64,[1]Deduct!C$21:C$64))</f>
        <v>76.92</v>
      </c>
      <c r="AL83" s="13">
        <f>IF(X83=0,0,LOOKUP(X83,[1]Deduct!A$21:A$64,[1]Deduct!D$21:D$64))</f>
        <v>30.49</v>
      </c>
      <c r="AM83" s="13">
        <f>IF(X83=0,0,LOOKUP(X83,[1]Deduct!A$21:A$64,[1]Deduct!E$21:E$64))</f>
        <v>13.01</v>
      </c>
      <c r="AN83" s="18">
        <f t="shared" si="16"/>
        <v>169.12</v>
      </c>
      <c r="AO83" s="13"/>
      <c r="AP83" s="21" t="e">
        <f t="shared" si="17"/>
        <v>#VALUE!</v>
      </c>
    </row>
    <row r="84" spans="1:42">
      <c r="A84" s="68">
        <v>82</v>
      </c>
      <c r="B84" s="2" t="s">
        <v>117</v>
      </c>
      <c r="C84" s="3" t="s">
        <v>198</v>
      </c>
      <c r="D84" s="1" t="s">
        <v>17</v>
      </c>
      <c r="E84" s="23" t="s">
        <v>18</v>
      </c>
      <c r="F84" s="82">
        <v>10.5</v>
      </c>
      <c r="G84" s="69">
        <f t="shared" si="23"/>
        <v>29.25</v>
      </c>
      <c r="H84" s="24">
        <v>29.25</v>
      </c>
      <c r="I84" s="25">
        <v>4</v>
      </c>
      <c r="J84" s="26">
        <v>10</v>
      </c>
      <c r="K84" s="27">
        <v>0</v>
      </c>
      <c r="L84" s="28">
        <v>0</v>
      </c>
      <c r="M84" s="25">
        <v>4</v>
      </c>
      <c r="N84" s="26">
        <v>10</v>
      </c>
      <c r="O84" s="27">
        <v>0</v>
      </c>
      <c r="P84" s="28">
        <v>0</v>
      </c>
      <c r="Q84" s="25">
        <v>4</v>
      </c>
      <c r="R84" s="26">
        <v>10</v>
      </c>
      <c r="S84" s="27">
        <v>4</v>
      </c>
      <c r="T84" s="28">
        <v>10</v>
      </c>
      <c r="U84" s="25">
        <v>4.75</v>
      </c>
      <c r="V84" s="26">
        <v>10</v>
      </c>
      <c r="W84" s="22"/>
      <c r="X84" s="14">
        <f t="shared" si="11"/>
        <v>614.25</v>
      </c>
      <c r="Y84" s="14" t="e">
        <f>SUMIF('[1]2007'!$B$2119:$B$2200,[1]New!B86,'[1]2007'!$E$2119:$E$2200)</f>
        <v>#VALUE!</v>
      </c>
      <c r="Z84" s="15" t="e">
        <f t="shared" si="12"/>
        <v>#VALUE!</v>
      </c>
      <c r="AA84" s="23"/>
      <c r="AB84" s="23"/>
      <c r="AC84" s="16" t="e">
        <f t="shared" si="13"/>
        <v>#VALUE!</v>
      </c>
      <c r="AD84" s="13"/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5"/>
        <v>#VALUE!</v>
      </c>
      <c r="AI84" s="13"/>
      <c r="AJ84" s="13">
        <f>IF(X84=0,0,LOOKUP(X84,[1]Deduct!A$21:A$64,[1]Deduct!A$21:A$64))-X84</f>
        <v>-4.25</v>
      </c>
      <c r="AK84" s="20">
        <f>IF(X84=0,0,LOOKUP(X84,[1]Deduct!A$21:A$64,[1]Deduct!C$21:C$64))</f>
        <v>38.94</v>
      </c>
      <c r="AL84" s="13">
        <f>IF(X84=0,0,LOOKUP(X84,[1]Deduct!A$21:A$64,[1]Deduct!D$21:D$64))</f>
        <v>23.54</v>
      </c>
      <c r="AM84" s="13">
        <f>IF(X84=0,0,LOOKUP(X84,[1]Deduct!A$21:A$64,[1]Deduct!E$21:E$64))</f>
        <v>10.56</v>
      </c>
      <c r="AN84" s="18">
        <f t="shared" si="16"/>
        <v>111.36</v>
      </c>
      <c r="AO84" s="13"/>
      <c r="AP84" s="21" t="e">
        <f t="shared" si="17"/>
        <v>#VALUE!</v>
      </c>
    </row>
    <row r="85" spans="1:42">
      <c r="A85" s="68">
        <v>83</v>
      </c>
      <c r="B85" s="2" t="s">
        <v>44</v>
      </c>
      <c r="C85" s="3" t="s">
        <v>45</v>
      </c>
      <c r="D85" s="1" t="s">
        <v>216</v>
      </c>
      <c r="E85" s="23" t="s">
        <v>18</v>
      </c>
      <c r="F85" s="82">
        <v>10.25</v>
      </c>
      <c r="G85" s="69">
        <f t="shared" ref="G85:G86" si="24">IF(J85&lt;I85,J85+12-I85,J85-I85)+IF(L85&lt;K85,L85+12-K85,L85-K85)+IF(N85&lt;M85,N85+12-M85,N85-M85)+IF(P85&lt;O85,P85+12-O85,P85-O85)+IF(R85&lt;Q85,R85+12-Q85,R85-Q85)+IF(T85&lt;S85,T85+12-S85,T85-S85)+IF(V85&lt;U85,V85+12-U85,V85-U85)</f>
        <v>20</v>
      </c>
      <c r="H85" s="24">
        <v>20</v>
      </c>
      <c r="I85" s="25">
        <v>6</v>
      </c>
      <c r="J85" s="26">
        <v>10</v>
      </c>
      <c r="K85" s="27">
        <v>0</v>
      </c>
      <c r="L85" s="28">
        <v>0</v>
      </c>
      <c r="M85" s="25">
        <v>6</v>
      </c>
      <c r="N85" s="26">
        <v>10</v>
      </c>
      <c r="O85" s="27">
        <v>0</v>
      </c>
      <c r="P85" s="28">
        <v>0</v>
      </c>
      <c r="Q85" s="25">
        <v>6</v>
      </c>
      <c r="R85" s="26">
        <v>10</v>
      </c>
      <c r="S85" s="27">
        <v>6</v>
      </c>
      <c r="T85" s="28">
        <v>10</v>
      </c>
      <c r="U85" s="25">
        <v>6</v>
      </c>
      <c r="V85" s="26">
        <v>10</v>
      </c>
      <c r="W85" s="22"/>
      <c r="X85" s="14">
        <f t="shared" si="11"/>
        <v>410</v>
      </c>
      <c r="Y85" s="14" t="e">
        <f>SUMIF('[1]2007'!$B$2119:$B$2200,[1]New!B87,'[1]2007'!$E$2119:$E$2200)</f>
        <v>#VALUE!</v>
      </c>
      <c r="Z85" s="15" t="e">
        <f t="shared" si="12"/>
        <v>#VALUE!</v>
      </c>
      <c r="AA85" s="23"/>
      <c r="AB85" s="23"/>
      <c r="AC85" s="16" t="e">
        <f t="shared" si="13"/>
        <v>#VALUE!</v>
      </c>
      <c r="AD85" s="13"/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5"/>
        <v>#VALUE!</v>
      </c>
      <c r="AI85" s="13"/>
      <c r="AJ85" s="13">
        <f>IF(X85=0,0,LOOKUP(X85,[1]Deduct!A$21:A$64,[1]Deduct!A$21:A$64))-X85</f>
        <v>0</v>
      </c>
      <c r="AK85" s="20">
        <f>IF(X85=0,0,LOOKUP(X85,[1]Deduct!A$21:A$64,[1]Deduct!C$21:C$64))</f>
        <v>0</v>
      </c>
      <c r="AL85" s="13">
        <f>IF(X85=0,0,LOOKUP(X85,[1]Deduct!A$21:A$64,[1]Deduct!D$21:D$64))</f>
        <v>13.64</v>
      </c>
      <c r="AM85" s="13">
        <f>IF(X85=0,0,LOOKUP(X85,[1]Deduct!A$21:A$64,[1]Deduct!E$21:E$64))</f>
        <v>7.1</v>
      </c>
      <c r="AN85" s="18">
        <f t="shared" si="16"/>
        <v>44.32</v>
      </c>
      <c r="AO85" s="13"/>
      <c r="AP85" s="21" t="e">
        <f t="shared" si="17"/>
        <v>#VALUE!</v>
      </c>
    </row>
    <row r="86" spans="1:42">
      <c r="A86" s="68">
        <v>84</v>
      </c>
      <c r="B86" s="2" t="s">
        <v>118</v>
      </c>
      <c r="C86" s="3" t="s">
        <v>199</v>
      </c>
      <c r="D86" s="1" t="s">
        <v>20</v>
      </c>
      <c r="E86" s="23" t="s">
        <v>18</v>
      </c>
      <c r="F86" s="82" t="s">
        <v>206</v>
      </c>
      <c r="G86" s="69">
        <f t="shared" si="24"/>
        <v>20</v>
      </c>
      <c r="H86" s="24">
        <v>20</v>
      </c>
      <c r="I86" s="25">
        <v>5</v>
      </c>
      <c r="J86" s="26">
        <v>9</v>
      </c>
      <c r="K86" s="27">
        <v>5</v>
      </c>
      <c r="L86" s="28">
        <v>9</v>
      </c>
      <c r="M86" s="25">
        <v>0</v>
      </c>
      <c r="N86" s="26">
        <v>0</v>
      </c>
      <c r="O86" s="27">
        <v>0</v>
      </c>
      <c r="P86" s="28">
        <v>0</v>
      </c>
      <c r="Q86" s="25">
        <v>5</v>
      </c>
      <c r="R86" s="26">
        <v>9</v>
      </c>
      <c r="S86" s="27">
        <v>5</v>
      </c>
      <c r="T86" s="28">
        <v>9</v>
      </c>
      <c r="U86" s="25">
        <v>5</v>
      </c>
      <c r="V86" s="26">
        <v>9</v>
      </c>
      <c r="W86" s="22"/>
      <c r="X86" s="14">
        <f t="shared" si="11"/>
        <v>410</v>
      </c>
      <c r="Y86" s="14" t="e">
        <f>SUMIF('[1]2007'!$B$2119:$B$2200,[1]New!B88,'[1]2007'!$E$2119:$E$2200)</f>
        <v>#VALUE!</v>
      </c>
      <c r="Z86" s="15" t="e">
        <f t="shared" si="12"/>
        <v>#VALUE!</v>
      </c>
      <c r="AA86" s="23"/>
      <c r="AB86" s="23"/>
      <c r="AC86" s="16" t="e">
        <f t="shared" si="13"/>
        <v>#VALUE!</v>
      </c>
      <c r="AD86" s="13"/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5"/>
        <v>#VALUE!</v>
      </c>
      <c r="AI86" s="13"/>
      <c r="AJ86" s="13">
        <f>IF(X86=0,0,LOOKUP(X86,[1]Deduct!A$21:A$64,[1]Deduct!A$21:A$64))-X86</f>
        <v>0</v>
      </c>
      <c r="AK86" s="20">
        <f>IF(X86=0,0,LOOKUP(X86,[1]Deduct!A$21:A$64,[1]Deduct!C$21:C$64))</f>
        <v>0</v>
      </c>
      <c r="AL86" s="13">
        <f>IF(X86=0,0,LOOKUP(X86,[1]Deduct!A$21:A$64,[1]Deduct!D$21:D$64))</f>
        <v>13.64</v>
      </c>
      <c r="AM86" s="13">
        <f>IF(X86=0,0,LOOKUP(X86,[1]Deduct!A$21:A$64,[1]Deduct!E$21:E$64))</f>
        <v>7.1</v>
      </c>
      <c r="AN86" s="18">
        <f t="shared" si="16"/>
        <v>44.32</v>
      </c>
      <c r="AO86" s="13"/>
      <c r="AP86" s="21" t="e">
        <f t="shared" si="17"/>
        <v>#VALUE!</v>
      </c>
    </row>
    <row r="87" spans="1:42">
      <c r="A87" s="68"/>
      <c r="B87" s="2"/>
      <c r="C87" s="3"/>
      <c r="D87" s="1"/>
      <c r="E87" s="23" t="s">
        <v>18</v>
      </c>
      <c r="F87" s="82"/>
      <c r="G87" s="69">
        <f t="shared" ref="G87" si="25">IF(J87&lt;I87,J87+12-I87,J87-I87)+IF(L87&lt;K87,L87+12-K87,L87-K87)+IF(N87&lt;M87,N87+12-M87,N87-M87)+IF(P87&lt;O87,P87+12-O87,P87-O87)+IF(R87&lt;Q87,R87+12-Q87,R87-Q87)+IF(T87&lt;S87,T87+12-S87,T87-S87)+IF(V87&lt;U87,V87+12-U87,V87-U87)</f>
        <v>0</v>
      </c>
      <c r="H87" s="24"/>
      <c r="I87" s="25"/>
      <c r="J87" s="26"/>
      <c r="K87" s="27"/>
      <c r="L87" s="28"/>
      <c r="M87" s="25"/>
      <c r="N87" s="26"/>
      <c r="O87" s="27"/>
      <c r="P87" s="28"/>
      <c r="Q87" s="25"/>
      <c r="R87" s="26"/>
      <c r="S87" s="27"/>
      <c r="T87" s="28"/>
      <c r="U87" s="25"/>
      <c r="V87" s="26"/>
      <c r="W87" s="22"/>
      <c r="X87" s="14">
        <f>F87*G87*2</f>
        <v>0</v>
      </c>
      <c r="Y87" s="14" t="e">
        <f>SUMIF('[1]2007'!$B$2119:$B$2200,[1]New!B116,'[1]2007'!$E$2119:$E$2200)</f>
        <v>#VALUE!</v>
      </c>
      <c r="Z87" s="15">
        <f t="shared" si="12"/>
        <v>0</v>
      </c>
      <c r="AA87" s="23"/>
      <c r="AB87" s="23"/>
      <c r="AC87" s="16" t="e">
        <f>IF(Y87=0,0,Z87/Y87)</f>
        <v>#VALUE!</v>
      </c>
      <c r="AD87" s="13"/>
      <c r="AE87" s="17" t="e">
        <f>IF(Y87=0,0,LOOKUP(Y87,[1]Deduct!A$2:A$18,[1]Deduct!C$2:C$18))</f>
        <v>#VALUE!</v>
      </c>
      <c r="AF87" s="18" t="e">
        <f>IF(Y87=0,0,LOOKUP(Y87,[1]Deduct!A$2:A$18,[1]Deduct!D$2:D$18))</f>
        <v>#VALUE!</v>
      </c>
      <c r="AG87" s="18" t="e">
        <f>IF(Y87=0,0,LOOKUP(Y87,[1]Deduct!A$2:A$18,[1]Deduct!E$2:E$18))</f>
        <v>#VALUE!</v>
      </c>
      <c r="AH87" s="19" t="e">
        <f t="shared" ref="AH87:AH88" si="26">ROUND(AE87+AF87*2+AG87*2.4,2)</f>
        <v>#VALUE!</v>
      </c>
      <c r="AI87" s="13"/>
      <c r="AJ87" s="13"/>
      <c r="AK87" s="20">
        <f>IF(X87=0,0,LOOKUP(X87,[1]Deduct!A$21:A$64,[1]Deduct!C$21:C$64))</f>
        <v>0</v>
      </c>
      <c r="AL87" s="13">
        <f>IF(X87=0,0,LOOKUP(X87,[1]Deduct!A$21:A$64,[1]Deduct!D$21:D$64))</f>
        <v>0</v>
      </c>
      <c r="AM87" s="13">
        <f>IF(X87=0,0,LOOKUP(X87,[1]Deduct!A$21:A$64,[1]Deduct!E$21:E$64))</f>
        <v>0</v>
      </c>
      <c r="AN87" s="18">
        <f t="shared" ref="AN87:AN88" si="27">ROUND(AK87+AL87*2+AM87*2.4,2)</f>
        <v>0</v>
      </c>
      <c r="AO87" s="13"/>
      <c r="AP87" s="21" t="e">
        <f t="shared" ref="AP87:AP88" si="28">AN87-AH87</f>
        <v>#VALUE!</v>
      </c>
    </row>
    <row r="88" spans="1:42" ht="15.75" thickBot="1">
      <c r="A88" s="29"/>
      <c r="B88" s="30"/>
      <c r="C88" s="31"/>
      <c r="D88" s="32"/>
      <c r="E88" s="32" t="s">
        <v>18</v>
      </c>
      <c r="F88" s="83"/>
      <c r="G88" s="39">
        <f>IF(J88&lt;I88,J88+12-I88,J88-I88)+IF(L88&lt;K88,L88+12-K88,L88-K88)+IF(N88&lt;M88,N88+12-M88,N88-M88)+IF(P88&lt;O88,P88+12-O88,P88-O88)+IF(R88&lt;Q88,R88+12-Q88,R88-Q88)+IF(T88&lt;S88,T88+12-S88,T88-S88)+IF(V88&lt;U88,V88+12-U88,V88-U88)</f>
        <v>0</v>
      </c>
      <c r="H88" s="33"/>
      <c r="I88" s="34"/>
      <c r="J88" s="35"/>
      <c r="K88" s="36"/>
      <c r="L88" s="37"/>
      <c r="M88" s="34"/>
      <c r="N88" s="35"/>
      <c r="O88" s="36"/>
      <c r="P88" s="37"/>
      <c r="Q88" s="34"/>
      <c r="R88" s="35"/>
      <c r="S88" s="36"/>
      <c r="T88" s="37"/>
      <c r="U88" s="34"/>
      <c r="V88" s="35"/>
      <c r="W88" s="31"/>
      <c r="X88" s="32">
        <f>F88*G88*2</f>
        <v>0</v>
      </c>
      <c r="Y88" s="32" t="e">
        <f>SUMIF('[1]2007'!$B$2119:$B$2200,[1]New!B105,'[1]2007'!$E$2119:$E$2200)</f>
        <v>#VALUE!</v>
      </c>
      <c r="Z88" s="38">
        <f>IF(X88=0,0,X88-Y88)</f>
        <v>0</v>
      </c>
      <c r="AA88" s="39"/>
      <c r="AB88" s="32"/>
      <c r="AC88" s="40" t="e">
        <f>IF(Y88=0,0,Z88/Y88)</f>
        <v>#VALUE!</v>
      </c>
      <c r="AD88" s="41"/>
      <c r="AE88" s="42" t="e">
        <f>IF(Y88=0,0,LOOKUP(Y88,[1]Deduct!A$2:A$18,[1]Deduct!C$2:C$18))</f>
        <v>#VALUE!</v>
      </c>
      <c r="AF88" s="43" t="e">
        <f>IF(Y88=0,0,LOOKUP(Y88,[1]Deduct!A$2:A$18,[1]Deduct!D$2:D$18))</f>
        <v>#VALUE!</v>
      </c>
      <c r="AG88" s="43" t="e">
        <f>IF(Y88=0,0,LOOKUP(Y88,[1]Deduct!A$2:A$18,[1]Deduct!E$2:E$18))</f>
        <v>#VALUE!</v>
      </c>
      <c r="AH88" s="44" t="e">
        <f t="shared" si="26"/>
        <v>#VALUE!</v>
      </c>
      <c r="AI88" s="41"/>
      <c r="AJ88" s="41"/>
      <c r="AK88" s="45">
        <f>IF(X88=0,0,LOOKUP(X88,[1]Deduct!A$21:A$64,[1]Deduct!C$21:C$64))</f>
        <v>0</v>
      </c>
      <c r="AL88" s="41">
        <f>IF(X88=0,0,LOOKUP(X88,[1]Deduct!A$21:A$64,[1]Deduct!D$21:D$64))</f>
        <v>0</v>
      </c>
      <c r="AM88" s="41">
        <f>IF(X88=0,0,LOOKUP(X88,[1]Deduct!A$21:A$64,[1]Deduct!E$21:E$64))</f>
        <v>0</v>
      </c>
      <c r="AN88" s="43">
        <f t="shared" si="27"/>
        <v>0</v>
      </c>
      <c r="AO88" s="41"/>
      <c r="AP88" s="46" t="e">
        <f t="shared" si="28"/>
        <v>#VALUE!</v>
      </c>
    </row>
    <row r="89" spans="1:42" ht="16.5" thickTop="1" thickBot="1">
      <c r="A89" s="13"/>
      <c r="B89" s="47"/>
      <c r="C89" s="11"/>
      <c r="D89" s="11"/>
      <c r="E89" s="11"/>
      <c r="F89" s="84"/>
      <c r="G89" s="13"/>
      <c r="H89" s="11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1"/>
      <c r="X89" s="49"/>
      <c r="Y89" s="49"/>
      <c r="Z89" s="50"/>
      <c r="AA89" s="13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2"/>
      <c r="AO89" s="11"/>
      <c r="AP89" s="11"/>
    </row>
    <row r="90" spans="1:42" s="9" customFormat="1" ht="17.25" customHeight="1" thickTop="1" thickBot="1">
      <c r="A90" s="216" t="s">
        <v>0</v>
      </c>
      <c r="B90" s="218" t="s">
        <v>1</v>
      </c>
      <c r="C90" s="220" t="s">
        <v>2</v>
      </c>
      <c r="D90" s="222" t="s">
        <v>3</v>
      </c>
      <c r="E90" s="222" t="s">
        <v>4</v>
      </c>
      <c r="F90" s="210" t="s">
        <v>5</v>
      </c>
      <c r="G90" s="212" t="s">
        <v>6</v>
      </c>
      <c r="H90" s="214" t="s">
        <v>37</v>
      </c>
      <c r="I90" s="208" t="s">
        <v>7</v>
      </c>
      <c r="J90" s="209"/>
      <c r="K90" s="208" t="s">
        <v>8</v>
      </c>
      <c r="L90" s="209"/>
      <c r="M90" s="208" t="s">
        <v>9</v>
      </c>
      <c r="N90" s="209"/>
      <c r="O90" s="208" t="s">
        <v>10</v>
      </c>
      <c r="P90" s="209"/>
      <c r="Q90" s="208" t="s">
        <v>11</v>
      </c>
      <c r="R90" s="209"/>
      <c r="S90" s="208" t="s">
        <v>12</v>
      </c>
      <c r="T90" s="209"/>
      <c r="U90" s="208" t="s">
        <v>13</v>
      </c>
      <c r="V90" s="209"/>
      <c r="W90" s="224"/>
      <c r="X90" s="226" t="s">
        <v>16</v>
      </c>
      <c r="Y90" s="228" t="s">
        <v>30</v>
      </c>
      <c r="Z90" s="200" t="s">
        <v>32</v>
      </c>
      <c r="AA90" s="202"/>
      <c r="AB90" s="70"/>
      <c r="AC90" s="204"/>
      <c r="AD90" s="206"/>
      <c r="AE90" s="196" t="s">
        <v>33</v>
      </c>
      <c r="AF90" s="198" t="s">
        <v>34</v>
      </c>
      <c r="AG90" s="198" t="s">
        <v>35</v>
      </c>
      <c r="AH90" s="76" t="s">
        <v>30</v>
      </c>
      <c r="AI90" s="77"/>
      <c r="AJ90" s="188"/>
      <c r="AK90" s="196" t="s">
        <v>33</v>
      </c>
      <c r="AL90" s="198" t="s">
        <v>34</v>
      </c>
      <c r="AM90" s="198" t="s">
        <v>35</v>
      </c>
      <c r="AN90" s="78" t="s">
        <v>16</v>
      </c>
      <c r="AO90" s="194"/>
      <c r="AP90" s="76" t="s">
        <v>31</v>
      </c>
    </row>
    <row r="91" spans="1:42" s="9" customFormat="1" ht="17.25" customHeight="1" thickTop="1" thickBot="1">
      <c r="A91" s="217"/>
      <c r="B91" s="219"/>
      <c r="C91" s="221"/>
      <c r="D91" s="223"/>
      <c r="E91" s="223"/>
      <c r="F91" s="211"/>
      <c r="G91" s="213"/>
      <c r="H91" s="215"/>
      <c r="I91" s="71" t="s">
        <v>14</v>
      </c>
      <c r="J91" s="72" t="s">
        <v>15</v>
      </c>
      <c r="K91" s="71" t="s">
        <v>14</v>
      </c>
      <c r="L91" s="73" t="s">
        <v>15</v>
      </c>
      <c r="M91" s="71" t="s">
        <v>14</v>
      </c>
      <c r="N91" s="72" t="s">
        <v>15</v>
      </c>
      <c r="O91" s="71" t="s">
        <v>14</v>
      </c>
      <c r="P91" s="73" t="s">
        <v>15</v>
      </c>
      <c r="Q91" s="74" t="s">
        <v>14</v>
      </c>
      <c r="R91" s="72" t="s">
        <v>15</v>
      </c>
      <c r="S91" s="71" t="s">
        <v>14</v>
      </c>
      <c r="T91" s="73" t="s">
        <v>15</v>
      </c>
      <c r="U91" s="74" t="s">
        <v>14</v>
      </c>
      <c r="V91" s="72" t="s">
        <v>15</v>
      </c>
      <c r="W91" s="225"/>
      <c r="X91" s="227"/>
      <c r="Y91" s="229"/>
      <c r="Z91" s="201"/>
      <c r="AA91" s="203"/>
      <c r="AB91" s="10"/>
      <c r="AC91" s="205"/>
      <c r="AD91" s="207"/>
      <c r="AE91" s="197"/>
      <c r="AF91" s="199"/>
      <c r="AG91" s="199"/>
      <c r="AH91" s="7" t="s">
        <v>36</v>
      </c>
      <c r="AI91" s="75"/>
      <c r="AJ91" s="8"/>
      <c r="AK91" s="197"/>
      <c r="AL91" s="199"/>
      <c r="AM91" s="199"/>
      <c r="AN91" s="189" t="s">
        <v>36</v>
      </c>
      <c r="AO91" s="195"/>
      <c r="AP91" s="7" t="s">
        <v>36</v>
      </c>
    </row>
    <row r="92" spans="1:42" ht="15.75" thickTop="1">
      <c r="A92" s="68">
        <v>1</v>
      </c>
      <c r="B92" s="79" t="s">
        <v>46</v>
      </c>
      <c r="C92" s="3" t="s">
        <v>119</v>
      </c>
      <c r="D92" s="1" t="s">
        <v>20</v>
      </c>
      <c r="E92" s="23" t="s">
        <v>18</v>
      </c>
      <c r="F92" s="82" t="s">
        <v>206</v>
      </c>
      <c r="G92" s="69">
        <f>IF(J92&lt;I92,J92+12-I92,J92-I92)+IF(L92&lt;K92,L92+12-K92,L92-K92)+IF(N92&lt;M92,N92+12-M92,N92-M92)+IF(P92&lt;O92,P92+12-O92,P92-O92)+IF(R92&lt;Q92,R92+12-Q92,R92-Q92)+IF(T92&lt;S92,T92+12-S92,T92-S92)+IF(V92&lt;U92,V92+12-U92,V92-U92)</f>
        <v>36</v>
      </c>
      <c r="H92" s="24">
        <v>36</v>
      </c>
      <c r="I92" s="25">
        <v>10</v>
      </c>
      <c r="J92" s="26">
        <v>6</v>
      </c>
      <c r="K92" s="27">
        <v>0</v>
      </c>
      <c r="L92" s="28">
        <v>0</v>
      </c>
      <c r="M92" s="25">
        <v>11</v>
      </c>
      <c r="N92" s="26">
        <v>6</v>
      </c>
      <c r="O92" s="27">
        <v>11</v>
      </c>
      <c r="P92" s="28">
        <v>6</v>
      </c>
      <c r="Q92" s="25">
        <v>11</v>
      </c>
      <c r="R92" s="26">
        <v>6</v>
      </c>
      <c r="S92" s="27">
        <v>0</v>
      </c>
      <c r="T92" s="28">
        <v>0</v>
      </c>
      <c r="U92" s="25">
        <v>11</v>
      </c>
      <c r="V92" s="26">
        <v>6</v>
      </c>
      <c r="W92" s="22"/>
      <c r="X92" s="14">
        <f t="shared" ref="X92:X155" si="29">F92*G92*2</f>
        <v>738</v>
      </c>
      <c r="Y92" s="14" t="e">
        <f>SUMIF('[1]2007'!$B$2119:$B$2200,[1]New!B92,'[1]2007'!$E$2119:$E$2200)</f>
        <v>#VALUE!</v>
      </c>
      <c r="Z92" s="15" t="e">
        <f t="shared" ref="Z92:Z155" si="30">IF(X92=0,0,X92-Y92)</f>
        <v>#VALUE!</v>
      </c>
      <c r="AA92" s="23">
        <v>1</v>
      </c>
      <c r="AB92" s="23"/>
      <c r="AC92" s="16" t="e">
        <f t="shared" ref="AC92:AC155" si="31">IF(Y92=0,0,Z92/Y92)</f>
        <v>#VALUE!</v>
      </c>
      <c r="AD92" s="13"/>
      <c r="AE92" s="17" t="e">
        <f>IF(Y92=0,0,LOOKUP(Y92,[1]Deduct!A$2:A$18,[1]Deduct!C$2:C$18))</f>
        <v>#VALUE!</v>
      </c>
      <c r="AF92" s="18" t="e">
        <f>IF(Y92=0,0,LOOKUP(Y92,[1]Deduct!A$2:A$18,[1]Deduct!D$2:D$18))</f>
        <v>#VALUE!</v>
      </c>
      <c r="AG92" s="18" t="e">
        <f>IF(Y92=0,0,LOOKUP(Y92,[1]Deduct!A$2:A$18,[1]Deduct!E$2:E$18))</f>
        <v>#VALUE!</v>
      </c>
      <c r="AH92" s="19" t="e">
        <f t="shared" ref="AH92:AH155" si="32">ROUND(AE92+AF92*2+AG92*2.4,2)</f>
        <v>#VALUE!</v>
      </c>
      <c r="AI92" s="13"/>
      <c r="AJ92" s="13">
        <f>IF(X92=0,0,LOOKUP(X92,[1]Deduct!A$21:A$64,[1]Deduct!A$21:A$64))-X92</f>
        <v>-8</v>
      </c>
      <c r="AK92" s="20">
        <f>IF(X92=0,0,LOOKUP(X92,[1]Deduct!A$21:A$64,[1]Deduct!C$21:C$64))</f>
        <v>69.14</v>
      </c>
      <c r="AL92" s="13">
        <f>IF(X92=0,0,LOOKUP(X92,[1]Deduct!A$21:A$64,[1]Deduct!D$21:D$64))</f>
        <v>29.49</v>
      </c>
      <c r="AM92" s="13">
        <f>IF(X92=0,0,LOOKUP(X92,[1]Deduct!A$21:A$64,[1]Deduct!E$21:E$64))</f>
        <v>12.65</v>
      </c>
      <c r="AN92" s="18">
        <f t="shared" ref="AN92:AN155" si="33">ROUND(AK92+AL92*2+AM92*2.4,2)</f>
        <v>158.47999999999999</v>
      </c>
      <c r="AO92" s="13"/>
      <c r="AP92" s="21" t="e">
        <f t="shared" ref="AP92:AP155" si="34">AN92-AH92</f>
        <v>#VALUE!</v>
      </c>
    </row>
    <row r="93" spans="1:42">
      <c r="A93" s="68">
        <v>2</v>
      </c>
      <c r="B93" s="2" t="s">
        <v>47</v>
      </c>
      <c r="C93" s="3" t="s">
        <v>120</v>
      </c>
      <c r="D93" s="1" t="s">
        <v>25</v>
      </c>
      <c r="E93" s="23" t="s">
        <v>18</v>
      </c>
      <c r="F93" s="82" t="s">
        <v>206</v>
      </c>
      <c r="G93" s="69">
        <f t="shared" ref="G93:G157" si="35">IF(J93&lt;I93,J93+12-I93,J93-I93)+IF(L93&lt;K93,L93+12-K93,L93-K93)+IF(N93&lt;M93,N93+12-M93,N93-M93)+IF(P93&lt;O93,P93+12-O93,P93-O93)+IF(R93&lt;Q93,R93+12-Q93,R93-Q93)+IF(T93&lt;S93,T93+12-S93,T93-S93)+IF(V93&lt;U93,V93+12-U93,V93-U93)</f>
        <v>30</v>
      </c>
      <c r="H93" s="24">
        <v>30</v>
      </c>
      <c r="I93" s="25">
        <v>0</v>
      </c>
      <c r="J93" s="26">
        <v>0</v>
      </c>
      <c r="K93" s="27">
        <v>12</v>
      </c>
      <c r="L93" s="28">
        <v>6</v>
      </c>
      <c r="M93" s="25">
        <v>0</v>
      </c>
      <c r="N93" s="26">
        <v>0</v>
      </c>
      <c r="O93" s="27">
        <v>12</v>
      </c>
      <c r="P93" s="28">
        <v>6</v>
      </c>
      <c r="Q93" s="25">
        <v>12</v>
      </c>
      <c r="R93" s="26">
        <v>6</v>
      </c>
      <c r="S93" s="27">
        <v>12</v>
      </c>
      <c r="T93" s="28">
        <v>6</v>
      </c>
      <c r="U93" s="25">
        <v>12</v>
      </c>
      <c r="V93" s="26">
        <v>6</v>
      </c>
      <c r="W93" s="22"/>
      <c r="X93" s="14">
        <f t="shared" si="29"/>
        <v>615</v>
      </c>
      <c r="Y93" s="14" t="e">
        <f>SUMIF('[1]2007'!$B$2119:$B$2200,[1]New!B94,'[1]2007'!$E$2119:$E$2200)</f>
        <v>#VALUE!</v>
      </c>
      <c r="Z93" s="15" t="e">
        <f t="shared" si="30"/>
        <v>#VALUE!</v>
      </c>
      <c r="AA93" s="23">
        <v>1</v>
      </c>
      <c r="AB93" s="23"/>
      <c r="AC93" s="16" t="e">
        <f t="shared" si="31"/>
        <v>#VALUE!</v>
      </c>
      <c r="AD93" s="13"/>
      <c r="AE93" s="17" t="e">
        <f>IF(Y93=0,0,LOOKUP(Y93,[1]Deduct!A$2:A$18,[1]Deduct!C$2:C$18))</f>
        <v>#VALUE!</v>
      </c>
      <c r="AF93" s="18" t="e">
        <f>IF(Y93=0,0,LOOKUP(Y93,[1]Deduct!A$2:A$18,[1]Deduct!D$2:D$18))</f>
        <v>#VALUE!</v>
      </c>
      <c r="AG93" s="18" t="e">
        <f>IF(Y93=0,0,LOOKUP(Y93,[1]Deduct!A$2:A$18,[1]Deduct!E$2:E$18))</f>
        <v>#VALUE!</v>
      </c>
      <c r="AH93" s="19" t="e">
        <f t="shared" si="32"/>
        <v>#VALUE!</v>
      </c>
      <c r="AI93" s="13"/>
      <c r="AJ93" s="13">
        <f>IF(X93=0,0,LOOKUP(X93,[1]Deduct!A$21:A$64,[1]Deduct!A$21:A$64))-X93</f>
        <v>-5</v>
      </c>
      <c r="AK93" s="20">
        <f>IF(X93=0,0,LOOKUP(X93,[1]Deduct!A$21:A$64,[1]Deduct!C$21:C$64))</f>
        <v>38.94</v>
      </c>
      <c r="AL93" s="13">
        <f>IF(X93=0,0,LOOKUP(X93,[1]Deduct!A$21:A$64,[1]Deduct!D$21:D$64))</f>
        <v>23.54</v>
      </c>
      <c r="AM93" s="13">
        <f>IF(X93=0,0,LOOKUP(X93,[1]Deduct!A$21:A$64,[1]Deduct!E$21:E$64))</f>
        <v>10.56</v>
      </c>
      <c r="AN93" s="18">
        <f t="shared" si="33"/>
        <v>111.36</v>
      </c>
      <c r="AO93" s="13"/>
      <c r="AP93" s="21" t="e">
        <f t="shared" si="34"/>
        <v>#VALUE!</v>
      </c>
    </row>
    <row r="94" spans="1:42">
      <c r="A94" s="68">
        <v>3</v>
      </c>
      <c r="B94" s="2" t="s">
        <v>48</v>
      </c>
      <c r="C94" s="3" t="s">
        <v>121</v>
      </c>
      <c r="D94" s="1" t="s">
        <v>20</v>
      </c>
      <c r="E94" s="23" t="s">
        <v>18</v>
      </c>
      <c r="F94" s="82" t="s">
        <v>206</v>
      </c>
      <c r="G94" s="69">
        <f t="shared" si="35"/>
        <v>35</v>
      </c>
      <c r="H94" s="24">
        <v>35</v>
      </c>
      <c r="I94" s="25">
        <v>0</v>
      </c>
      <c r="J94" s="26">
        <v>0</v>
      </c>
      <c r="K94" s="27">
        <v>12</v>
      </c>
      <c r="L94" s="28">
        <v>7</v>
      </c>
      <c r="M94" s="25">
        <v>12</v>
      </c>
      <c r="N94" s="26">
        <v>7</v>
      </c>
      <c r="O94" s="27">
        <v>10</v>
      </c>
      <c r="P94" s="28">
        <v>5</v>
      </c>
      <c r="Q94" s="25">
        <v>0</v>
      </c>
      <c r="R94" s="26">
        <v>0</v>
      </c>
      <c r="S94" s="27">
        <v>12</v>
      </c>
      <c r="T94" s="28">
        <v>7</v>
      </c>
      <c r="U94" s="25">
        <v>12</v>
      </c>
      <c r="V94" s="26">
        <v>7</v>
      </c>
      <c r="W94" s="22"/>
      <c r="X94" s="14">
        <f t="shared" si="29"/>
        <v>717.5</v>
      </c>
      <c r="Y94" s="14" t="e">
        <f>SUMIF('[1]2007'!$B$2119:$B$2200,[1]New!B96,'[1]2007'!$E$2119:$E$2200)</f>
        <v>#VALUE!</v>
      </c>
      <c r="Z94" s="15" t="e">
        <f t="shared" si="30"/>
        <v>#VALUE!</v>
      </c>
      <c r="AA94" s="23">
        <v>1</v>
      </c>
      <c r="AB94" s="23"/>
      <c r="AC94" s="16" t="e">
        <f t="shared" si="31"/>
        <v>#VALUE!</v>
      </c>
      <c r="AD94" s="13"/>
      <c r="AE94" s="17" t="e">
        <f>IF(Y94=0,0,LOOKUP(Y94,[1]Deduct!A$2:A$18,[1]Deduct!C$2:C$18))</f>
        <v>#VALUE!</v>
      </c>
      <c r="AF94" s="18" t="e">
        <f>IF(Y94=0,0,LOOKUP(Y94,[1]Deduct!A$2:A$18,[1]Deduct!D$2:D$18))</f>
        <v>#VALUE!</v>
      </c>
      <c r="AG94" s="18" t="e">
        <f>IF(Y94=0,0,LOOKUP(Y94,[1]Deduct!A$2:A$18,[1]Deduct!E$2:E$18))</f>
        <v>#VALUE!</v>
      </c>
      <c r="AH94" s="19" t="e">
        <f t="shared" si="32"/>
        <v>#VALUE!</v>
      </c>
      <c r="AI94" s="13"/>
      <c r="AJ94" s="13">
        <f>IF(X94=0,0,LOOKUP(X94,[1]Deduct!A$21:A$64,[1]Deduct!A$21:A$64))-X94</f>
        <v>-7.5</v>
      </c>
      <c r="AK94" s="20">
        <f>IF(X94=0,0,LOOKUP(X94,[1]Deduct!A$21:A$64,[1]Deduct!C$21:C$64))</f>
        <v>61.349999999999994</v>
      </c>
      <c r="AL94" s="13">
        <f>IF(X94=0,0,LOOKUP(X94,[1]Deduct!A$21:A$64,[1]Deduct!D$21:D$64))</f>
        <v>28.49</v>
      </c>
      <c r="AM94" s="13">
        <f>IF(X94=0,0,LOOKUP(X94,[1]Deduct!A$21:A$64,[1]Deduct!E$21:E$64))</f>
        <v>12.29</v>
      </c>
      <c r="AN94" s="18">
        <f t="shared" si="33"/>
        <v>147.83000000000001</v>
      </c>
      <c r="AO94" s="13"/>
      <c r="AP94" s="21" t="e">
        <f t="shared" si="34"/>
        <v>#VALUE!</v>
      </c>
    </row>
    <row r="95" spans="1:42">
      <c r="A95" s="68">
        <v>4</v>
      </c>
      <c r="B95" s="2" t="s">
        <v>49</v>
      </c>
      <c r="C95" s="3" t="s">
        <v>122</v>
      </c>
      <c r="D95" s="1" t="s">
        <v>25</v>
      </c>
      <c r="E95" s="23" t="s">
        <v>18</v>
      </c>
      <c r="F95" s="82">
        <v>10.75</v>
      </c>
      <c r="G95" s="69">
        <f t="shared" si="35"/>
        <v>31.5</v>
      </c>
      <c r="H95" s="24">
        <v>31.5</v>
      </c>
      <c r="I95" s="25">
        <v>10</v>
      </c>
      <c r="J95" s="26">
        <v>4.5</v>
      </c>
      <c r="K95" s="27">
        <v>0</v>
      </c>
      <c r="L95" s="28">
        <v>0</v>
      </c>
      <c r="M95" s="25">
        <v>10</v>
      </c>
      <c r="N95" s="26">
        <v>4.5</v>
      </c>
      <c r="O95" s="27">
        <v>10</v>
      </c>
      <c r="P95" s="28">
        <v>4.5</v>
      </c>
      <c r="Q95" s="25">
        <v>10</v>
      </c>
      <c r="R95" s="26">
        <v>4</v>
      </c>
      <c r="S95" s="27">
        <v>0</v>
      </c>
      <c r="T95" s="28">
        <v>0</v>
      </c>
      <c r="U95" s="25">
        <v>10</v>
      </c>
      <c r="V95" s="26">
        <v>4</v>
      </c>
      <c r="W95" s="22"/>
      <c r="X95" s="14">
        <f t="shared" si="29"/>
        <v>677.25</v>
      </c>
      <c r="Y95" s="14" t="e">
        <f>SUMIF('[1]2007'!$B$2119:$B$2200,[1]New!B97,'[1]2007'!$E$2119:$E$2200)</f>
        <v>#VALUE!</v>
      </c>
      <c r="Z95" s="15" t="e">
        <f t="shared" si="30"/>
        <v>#VALUE!</v>
      </c>
      <c r="AA95" s="23">
        <v>1</v>
      </c>
      <c r="AB95" s="23"/>
      <c r="AC95" s="16" t="e">
        <f t="shared" si="31"/>
        <v>#VALUE!</v>
      </c>
      <c r="AD95" s="13"/>
      <c r="AE95" s="17" t="e">
        <f>IF(Y95=0,0,LOOKUP(Y95,[1]Deduct!A$2:A$18,[1]Deduct!C$2:C$18))</f>
        <v>#VALUE!</v>
      </c>
      <c r="AF95" s="18" t="e">
        <f>IF(Y95=0,0,LOOKUP(Y95,[1]Deduct!A$2:A$18,[1]Deduct!D$2:D$18))</f>
        <v>#VALUE!</v>
      </c>
      <c r="AG95" s="18" t="e">
        <f>IF(Y95=0,0,LOOKUP(Y95,[1]Deduct!A$2:A$18,[1]Deduct!E$2:E$18))</f>
        <v>#VALUE!</v>
      </c>
      <c r="AH95" s="19" t="e">
        <f t="shared" si="32"/>
        <v>#VALUE!</v>
      </c>
      <c r="AI95" s="13"/>
      <c r="AJ95" s="13">
        <f>IF(X95=0,0,LOOKUP(X95,[1]Deduct!A$21:A$64,[1]Deduct!A$21:A$64))-X95</f>
        <v>-7.25</v>
      </c>
      <c r="AK95" s="20">
        <f>IF(X95=0,0,LOOKUP(X95,[1]Deduct!A$21:A$64,[1]Deduct!C$21:C$64))</f>
        <v>51.56</v>
      </c>
      <c r="AL95" s="13">
        <f>IF(X95=0,0,LOOKUP(X95,[1]Deduct!A$21:A$64,[1]Deduct!D$21:D$64))</f>
        <v>26.51</v>
      </c>
      <c r="AM95" s="13">
        <f>IF(X95=0,0,LOOKUP(X95,[1]Deduct!A$21:A$64,[1]Deduct!E$21:E$64))</f>
        <v>11.59</v>
      </c>
      <c r="AN95" s="18">
        <f t="shared" si="33"/>
        <v>132.4</v>
      </c>
      <c r="AO95" s="13"/>
      <c r="AP95" s="21" t="e">
        <f t="shared" si="34"/>
        <v>#VALUE!</v>
      </c>
    </row>
    <row r="96" spans="1:42">
      <c r="A96" s="68">
        <v>5</v>
      </c>
      <c r="B96" s="2" t="s">
        <v>50</v>
      </c>
      <c r="C96" s="3" t="s">
        <v>123</v>
      </c>
      <c r="D96" s="1" t="s">
        <v>20</v>
      </c>
      <c r="E96" s="23" t="s">
        <v>18</v>
      </c>
      <c r="F96" s="82">
        <v>10.5</v>
      </c>
      <c r="G96" s="69">
        <f t="shared" si="35"/>
        <v>44</v>
      </c>
      <c r="H96" s="24">
        <v>44</v>
      </c>
      <c r="I96" s="25">
        <v>12</v>
      </c>
      <c r="J96" s="26">
        <v>8</v>
      </c>
      <c r="K96" s="27">
        <v>12</v>
      </c>
      <c r="L96" s="28">
        <v>8</v>
      </c>
      <c r="M96" s="25">
        <v>12</v>
      </c>
      <c r="N96" s="26">
        <v>8</v>
      </c>
      <c r="O96" s="27">
        <v>0</v>
      </c>
      <c r="P96" s="28">
        <v>0</v>
      </c>
      <c r="Q96" s="25">
        <v>12</v>
      </c>
      <c r="R96" s="26">
        <v>8</v>
      </c>
      <c r="S96" s="27">
        <v>12</v>
      </c>
      <c r="T96" s="28">
        <v>6</v>
      </c>
      <c r="U96" s="25">
        <v>12</v>
      </c>
      <c r="V96" s="26">
        <v>6</v>
      </c>
      <c r="W96" s="22"/>
      <c r="X96" s="14">
        <f t="shared" si="29"/>
        <v>924</v>
      </c>
      <c r="Y96" s="14" t="e">
        <f>SUMIF('[1]2007'!$B$2119:$B$2200,[1]New!B98,'[1]2007'!$E$2119:$E$2200)</f>
        <v>#VALUE!</v>
      </c>
      <c r="Z96" s="15" t="e">
        <f t="shared" si="30"/>
        <v>#VALUE!</v>
      </c>
      <c r="AA96" s="23"/>
      <c r="AB96" s="23"/>
      <c r="AC96" s="16" t="e">
        <f t="shared" si="31"/>
        <v>#VALUE!</v>
      </c>
      <c r="AD96" s="13"/>
      <c r="AE96" s="17" t="e">
        <f>IF(Y96=0,0,LOOKUP(Y96,[1]Deduct!A$2:A$18,[1]Deduct!C$2:C$18))</f>
        <v>#VALUE!</v>
      </c>
      <c r="AF96" s="18" t="e">
        <f>IF(Y96=0,0,LOOKUP(Y96,[1]Deduct!A$2:A$18,[1]Deduct!D$2:D$18))</f>
        <v>#VALUE!</v>
      </c>
      <c r="AG96" s="18" t="e">
        <f>IF(Y96=0,0,LOOKUP(Y96,[1]Deduct!A$2:A$18,[1]Deduct!E$2:E$18))</f>
        <v>#VALUE!</v>
      </c>
      <c r="AH96" s="19" t="e">
        <f t="shared" si="32"/>
        <v>#VALUE!</v>
      </c>
      <c r="AI96" s="13"/>
      <c r="AJ96" s="13">
        <f>IF(X96=0,0,LOOKUP(X96,[1]Deduct!A$21:A$64,[1]Deduct!A$21:A$64))-X96</f>
        <v>-22</v>
      </c>
      <c r="AK96" s="20">
        <f>IF(X96=0,0,LOOKUP(X96,[1]Deduct!A$21:A$64,[1]Deduct!C$21:C$64))</f>
        <v>105.1</v>
      </c>
      <c r="AL96" s="13">
        <f>IF(X96=0,0,LOOKUP(X96,[1]Deduct!A$21:A$64,[1]Deduct!D$21:D$64))</f>
        <v>37.99</v>
      </c>
      <c r="AM96" s="13">
        <f>IF(X96=0,0,LOOKUP(X96,[1]Deduct!A$21:A$64,[1]Deduct!E$21:E$64))</f>
        <v>15.6</v>
      </c>
      <c r="AN96" s="18">
        <f t="shared" si="33"/>
        <v>218.52</v>
      </c>
      <c r="AO96" s="13"/>
      <c r="AP96" s="21" t="e">
        <f t="shared" si="34"/>
        <v>#VALUE!</v>
      </c>
    </row>
    <row r="97" spans="1:42">
      <c r="A97" s="68">
        <v>6</v>
      </c>
      <c r="B97" s="2" t="s">
        <v>51</v>
      </c>
      <c r="C97" s="3" t="s">
        <v>124</v>
      </c>
      <c r="D97" s="1" t="s">
        <v>17</v>
      </c>
      <c r="E97" s="23" t="s">
        <v>18</v>
      </c>
      <c r="F97" s="82" t="s">
        <v>207</v>
      </c>
      <c r="G97" s="69">
        <f t="shared" si="35"/>
        <v>24.5</v>
      </c>
      <c r="H97" s="24">
        <v>24.5</v>
      </c>
      <c r="I97" s="25">
        <v>12</v>
      </c>
      <c r="J97" s="26">
        <v>5</v>
      </c>
      <c r="K97" s="27">
        <v>0</v>
      </c>
      <c r="L97" s="28">
        <v>0</v>
      </c>
      <c r="M97" s="25">
        <v>12</v>
      </c>
      <c r="N97" s="26">
        <v>5</v>
      </c>
      <c r="O97" s="27">
        <v>0</v>
      </c>
      <c r="P97" s="28">
        <v>0</v>
      </c>
      <c r="Q97" s="25">
        <v>12</v>
      </c>
      <c r="R97" s="26">
        <v>5</v>
      </c>
      <c r="S97" s="27">
        <v>12</v>
      </c>
      <c r="T97" s="28">
        <v>5</v>
      </c>
      <c r="U97" s="25">
        <v>12</v>
      </c>
      <c r="V97" s="26">
        <v>4.5</v>
      </c>
      <c r="W97" s="22"/>
      <c r="X97" s="14">
        <f t="shared" si="29"/>
        <v>514.5</v>
      </c>
      <c r="Y97" s="14" t="e">
        <f>SUMIF('[1]2007'!$B$2119:$B$2200,[1]New!B99,'[1]2007'!$E$2119:$E$2200)</f>
        <v>#VALUE!</v>
      </c>
      <c r="Z97" s="15" t="e">
        <f t="shared" si="30"/>
        <v>#VALUE!</v>
      </c>
      <c r="AA97" s="23">
        <v>1</v>
      </c>
      <c r="AB97" s="23"/>
      <c r="AC97" s="16" t="e">
        <f t="shared" si="31"/>
        <v>#VALUE!</v>
      </c>
      <c r="AD97" s="13"/>
      <c r="AE97" s="17" t="e">
        <f>IF(Y97=0,0,LOOKUP(Y97,[1]Deduct!A$2:A$18,[1]Deduct!C$2:C$18))</f>
        <v>#VALUE!</v>
      </c>
      <c r="AF97" s="18" t="e">
        <f>IF(Y97=0,0,LOOKUP(Y97,[1]Deduct!A$2:A$18,[1]Deduct!D$2:D$18))</f>
        <v>#VALUE!</v>
      </c>
      <c r="AG97" s="18" t="e">
        <f>IF(Y97=0,0,LOOKUP(Y97,[1]Deduct!A$2:A$18,[1]Deduct!E$2:E$18))</f>
        <v>#VALUE!</v>
      </c>
      <c r="AH97" s="19" t="e">
        <f t="shared" si="32"/>
        <v>#VALUE!</v>
      </c>
      <c r="AI97" s="13"/>
      <c r="AJ97" s="13">
        <f>IF(X97=0,0,LOOKUP(X97,[1]Deduct!A$21:A$64,[1]Deduct!A$21:A$64))-X97</f>
        <v>-4.5</v>
      </c>
      <c r="AK97" s="20">
        <f>IF(X97=0,0,LOOKUP(X97,[1]Deduct!A$21:A$64,[1]Deduct!C$21:C$64))</f>
        <v>13.66</v>
      </c>
      <c r="AL97" s="13">
        <f>IF(X97=0,0,LOOKUP(X97,[1]Deduct!A$21:A$64,[1]Deduct!D$21:D$64))</f>
        <v>18.59</v>
      </c>
      <c r="AM97" s="13">
        <f>IF(X97=0,0,LOOKUP(X97,[1]Deduct!A$21:A$64,[1]Deduct!E$21:E$64))</f>
        <v>8.83</v>
      </c>
      <c r="AN97" s="18">
        <f t="shared" si="33"/>
        <v>72.03</v>
      </c>
      <c r="AO97" s="13"/>
      <c r="AP97" s="21" t="e">
        <f t="shared" si="34"/>
        <v>#VALUE!</v>
      </c>
    </row>
    <row r="98" spans="1:42">
      <c r="A98" s="68">
        <v>7</v>
      </c>
      <c r="B98" s="2" t="s">
        <v>52</v>
      </c>
      <c r="C98" s="3" t="s">
        <v>125</v>
      </c>
      <c r="D98" s="1" t="s">
        <v>17</v>
      </c>
      <c r="E98" s="23" t="s">
        <v>18</v>
      </c>
      <c r="F98" s="82">
        <v>10.25</v>
      </c>
      <c r="G98" s="69">
        <f t="shared" si="35"/>
        <v>25.5</v>
      </c>
      <c r="H98" s="24">
        <v>25.5</v>
      </c>
      <c r="I98" s="25">
        <v>0</v>
      </c>
      <c r="J98" s="26">
        <v>0</v>
      </c>
      <c r="K98" s="27">
        <v>11</v>
      </c>
      <c r="L98" s="28">
        <v>4</v>
      </c>
      <c r="M98" s="25">
        <v>0</v>
      </c>
      <c r="N98" s="26">
        <v>0</v>
      </c>
      <c r="O98" s="27">
        <v>11</v>
      </c>
      <c r="P98" s="28">
        <v>4</v>
      </c>
      <c r="Q98" s="25">
        <v>11</v>
      </c>
      <c r="R98" s="26">
        <v>4</v>
      </c>
      <c r="S98" s="27">
        <v>11</v>
      </c>
      <c r="T98" s="28">
        <v>4</v>
      </c>
      <c r="U98" s="25">
        <v>11</v>
      </c>
      <c r="V98" s="26">
        <v>4.5</v>
      </c>
      <c r="W98" s="22"/>
      <c r="X98" s="14">
        <f t="shared" si="29"/>
        <v>522.75</v>
      </c>
      <c r="Y98" s="14" t="e">
        <f>SUMIF('[1]2007'!$B$2119:$B$2200,[1]New!B100,'[1]2007'!$E$2119:$E$2200)</f>
        <v>#VALUE!</v>
      </c>
      <c r="Z98" s="15" t="e">
        <f t="shared" si="30"/>
        <v>#VALUE!</v>
      </c>
      <c r="AA98" s="23"/>
      <c r="AB98" s="23"/>
      <c r="AC98" s="16" t="e">
        <f t="shared" si="31"/>
        <v>#VALUE!</v>
      </c>
      <c r="AD98" s="13"/>
      <c r="AE98" s="17" t="e">
        <f>IF(Y98=0,0,LOOKUP(Y98,[1]Deduct!A$2:A$18,[1]Deduct!C$2:C$18))</f>
        <v>#VALUE!</v>
      </c>
      <c r="AF98" s="18" t="e">
        <f>IF(Y98=0,0,LOOKUP(Y98,[1]Deduct!A$2:A$18,[1]Deduct!D$2:D$18))</f>
        <v>#VALUE!</v>
      </c>
      <c r="AG98" s="18" t="e">
        <f>IF(Y98=0,0,LOOKUP(Y98,[1]Deduct!A$2:A$18,[1]Deduct!E$2:E$18))</f>
        <v>#VALUE!</v>
      </c>
      <c r="AH98" s="19" t="e">
        <f t="shared" si="32"/>
        <v>#VALUE!</v>
      </c>
      <c r="AI98" s="13"/>
      <c r="AJ98" s="13">
        <f>IF(X98=0,0,LOOKUP(X98,[1]Deduct!A$21:A$64,[1]Deduct!A$21:A$64))-X98</f>
        <v>-2.75</v>
      </c>
      <c r="AK98" s="20">
        <f>IF(X98=0,0,LOOKUP(X98,[1]Deduct!A$21:A$64,[1]Deduct!C$21:C$64))</f>
        <v>16.18</v>
      </c>
      <c r="AL98" s="13">
        <f>IF(X98=0,0,LOOKUP(X98,[1]Deduct!A$21:A$64,[1]Deduct!D$21:D$64))</f>
        <v>19.079999999999998</v>
      </c>
      <c r="AM98" s="13">
        <f>IF(X98=0,0,LOOKUP(X98,[1]Deduct!A$21:A$64,[1]Deduct!E$21:E$64))</f>
        <v>9</v>
      </c>
      <c r="AN98" s="18">
        <f t="shared" si="33"/>
        <v>75.94</v>
      </c>
      <c r="AO98" s="13"/>
      <c r="AP98" s="21" t="e">
        <f t="shared" si="34"/>
        <v>#VALUE!</v>
      </c>
    </row>
    <row r="99" spans="1:42">
      <c r="A99" s="68">
        <v>8</v>
      </c>
      <c r="B99" s="2" t="s">
        <v>53</v>
      </c>
      <c r="C99" s="3" t="s">
        <v>126</v>
      </c>
      <c r="D99" s="1" t="s">
        <v>25</v>
      </c>
      <c r="E99" s="23" t="s">
        <v>18</v>
      </c>
      <c r="F99" s="82" t="s">
        <v>206</v>
      </c>
      <c r="G99" s="69">
        <f t="shared" si="35"/>
        <v>30</v>
      </c>
      <c r="H99" s="24">
        <v>30</v>
      </c>
      <c r="I99" s="25">
        <v>11</v>
      </c>
      <c r="J99" s="26">
        <v>5</v>
      </c>
      <c r="K99" s="27">
        <v>11</v>
      </c>
      <c r="L99" s="28">
        <v>5</v>
      </c>
      <c r="M99" s="25">
        <v>11</v>
      </c>
      <c r="N99" s="26">
        <v>5</v>
      </c>
      <c r="O99" s="27">
        <v>0</v>
      </c>
      <c r="P99" s="28">
        <v>0</v>
      </c>
      <c r="Q99" s="25">
        <v>0</v>
      </c>
      <c r="R99" s="26">
        <v>0</v>
      </c>
      <c r="S99" s="27">
        <v>11</v>
      </c>
      <c r="T99" s="28">
        <v>5</v>
      </c>
      <c r="U99" s="25">
        <v>11</v>
      </c>
      <c r="V99" s="26">
        <v>5</v>
      </c>
      <c r="W99" s="22"/>
      <c r="X99" s="14">
        <f t="shared" si="29"/>
        <v>615</v>
      </c>
      <c r="Y99" s="14" t="e">
        <f>SUMIF('[1]2007'!$B$2119:$B$2200,[1]New!B101,'[1]2007'!$E$2119:$E$2200)</f>
        <v>#VALUE!</v>
      </c>
      <c r="Z99" s="15" t="e">
        <f t="shared" si="30"/>
        <v>#VALUE!</v>
      </c>
      <c r="AA99" s="23"/>
      <c r="AB99" s="23"/>
      <c r="AC99" s="16" t="e">
        <f t="shared" si="31"/>
        <v>#VALUE!</v>
      </c>
      <c r="AD99" s="13"/>
      <c r="AE99" s="17" t="e">
        <f>IF(Y99=0,0,LOOKUP(Y99,[1]Deduct!A$2:A$18,[1]Deduct!C$2:C$18))</f>
        <v>#VALUE!</v>
      </c>
      <c r="AF99" s="18" t="e">
        <f>IF(Y99=0,0,LOOKUP(Y99,[1]Deduct!A$2:A$18,[1]Deduct!D$2:D$18))</f>
        <v>#VALUE!</v>
      </c>
      <c r="AG99" s="18" t="e">
        <f>IF(Y99=0,0,LOOKUP(Y99,[1]Deduct!A$2:A$18,[1]Deduct!E$2:E$18))</f>
        <v>#VALUE!</v>
      </c>
      <c r="AH99" s="19" t="e">
        <f t="shared" si="32"/>
        <v>#VALUE!</v>
      </c>
      <c r="AI99" s="13"/>
      <c r="AJ99" s="13">
        <f>IF(X99=0,0,LOOKUP(X99,[1]Deduct!A$21:A$64,[1]Deduct!A$21:A$64))-X99</f>
        <v>-5</v>
      </c>
      <c r="AK99" s="20">
        <f>IF(X99=0,0,LOOKUP(X99,[1]Deduct!A$21:A$64,[1]Deduct!C$21:C$64))</f>
        <v>38.94</v>
      </c>
      <c r="AL99" s="13">
        <f>IF(X99=0,0,LOOKUP(X99,[1]Deduct!A$21:A$64,[1]Deduct!D$21:D$64))</f>
        <v>23.54</v>
      </c>
      <c r="AM99" s="13">
        <f>IF(X99=0,0,LOOKUP(X99,[1]Deduct!A$21:A$64,[1]Deduct!E$21:E$64))</f>
        <v>10.56</v>
      </c>
      <c r="AN99" s="18">
        <f t="shared" si="33"/>
        <v>111.36</v>
      </c>
      <c r="AO99" s="13"/>
      <c r="AP99" s="21" t="e">
        <f t="shared" si="34"/>
        <v>#VALUE!</v>
      </c>
    </row>
    <row r="100" spans="1:42">
      <c r="A100" s="68">
        <v>9</v>
      </c>
      <c r="B100" s="2" t="s">
        <v>54</v>
      </c>
      <c r="C100" s="3" t="s">
        <v>127</v>
      </c>
      <c r="D100" s="1" t="s">
        <v>25</v>
      </c>
      <c r="E100" s="23" t="s">
        <v>18</v>
      </c>
      <c r="F100" s="82">
        <v>10.25</v>
      </c>
      <c r="G100" s="69">
        <f t="shared" si="35"/>
        <v>40</v>
      </c>
      <c r="H100" s="24">
        <v>40</v>
      </c>
      <c r="I100" s="25">
        <v>0</v>
      </c>
      <c r="J100" s="26">
        <v>0</v>
      </c>
      <c r="K100" s="27">
        <v>11</v>
      </c>
      <c r="L100" s="28">
        <v>7</v>
      </c>
      <c r="M100" s="25">
        <v>0</v>
      </c>
      <c r="N100" s="26">
        <v>0</v>
      </c>
      <c r="O100" s="27">
        <v>11</v>
      </c>
      <c r="P100" s="28">
        <v>7</v>
      </c>
      <c r="Q100" s="25">
        <v>11</v>
      </c>
      <c r="R100" s="26">
        <v>7</v>
      </c>
      <c r="S100" s="27">
        <v>11</v>
      </c>
      <c r="T100" s="28">
        <v>7</v>
      </c>
      <c r="U100" s="25">
        <v>11</v>
      </c>
      <c r="V100" s="26">
        <v>7</v>
      </c>
      <c r="W100" s="22"/>
      <c r="X100" s="14">
        <f t="shared" si="29"/>
        <v>820</v>
      </c>
      <c r="Y100" s="14" t="e">
        <f>SUMIF('[1]2007'!$B$2119:$B$2200,[1]New!B102,'[1]2007'!$E$2119:$E$2200)</f>
        <v>#VALUE!</v>
      </c>
      <c r="Z100" s="15" t="e">
        <f t="shared" si="30"/>
        <v>#VALUE!</v>
      </c>
      <c r="AA100" s="23"/>
      <c r="AB100" s="23"/>
      <c r="AC100" s="16" t="e">
        <f t="shared" si="31"/>
        <v>#VALUE!</v>
      </c>
      <c r="AD100" s="13"/>
      <c r="AE100" s="17" t="e">
        <f>IF(Y100=0,0,LOOKUP(Y100,[1]Deduct!A$2:A$18,[1]Deduct!C$2:C$18))</f>
        <v>#VALUE!</v>
      </c>
      <c r="AF100" s="18" t="e">
        <f>IF(Y100=0,0,LOOKUP(Y100,[1]Deduct!A$2:A$18,[1]Deduct!D$2:D$18))</f>
        <v>#VALUE!</v>
      </c>
      <c r="AG100" s="18" t="e">
        <f>IF(Y100=0,0,LOOKUP(Y100,[1]Deduct!A$2:A$18,[1]Deduct!E$2:E$18))</f>
        <v>#VALUE!</v>
      </c>
      <c r="AH100" s="19" t="e">
        <f t="shared" si="32"/>
        <v>#VALUE!</v>
      </c>
      <c r="AI100" s="13"/>
      <c r="AJ100" s="13">
        <f>IF(X100=0,0,LOOKUP(X100,[1]Deduct!A$21:A$64,[1]Deduct!A$21:A$64))-X100</f>
        <v>-70</v>
      </c>
      <c r="AK100" s="20">
        <f>IF(X100=0,0,LOOKUP(X100,[1]Deduct!A$21:A$64,[1]Deduct!C$21:C$64))</f>
        <v>76.92</v>
      </c>
      <c r="AL100" s="13">
        <f>IF(X100=0,0,LOOKUP(X100,[1]Deduct!A$21:A$64,[1]Deduct!D$21:D$64))</f>
        <v>30.49</v>
      </c>
      <c r="AM100" s="13">
        <f>IF(X100=0,0,LOOKUP(X100,[1]Deduct!A$21:A$64,[1]Deduct!E$21:E$64))</f>
        <v>13.01</v>
      </c>
      <c r="AN100" s="18">
        <f t="shared" si="33"/>
        <v>169.12</v>
      </c>
      <c r="AO100" s="13"/>
      <c r="AP100" s="21" t="e">
        <f t="shared" si="34"/>
        <v>#VALUE!</v>
      </c>
    </row>
    <row r="101" spans="1:42">
      <c r="A101" s="68">
        <v>10</v>
      </c>
      <c r="B101" s="2" t="s">
        <v>200</v>
      </c>
      <c r="C101" s="3" t="s">
        <v>128</v>
      </c>
      <c r="D101" s="1" t="s">
        <v>26</v>
      </c>
      <c r="E101" s="23" t="s">
        <v>18</v>
      </c>
      <c r="F101" s="82" t="s">
        <v>206</v>
      </c>
      <c r="G101" s="69">
        <f t="shared" si="35"/>
        <v>40</v>
      </c>
      <c r="H101" s="24">
        <v>40</v>
      </c>
      <c r="I101" s="25">
        <v>10</v>
      </c>
      <c r="J101" s="26">
        <v>6</v>
      </c>
      <c r="K101" s="27">
        <v>0</v>
      </c>
      <c r="L101" s="28">
        <v>0</v>
      </c>
      <c r="M101" s="25">
        <v>10</v>
      </c>
      <c r="N101" s="26">
        <v>6</v>
      </c>
      <c r="O101" s="27">
        <v>10</v>
      </c>
      <c r="P101" s="28">
        <v>6</v>
      </c>
      <c r="Q101" s="25">
        <v>0</v>
      </c>
      <c r="R101" s="26">
        <v>0</v>
      </c>
      <c r="S101" s="27">
        <v>10</v>
      </c>
      <c r="T101" s="28">
        <v>6</v>
      </c>
      <c r="U101" s="25">
        <v>10</v>
      </c>
      <c r="V101" s="26">
        <v>6</v>
      </c>
      <c r="W101" s="22"/>
      <c r="X101" s="14">
        <f t="shared" si="29"/>
        <v>820</v>
      </c>
      <c r="Y101" s="14" t="e">
        <f>SUMIF('[1]2007'!$B$2119:$B$2200,[1]New!B103,'[1]2007'!$E$2119:$E$2200)</f>
        <v>#VALUE!</v>
      </c>
      <c r="Z101" s="15" t="e">
        <f t="shared" si="30"/>
        <v>#VALUE!</v>
      </c>
      <c r="AA101" s="23"/>
      <c r="AB101" s="23"/>
      <c r="AC101" s="16" t="e">
        <f t="shared" si="31"/>
        <v>#VALUE!</v>
      </c>
      <c r="AD101" s="13"/>
      <c r="AE101" s="17" t="e">
        <f>IF(Y101=0,0,LOOKUP(Y101,[1]Deduct!A$2:A$18,[1]Deduct!C$2:C$18))</f>
        <v>#VALUE!</v>
      </c>
      <c r="AF101" s="18" t="e">
        <f>IF(Y101=0,0,LOOKUP(Y101,[1]Deduct!A$2:A$18,[1]Deduct!D$2:D$18))</f>
        <v>#VALUE!</v>
      </c>
      <c r="AG101" s="18" t="e">
        <f>IF(Y101=0,0,LOOKUP(Y101,[1]Deduct!A$2:A$18,[1]Deduct!E$2:E$18))</f>
        <v>#VALUE!</v>
      </c>
      <c r="AH101" s="19" t="e">
        <f t="shared" si="32"/>
        <v>#VALUE!</v>
      </c>
      <c r="AI101" s="13"/>
      <c r="AJ101" s="13">
        <f>IF(X101=0,0,LOOKUP(X101,[1]Deduct!A$21:A$64,[1]Deduct!A$21:A$64))-X101</f>
        <v>-70</v>
      </c>
      <c r="AK101" s="20">
        <f>IF(X101=0,0,LOOKUP(X101,[1]Deduct!A$21:A$64,[1]Deduct!C$21:C$64))</f>
        <v>76.92</v>
      </c>
      <c r="AL101" s="13">
        <f>IF(X101=0,0,LOOKUP(X101,[1]Deduct!A$21:A$64,[1]Deduct!D$21:D$64))</f>
        <v>30.49</v>
      </c>
      <c r="AM101" s="13">
        <f>IF(X101=0,0,LOOKUP(X101,[1]Deduct!A$21:A$64,[1]Deduct!E$21:E$64))</f>
        <v>13.01</v>
      </c>
      <c r="AN101" s="18">
        <f t="shared" si="33"/>
        <v>169.12</v>
      </c>
      <c r="AO101" s="13"/>
      <c r="AP101" s="21" t="e">
        <f t="shared" si="34"/>
        <v>#VALUE!</v>
      </c>
    </row>
    <row r="102" spans="1:42">
      <c r="A102" s="68">
        <v>11</v>
      </c>
      <c r="B102" s="2" t="s">
        <v>55</v>
      </c>
      <c r="C102" s="3" t="s">
        <v>129</v>
      </c>
      <c r="D102" s="1" t="s">
        <v>17</v>
      </c>
      <c r="E102" s="23" t="s">
        <v>18</v>
      </c>
      <c r="F102" s="82">
        <v>10.25</v>
      </c>
      <c r="G102" s="69">
        <f t="shared" si="35"/>
        <v>38</v>
      </c>
      <c r="H102" s="24">
        <v>38</v>
      </c>
      <c r="I102" s="25">
        <v>10</v>
      </c>
      <c r="J102" s="26">
        <v>5.5</v>
      </c>
      <c r="K102" s="27">
        <v>10</v>
      </c>
      <c r="L102" s="28">
        <v>5.5</v>
      </c>
      <c r="M102" s="25">
        <v>0</v>
      </c>
      <c r="N102" s="26">
        <v>0</v>
      </c>
      <c r="O102" s="27">
        <v>10</v>
      </c>
      <c r="P102" s="28">
        <v>5.5</v>
      </c>
      <c r="Q102" s="25">
        <v>0</v>
      </c>
      <c r="R102" s="26">
        <v>0</v>
      </c>
      <c r="S102" s="27">
        <v>10</v>
      </c>
      <c r="T102" s="28">
        <v>5.5</v>
      </c>
      <c r="U102" s="25">
        <v>10</v>
      </c>
      <c r="V102" s="26">
        <v>6</v>
      </c>
      <c r="W102" s="22"/>
      <c r="X102" s="14">
        <f t="shared" si="29"/>
        <v>779</v>
      </c>
      <c r="Y102" s="14" t="e">
        <f>SUMIF('[1]2007'!$B$2119:$B$2200,[1]New!B104,'[1]2007'!$E$2119:$E$2200)</f>
        <v>#VALUE!</v>
      </c>
      <c r="Z102" s="15" t="e">
        <f t="shared" si="30"/>
        <v>#VALUE!</v>
      </c>
      <c r="AA102" s="23">
        <v>1</v>
      </c>
      <c r="AB102" s="23"/>
      <c r="AC102" s="16" t="e">
        <f t="shared" si="31"/>
        <v>#VALUE!</v>
      </c>
      <c r="AD102" s="13"/>
      <c r="AE102" s="17" t="e">
        <f>IF(Y102=0,0,LOOKUP(Y102,[1]Deduct!A$2:A$18,[1]Deduct!C$2:C$18))</f>
        <v>#VALUE!</v>
      </c>
      <c r="AF102" s="18" t="e">
        <f>IF(Y102=0,0,LOOKUP(Y102,[1]Deduct!A$2:A$18,[1]Deduct!D$2:D$18))</f>
        <v>#VALUE!</v>
      </c>
      <c r="AG102" s="18" t="e">
        <f>IF(Y102=0,0,LOOKUP(Y102,[1]Deduct!A$2:A$18,[1]Deduct!E$2:E$18))</f>
        <v>#VALUE!</v>
      </c>
      <c r="AH102" s="19" t="e">
        <f t="shared" si="32"/>
        <v>#VALUE!</v>
      </c>
      <c r="AI102" s="13"/>
      <c r="AJ102" s="13">
        <f>IF(X102=0,0,LOOKUP(X102,[1]Deduct!A$21:A$64,[1]Deduct!A$21:A$64))-X102</f>
        <v>-29</v>
      </c>
      <c r="AK102" s="20">
        <f>IF(X102=0,0,LOOKUP(X102,[1]Deduct!A$21:A$64,[1]Deduct!C$21:C$64))</f>
        <v>76.92</v>
      </c>
      <c r="AL102" s="13">
        <f>IF(X102=0,0,LOOKUP(X102,[1]Deduct!A$21:A$64,[1]Deduct!D$21:D$64))</f>
        <v>30.49</v>
      </c>
      <c r="AM102" s="13">
        <f>IF(X102=0,0,LOOKUP(X102,[1]Deduct!A$21:A$64,[1]Deduct!E$21:E$64))</f>
        <v>13.01</v>
      </c>
      <c r="AN102" s="18">
        <f t="shared" si="33"/>
        <v>169.12</v>
      </c>
      <c r="AO102" s="13"/>
      <c r="AP102" s="21" t="e">
        <f t="shared" si="34"/>
        <v>#VALUE!</v>
      </c>
    </row>
    <row r="103" spans="1:42">
      <c r="A103" s="68">
        <v>12</v>
      </c>
      <c r="B103" s="2" t="s">
        <v>201</v>
      </c>
      <c r="C103" s="3" t="s">
        <v>130</v>
      </c>
      <c r="D103" s="1" t="s">
        <v>25</v>
      </c>
      <c r="E103" s="23" t="s">
        <v>18</v>
      </c>
      <c r="F103" s="82" t="s">
        <v>208</v>
      </c>
      <c r="G103" s="69">
        <f t="shared" si="35"/>
        <v>40</v>
      </c>
      <c r="H103" s="24">
        <v>40</v>
      </c>
      <c r="I103" s="25">
        <v>9</v>
      </c>
      <c r="J103" s="26">
        <v>5</v>
      </c>
      <c r="K103" s="27">
        <v>0</v>
      </c>
      <c r="L103" s="28">
        <v>0</v>
      </c>
      <c r="M103" s="25">
        <v>9</v>
      </c>
      <c r="N103" s="26">
        <v>5</v>
      </c>
      <c r="O103" s="27">
        <v>9</v>
      </c>
      <c r="P103" s="28">
        <v>5</v>
      </c>
      <c r="Q103" s="25">
        <v>0</v>
      </c>
      <c r="R103" s="26">
        <v>0</v>
      </c>
      <c r="S103" s="27">
        <v>9</v>
      </c>
      <c r="T103" s="28">
        <v>5</v>
      </c>
      <c r="U103" s="25">
        <v>9</v>
      </c>
      <c r="V103" s="26">
        <v>5</v>
      </c>
      <c r="W103" s="22"/>
      <c r="X103" s="14">
        <f t="shared" si="29"/>
        <v>1000</v>
      </c>
      <c r="Y103" s="14" t="e">
        <f>SUMIF('[1]2007'!$B$2119:$B$2200,[1]New!B105,'[1]2007'!$E$2119:$E$2200)</f>
        <v>#VALUE!</v>
      </c>
      <c r="Z103" s="15" t="e">
        <f t="shared" si="30"/>
        <v>#VALUE!</v>
      </c>
      <c r="AA103" s="23"/>
      <c r="AB103" s="23"/>
      <c r="AC103" s="16" t="e">
        <f t="shared" si="31"/>
        <v>#VALUE!</v>
      </c>
      <c r="AD103" s="13"/>
      <c r="AE103" s="17" t="e">
        <f>IF(Y103=0,0,LOOKUP(Y103,[1]Deduct!A$2:A$18,[1]Deduct!C$2:C$18))</f>
        <v>#VALUE!</v>
      </c>
      <c r="AF103" s="18" t="e">
        <f>IF(Y103=0,0,LOOKUP(Y103,[1]Deduct!A$2:A$18,[1]Deduct!D$2:D$18))</f>
        <v>#VALUE!</v>
      </c>
      <c r="AG103" s="18" t="e">
        <f>IF(Y103=0,0,LOOKUP(Y103,[1]Deduct!A$2:A$18,[1]Deduct!E$2:E$18))</f>
        <v>#VALUE!</v>
      </c>
      <c r="AH103" s="19" t="e">
        <f t="shared" si="32"/>
        <v>#VALUE!</v>
      </c>
      <c r="AI103" s="13"/>
      <c r="AJ103" s="13">
        <f>IF(X103=0,0,LOOKUP(X103,[1]Deduct!A$21:A$64,[1]Deduct!A$21:A$64))-X103</f>
        <v>-40</v>
      </c>
      <c r="AK103" s="20">
        <f>IF(X103=0,0,LOOKUP(X103,[1]Deduct!A$21:A$64,[1]Deduct!C$21:C$64))</f>
        <v>119.97</v>
      </c>
      <c r="AL103" s="13">
        <f>IF(X103=0,0,LOOKUP(X103,[1]Deduct!A$21:A$64,[1]Deduct!D$21:D$64))</f>
        <v>40.86</v>
      </c>
      <c r="AM103" s="13">
        <f>IF(X103=0,0,LOOKUP(X103,[1]Deduct!A$21:A$64,[1]Deduct!E$21:E$64))</f>
        <v>16.61</v>
      </c>
      <c r="AN103" s="18">
        <f t="shared" si="33"/>
        <v>241.55</v>
      </c>
      <c r="AO103" s="13"/>
      <c r="AP103" s="21" t="e">
        <f t="shared" si="34"/>
        <v>#VALUE!</v>
      </c>
    </row>
    <row r="104" spans="1:42">
      <c r="A104" s="68">
        <v>13</v>
      </c>
      <c r="B104" s="2" t="s">
        <v>56</v>
      </c>
      <c r="C104" s="3" t="s">
        <v>131</v>
      </c>
      <c r="D104" s="1" t="s">
        <v>20</v>
      </c>
      <c r="E104" s="23" t="s">
        <v>18</v>
      </c>
      <c r="F104" s="82" t="s">
        <v>206</v>
      </c>
      <c r="G104" s="69">
        <f t="shared" si="35"/>
        <v>40</v>
      </c>
      <c r="H104" s="24">
        <v>40</v>
      </c>
      <c r="I104" s="25">
        <v>9</v>
      </c>
      <c r="J104" s="26">
        <v>5</v>
      </c>
      <c r="K104" s="27">
        <v>9</v>
      </c>
      <c r="L104" s="28">
        <v>5</v>
      </c>
      <c r="M104" s="25">
        <v>0</v>
      </c>
      <c r="N104" s="26">
        <v>0</v>
      </c>
      <c r="O104" s="27">
        <v>9</v>
      </c>
      <c r="P104" s="28">
        <v>5</v>
      </c>
      <c r="Q104" s="25">
        <v>0</v>
      </c>
      <c r="R104" s="26">
        <v>0</v>
      </c>
      <c r="S104" s="27">
        <v>9</v>
      </c>
      <c r="T104" s="28">
        <v>5</v>
      </c>
      <c r="U104" s="25">
        <v>9</v>
      </c>
      <c r="V104" s="26">
        <v>5</v>
      </c>
      <c r="W104" s="22"/>
      <c r="X104" s="14">
        <f t="shared" si="29"/>
        <v>820</v>
      </c>
      <c r="Y104" s="14" t="e">
        <f>SUMIF('[1]2007'!$B$2119:$B$2200,[1]New!B106,'[1]2007'!$E$2119:$E$2200)</f>
        <v>#VALUE!</v>
      </c>
      <c r="Z104" s="15" t="e">
        <f t="shared" si="30"/>
        <v>#VALUE!</v>
      </c>
      <c r="AA104" s="23"/>
      <c r="AB104" s="23"/>
      <c r="AC104" s="16" t="e">
        <f t="shared" si="31"/>
        <v>#VALUE!</v>
      </c>
      <c r="AD104" s="13"/>
      <c r="AE104" s="17" t="e">
        <f>IF(Y104=0,0,LOOKUP(Y104,[1]Deduct!A$2:A$18,[1]Deduct!C$2:C$18))</f>
        <v>#VALUE!</v>
      </c>
      <c r="AF104" s="18" t="e">
        <f>IF(Y104=0,0,LOOKUP(Y104,[1]Deduct!A$2:A$18,[1]Deduct!D$2:D$18))</f>
        <v>#VALUE!</v>
      </c>
      <c r="AG104" s="18" t="e">
        <f>IF(Y104=0,0,LOOKUP(Y104,[1]Deduct!A$2:A$18,[1]Deduct!E$2:E$18))</f>
        <v>#VALUE!</v>
      </c>
      <c r="AH104" s="19" t="e">
        <f t="shared" si="32"/>
        <v>#VALUE!</v>
      </c>
      <c r="AI104" s="13"/>
      <c r="AJ104" s="13">
        <f>IF(X104=0,0,LOOKUP(X104,[1]Deduct!A$21:A$64,[1]Deduct!A$21:A$64))-X104</f>
        <v>-70</v>
      </c>
      <c r="AK104" s="20">
        <f>IF(X104=0,0,LOOKUP(X104,[1]Deduct!A$21:A$64,[1]Deduct!C$21:C$64))</f>
        <v>76.92</v>
      </c>
      <c r="AL104" s="13">
        <f>IF(X104=0,0,LOOKUP(X104,[1]Deduct!A$21:A$64,[1]Deduct!D$21:D$64))</f>
        <v>30.49</v>
      </c>
      <c r="AM104" s="13">
        <f>IF(X104=0,0,LOOKUP(X104,[1]Deduct!A$21:A$64,[1]Deduct!E$21:E$64))</f>
        <v>13.01</v>
      </c>
      <c r="AN104" s="18">
        <f t="shared" si="33"/>
        <v>169.12</v>
      </c>
      <c r="AO104" s="13"/>
      <c r="AP104" s="21" t="e">
        <f t="shared" si="34"/>
        <v>#VALUE!</v>
      </c>
    </row>
    <row r="105" spans="1:42">
      <c r="A105" s="68">
        <v>14</v>
      </c>
      <c r="B105" s="2" t="s">
        <v>57</v>
      </c>
      <c r="C105" s="3" t="s">
        <v>132</v>
      </c>
      <c r="D105" s="1" t="s">
        <v>20</v>
      </c>
      <c r="E105" s="23" t="s">
        <v>18</v>
      </c>
      <c r="F105" s="82" t="s">
        <v>206</v>
      </c>
      <c r="G105" s="69">
        <f t="shared" si="35"/>
        <v>16</v>
      </c>
      <c r="H105" s="24">
        <v>16</v>
      </c>
      <c r="I105" s="25">
        <v>0</v>
      </c>
      <c r="J105" s="26">
        <v>0</v>
      </c>
      <c r="K105" s="27">
        <v>0</v>
      </c>
      <c r="L105" s="28">
        <v>0</v>
      </c>
      <c r="M105" s="25">
        <v>0</v>
      </c>
      <c r="N105" s="26">
        <v>0</v>
      </c>
      <c r="O105" s="27">
        <v>0</v>
      </c>
      <c r="P105" s="28">
        <v>0</v>
      </c>
      <c r="Q105" s="25">
        <v>11</v>
      </c>
      <c r="R105" s="26">
        <v>4</v>
      </c>
      <c r="S105" s="27">
        <v>11</v>
      </c>
      <c r="T105" s="28">
        <v>4</v>
      </c>
      <c r="U105" s="25">
        <v>10</v>
      </c>
      <c r="V105" s="26">
        <v>4</v>
      </c>
      <c r="W105" s="22"/>
      <c r="X105" s="14">
        <f t="shared" si="29"/>
        <v>328</v>
      </c>
      <c r="Y105" s="14" t="e">
        <f>SUMIF('[1]2007'!$B$2119:$B$2200,[1]New!B107,'[1]2007'!$E$2119:$E$2200)</f>
        <v>#VALUE!</v>
      </c>
      <c r="Z105" s="15" t="e">
        <f t="shared" si="30"/>
        <v>#VALUE!</v>
      </c>
      <c r="AA105" s="23"/>
      <c r="AB105" s="23"/>
      <c r="AC105" s="16" t="e">
        <f t="shared" si="31"/>
        <v>#VALUE!</v>
      </c>
      <c r="AD105" s="13"/>
      <c r="AE105" s="17" t="e">
        <f>IF(Y105=0,0,LOOKUP(Y105,[1]Deduct!A$2:A$18,[1]Deduct!C$2:C$18))</f>
        <v>#VALUE!</v>
      </c>
      <c r="AF105" s="18" t="e">
        <f>IF(Y105=0,0,LOOKUP(Y105,[1]Deduct!A$2:A$18,[1]Deduct!D$2:D$18))</f>
        <v>#VALUE!</v>
      </c>
      <c r="AG105" s="18" t="e">
        <f>IF(Y105=0,0,LOOKUP(Y105,[1]Deduct!A$2:A$18,[1]Deduct!E$2:E$18))</f>
        <v>#VALUE!</v>
      </c>
      <c r="AH105" s="19" t="e">
        <f t="shared" si="32"/>
        <v>#VALUE!</v>
      </c>
      <c r="AI105" s="13"/>
      <c r="AJ105" s="13" t="e">
        <f>IF(X105=0,0,LOOKUP(X105,[1]Deduct!A$21:A$64,[1]Deduct!A$21:A$64))-X105</f>
        <v>#N/A</v>
      </c>
      <c r="AK105" s="20" t="e">
        <f>IF(X105=0,0,LOOKUP(X105,[1]Deduct!A$21:A$64,[1]Deduct!C$21:C$64))</f>
        <v>#N/A</v>
      </c>
      <c r="AL105" s="13" t="e">
        <f>IF(X105=0,0,LOOKUP(X105,[1]Deduct!A$21:A$64,[1]Deduct!D$21:D$64))</f>
        <v>#N/A</v>
      </c>
      <c r="AM105" s="13" t="e">
        <f>IF(X105=0,0,LOOKUP(X105,[1]Deduct!A$21:A$64,[1]Deduct!E$21:E$64))</f>
        <v>#N/A</v>
      </c>
      <c r="AN105" s="18" t="e">
        <f t="shared" si="33"/>
        <v>#N/A</v>
      </c>
      <c r="AO105" s="13"/>
      <c r="AP105" s="21" t="e">
        <f t="shared" si="34"/>
        <v>#N/A</v>
      </c>
    </row>
    <row r="106" spans="1:42">
      <c r="A106" s="68">
        <v>15</v>
      </c>
      <c r="B106" s="2" t="s">
        <v>58</v>
      </c>
      <c r="C106" s="3" t="s">
        <v>133</v>
      </c>
      <c r="D106" s="1" t="s">
        <v>17</v>
      </c>
      <c r="E106" s="23" t="s">
        <v>18</v>
      </c>
      <c r="F106" s="82" t="s">
        <v>209</v>
      </c>
      <c r="G106" s="69">
        <f t="shared" si="35"/>
        <v>40</v>
      </c>
      <c r="H106" s="24">
        <v>40</v>
      </c>
      <c r="I106" s="25">
        <v>9</v>
      </c>
      <c r="J106" s="26">
        <v>5</v>
      </c>
      <c r="K106" s="27">
        <v>0</v>
      </c>
      <c r="L106" s="28">
        <v>0</v>
      </c>
      <c r="M106" s="25">
        <v>9</v>
      </c>
      <c r="N106" s="26">
        <v>5</v>
      </c>
      <c r="O106" s="27">
        <v>0</v>
      </c>
      <c r="P106" s="28">
        <v>0</v>
      </c>
      <c r="Q106" s="25">
        <v>9</v>
      </c>
      <c r="R106" s="26">
        <v>5</v>
      </c>
      <c r="S106" s="27">
        <v>9</v>
      </c>
      <c r="T106" s="28">
        <v>5</v>
      </c>
      <c r="U106" s="25">
        <v>9</v>
      </c>
      <c r="V106" s="26">
        <v>5</v>
      </c>
      <c r="W106" s="22"/>
      <c r="X106" s="14">
        <f t="shared" si="29"/>
        <v>1020</v>
      </c>
      <c r="Y106" s="14" t="e">
        <f>SUMIF('[1]2007'!$B$2119:$B$2200,[1]New!B108,'[1]2007'!$E$2119:$E$2200)</f>
        <v>#VALUE!</v>
      </c>
      <c r="Z106" s="15" t="e">
        <f t="shared" si="30"/>
        <v>#VALUE!</v>
      </c>
      <c r="AA106" s="23">
        <v>1</v>
      </c>
      <c r="AB106" s="23"/>
      <c r="AC106" s="16" t="e">
        <f t="shared" si="31"/>
        <v>#VALUE!</v>
      </c>
      <c r="AD106" s="13"/>
      <c r="AE106" s="17" t="e">
        <f>IF(Y106=0,0,LOOKUP(Y106,[1]Deduct!A$2:A$18,[1]Deduct!C$2:C$18))</f>
        <v>#VALUE!</v>
      </c>
      <c r="AF106" s="18" t="e">
        <f>IF(Y106=0,0,LOOKUP(Y106,[1]Deduct!A$2:A$18,[1]Deduct!D$2:D$18))</f>
        <v>#VALUE!</v>
      </c>
      <c r="AG106" s="18" t="e">
        <f>IF(Y106=0,0,LOOKUP(Y106,[1]Deduct!A$2:A$18,[1]Deduct!E$2:E$18))</f>
        <v>#VALUE!</v>
      </c>
      <c r="AH106" s="19" t="e">
        <f t="shared" si="32"/>
        <v>#VALUE!</v>
      </c>
      <c r="AI106" s="13"/>
      <c r="AJ106" s="13">
        <f>IF(X106=0,0,LOOKUP(X106,[1]Deduct!A$21:A$64,[1]Deduct!A$21:A$64))-X106</f>
        <v>-60</v>
      </c>
      <c r="AK106" s="20">
        <f>IF(X106=0,0,LOOKUP(X106,[1]Deduct!A$21:A$64,[1]Deduct!C$21:C$64))</f>
        <v>119.97</v>
      </c>
      <c r="AL106" s="13">
        <f>IF(X106=0,0,LOOKUP(X106,[1]Deduct!A$21:A$64,[1]Deduct!D$21:D$64))</f>
        <v>40.86</v>
      </c>
      <c r="AM106" s="13">
        <f>IF(X106=0,0,LOOKUP(X106,[1]Deduct!A$21:A$64,[1]Deduct!E$21:E$64))</f>
        <v>16.61</v>
      </c>
      <c r="AN106" s="18">
        <f t="shared" si="33"/>
        <v>241.55</v>
      </c>
      <c r="AO106" s="13"/>
      <c r="AP106" s="21" t="e">
        <f t="shared" si="34"/>
        <v>#VALUE!</v>
      </c>
    </row>
    <row r="107" spans="1:42">
      <c r="A107" s="68">
        <v>16</v>
      </c>
      <c r="B107" s="2" t="s">
        <v>59</v>
      </c>
      <c r="C107" s="3" t="s">
        <v>134</v>
      </c>
      <c r="D107" s="1" t="s">
        <v>216</v>
      </c>
      <c r="E107" s="23" t="s">
        <v>18</v>
      </c>
      <c r="F107" s="82">
        <v>10.25</v>
      </c>
      <c r="G107" s="69">
        <f t="shared" si="35"/>
        <v>40</v>
      </c>
      <c r="H107" s="24">
        <v>40</v>
      </c>
      <c r="I107" s="25">
        <v>9</v>
      </c>
      <c r="J107" s="26">
        <v>5</v>
      </c>
      <c r="K107" s="27">
        <v>9</v>
      </c>
      <c r="L107" s="28">
        <v>5</v>
      </c>
      <c r="M107" s="25">
        <v>0</v>
      </c>
      <c r="N107" s="26">
        <v>0</v>
      </c>
      <c r="O107" s="27">
        <v>9</v>
      </c>
      <c r="P107" s="28">
        <v>5</v>
      </c>
      <c r="Q107" s="25">
        <v>9</v>
      </c>
      <c r="R107" s="26">
        <v>5</v>
      </c>
      <c r="S107" s="27">
        <v>0</v>
      </c>
      <c r="T107" s="28">
        <v>0</v>
      </c>
      <c r="U107" s="25">
        <v>9</v>
      </c>
      <c r="V107" s="26">
        <v>5</v>
      </c>
      <c r="W107" s="22"/>
      <c r="X107" s="14">
        <f t="shared" si="29"/>
        <v>820</v>
      </c>
      <c r="Y107" s="14" t="e">
        <f>SUMIF('[1]2007'!$B$2119:$B$2200,[1]New!B109,'[1]2007'!$E$2119:$E$2200)</f>
        <v>#VALUE!</v>
      </c>
      <c r="Z107" s="15" t="e">
        <f t="shared" si="30"/>
        <v>#VALUE!</v>
      </c>
      <c r="AA107" s="23">
        <v>1</v>
      </c>
      <c r="AB107" s="23"/>
      <c r="AC107" s="16" t="e">
        <f t="shared" si="31"/>
        <v>#VALUE!</v>
      </c>
      <c r="AD107" s="13"/>
      <c r="AE107" s="17" t="e">
        <f>IF(Y107=0,0,LOOKUP(Y107,[1]Deduct!A$2:A$18,[1]Deduct!C$2:C$18))</f>
        <v>#VALUE!</v>
      </c>
      <c r="AF107" s="18" t="e">
        <f>IF(Y107=0,0,LOOKUP(Y107,[1]Deduct!A$2:A$18,[1]Deduct!D$2:D$18))</f>
        <v>#VALUE!</v>
      </c>
      <c r="AG107" s="18" t="e">
        <f>IF(Y107=0,0,LOOKUP(Y107,[1]Deduct!A$2:A$18,[1]Deduct!E$2:E$18))</f>
        <v>#VALUE!</v>
      </c>
      <c r="AH107" s="19" t="e">
        <f t="shared" si="32"/>
        <v>#VALUE!</v>
      </c>
      <c r="AI107" s="13"/>
      <c r="AJ107" s="13">
        <f>IF(X107=0,0,LOOKUP(X107,[1]Deduct!A$21:A$64,[1]Deduct!A$21:A$64))-X107</f>
        <v>-70</v>
      </c>
      <c r="AK107" s="20">
        <f>IF(X107=0,0,LOOKUP(X107,[1]Deduct!A$21:A$64,[1]Deduct!C$21:C$64))</f>
        <v>76.92</v>
      </c>
      <c r="AL107" s="13">
        <f>IF(X107=0,0,LOOKUP(X107,[1]Deduct!A$21:A$64,[1]Deduct!D$21:D$64))</f>
        <v>30.49</v>
      </c>
      <c r="AM107" s="13">
        <f>IF(X107=0,0,LOOKUP(X107,[1]Deduct!A$21:A$64,[1]Deduct!E$21:E$64))</f>
        <v>13.01</v>
      </c>
      <c r="AN107" s="18">
        <f t="shared" si="33"/>
        <v>169.12</v>
      </c>
      <c r="AO107" s="13"/>
      <c r="AP107" s="21" t="e">
        <f t="shared" si="34"/>
        <v>#VALUE!</v>
      </c>
    </row>
    <row r="108" spans="1:42">
      <c r="A108" s="68">
        <v>17</v>
      </c>
      <c r="B108" s="2" t="s">
        <v>60</v>
      </c>
      <c r="C108" s="3" t="s">
        <v>135</v>
      </c>
      <c r="D108" s="1" t="s">
        <v>17</v>
      </c>
      <c r="E108" s="23" t="s">
        <v>18</v>
      </c>
      <c r="F108" s="82">
        <v>10.5</v>
      </c>
      <c r="G108" s="69">
        <f t="shared" si="35"/>
        <v>10.5</v>
      </c>
      <c r="H108" s="24">
        <v>10.5</v>
      </c>
      <c r="I108" s="25">
        <v>0</v>
      </c>
      <c r="J108" s="26">
        <v>0</v>
      </c>
      <c r="K108" s="27">
        <v>0</v>
      </c>
      <c r="L108" s="28">
        <v>0</v>
      </c>
      <c r="M108" s="25">
        <v>0</v>
      </c>
      <c r="N108" s="26">
        <v>0</v>
      </c>
      <c r="O108" s="27">
        <v>0</v>
      </c>
      <c r="P108" s="28">
        <v>0</v>
      </c>
      <c r="Q108" s="25">
        <v>0</v>
      </c>
      <c r="R108" s="26">
        <v>0</v>
      </c>
      <c r="S108" s="27">
        <v>12</v>
      </c>
      <c r="T108" s="28">
        <v>5</v>
      </c>
      <c r="U108" s="25">
        <v>12</v>
      </c>
      <c r="V108" s="26">
        <v>5.5</v>
      </c>
      <c r="W108" s="22"/>
      <c r="X108" s="14">
        <f t="shared" si="29"/>
        <v>220.5</v>
      </c>
      <c r="Y108" s="14" t="e">
        <f>SUMIF('[1]2007'!$B$2119:$B$2200,[1]New!B110,'[1]2007'!$E$2119:$E$2200)</f>
        <v>#VALUE!</v>
      </c>
      <c r="Z108" s="15" t="e">
        <f t="shared" si="30"/>
        <v>#VALUE!</v>
      </c>
      <c r="AA108" s="23"/>
      <c r="AB108" s="23"/>
      <c r="AC108" s="16" t="e">
        <f t="shared" si="31"/>
        <v>#VALUE!</v>
      </c>
      <c r="AD108" s="13"/>
      <c r="AE108" s="17" t="e">
        <f>IF(Y108=0,0,LOOKUP(Y108,[1]Deduct!A$2:A$18,[1]Deduct!C$2:C$18))</f>
        <v>#VALUE!</v>
      </c>
      <c r="AF108" s="18" t="e">
        <f>IF(Y108=0,0,LOOKUP(Y108,[1]Deduct!A$2:A$18,[1]Deduct!D$2:D$18))</f>
        <v>#VALUE!</v>
      </c>
      <c r="AG108" s="18" t="e">
        <f>IF(Y108=0,0,LOOKUP(Y108,[1]Deduct!A$2:A$18,[1]Deduct!E$2:E$18))</f>
        <v>#VALUE!</v>
      </c>
      <c r="AH108" s="19" t="e">
        <f t="shared" si="32"/>
        <v>#VALUE!</v>
      </c>
      <c r="AI108" s="13"/>
      <c r="AJ108" s="13" t="e">
        <f>IF(X108=0,0,LOOKUP(X108,[1]Deduct!A$21:A$64,[1]Deduct!A$21:A$64))-X108</f>
        <v>#N/A</v>
      </c>
      <c r="AK108" s="20" t="e">
        <f>IF(X108=0,0,LOOKUP(X108,[1]Deduct!A$21:A$64,[1]Deduct!C$21:C$64))</f>
        <v>#N/A</v>
      </c>
      <c r="AL108" s="13" t="e">
        <f>IF(X108=0,0,LOOKUP(X108,[1]Deduct!A$21:A$64,[1]Deduct!D$21:D$64))</f>
        <v>#N/A</v>
      </c>
      <c r="AM108" s="13" t="e">
        <f>IF(X108=0,0,LOOKUP(X108,[1]Deduct!A$21:A$64,[1]Deduct!E$21:E$64))</f>
        <v>#N/A</v>
      </c>
      <c r="AN108" s="18" t="e">
        <f t="shared" si="33"/>
        <v>#N/A</v>
      </c>
      <c r="AO108" s="13"/>
      <c r="AP108" s="21" t="e">
        <f t="shared" si="34"/>
        <v>#N/A</v>
      </c>
    </row>
    <row r="109" spans="1:42">
      <c r="A109" s="68">
        <v>18</v>
      </c>
      <c r="B109" s="2" t="s">
        <v>61</v>
      </c>
      <c r="C109" s="3" t="s">
        <v>136</v>
      </c>
      <c r="D109" s="1" t="s">
        <v>20</v>
      </c>
      <c r="E109" s="23" t="s">
        <v>18</v>
      </c>
      <c r="F109" s="82">
        <v>10.25</v>
      </c>
      <c r="G109" s="69">
        <f t="shared" si="35"/>
        <v>20</v>
      </c>
      <c r="H109" s="24">
        <v>20</v>
      </c>
      <c r="I109" s="25">
        <v>5</v>
      </c>
      <c r="J109" s="26">
        <v>9</v>
      </c>
      <c r="K109" s="27">
        <v>5</v>
      </c>
      <c r="L109" s="28">
        <v>9</v>
      </c>
      <c r="M109" s="25">
        <v>5</v>
      </c>
      <c r="N109" s="26">
        <v>9</v>
      </c>
      <c r="O109" s="27">
        <v>0</v>
      </c>
      <c r="P109" s="28">
        <v>0</v>
      </c>
      <c r="Q109" s="25">
        <v>0</v>
      </c>
      <c r="R109" s="26">
        <v>0</v>
      </c>
      <c r="S109" s="27">
        <v>5</v>
      </c>
      <c r="T109" s="28">
        <v>9</v>
      </c>
      <c r="U109" s="25">
        <v>5</v>
      </c>
      <c r="V109" s="26">
        <v>9</v>
      </c>
      <c r="W109" s="22"/>
      <c r="X109" s="14">
        <f t="shared" si="29"/>
        <v>410</v>
      </c>
      <c r="Y109" s="14" t="e">
        <f>SUMIF('[1]2007'!$B$2119:$B$2200,[1]New!B111,'[1]2007'!$E$2119:$E$2200)</f>
        <v>#VALUE!</v>
      </c>
      <c r="Z109" s="15" t="e">
        <f t="shared" si="30"/>
        <v>#VALUE!</v>
      </c>
      <c r="AA109" s="23">
        <v>1</v>
      </c>
      <c r="AB109" s="23"/>
      <c r="AC109" s="16" t="e">
        <f t="shared" si="31"/>
        <v>#VALUE!</v>
      </c>
      <c r="AD109" s="13"/>
      <c r="AE109" s="17" t="e">
        <f>IF(Y109=0,0,LOOKUP(Y109,[1]Deduct!A$2:A$18,[1]Deduct!C$2:C$18))</f>
        <v>#VALUE!</v>
      </c>
      <c r="AF109" s="18" t="e">
        <f>IF(Y109=0,0,LOOKUP(Y109,[1]Deduct!A$2:A$18,[1]Deduct!D$2:D$18))</f>
        <v>#VALUE!</v>
      </c>
      <c r="AG109" s="18" t="e">
        <f>IF(Y109=0,0,LOOKUP(Y109,[1]Deduct!A$2:A$18,[1]Deduct!E$2:E$18))</f>
        <v>#VALUE!</v>
      </c>
      <c r="AH109" s="19" t="e">
        <f t="shared" si="32"/>
        <v>#VALUE!</v>
      </c>
      <c r="AI109" s="13"/>
      <c r="AJ109" s="13">
        <f>IF(X109=0,0,LOOKUP(X109,[1]Deduct!A$21:A$64,[1]Deduct!A$21:A$64))-X109</f>
        <v>0</v>
      </c>
      <c r="AK109" s="20">
        <f>IF(X109=0,0,LOOKUP(X109,[1]Deduct!A$21:A$64,[1]Deduct!C$21:C$64))</f>
        <v>0</v>
      </c>
      <c r="AL109" s="13">
        <f>IF(X109=0,0,LOOKUP(X109,[1]Deduct!A$21:A$64,[1]Deduct!D$21:D$64))</f>
        <v>13.64</v>
      </c>
      <c r="AM109" s="13">
        <f>IF(X109=0,0,LOOKUP(X109,[1]Deduct!A$21:A$64,[1]Deduct!E$21:E$64))</f>
        <v>7.1</v>
      </c>
      <c r="AN109" s="18">
        <f t="shared" si="33"/>
        <v>44.32</v>
      </c>
      <c r="AO109" s="13"/>
      <c r="AP109" s="21" t="e">
        <f t="shared" si="34"/>
        <v>#VALUE!</v>
      </c>
    </row>
    <row r="110" spans="1:42">
      <c r="A110" s="68">
        <v>19</v>
      </c>
      <c r="B110" s="2" t="s">
        <v>23</v>
      </c>
      <c r="C110" s="3" t="s">
        <v>24</v>
      </c>
      <c r="D110" s="1" t="s">
        <v>19</v>
      </c>
      <c r="E110" s="23" t="s">
        <v>18</v>
      </c>
      <c r="F110" s="82" t="s">
        <v>206</v>
      </c>
      <c r="G110" s="69">
        <f t="shared" si="35"/>
        <v>20</v>
      </c>
      <c r="H110" s="24">
        <v>20</v>
      </c>
      <c r="I110" s="25">
        <v>9</v>
      </c>
      <c r="J110" s="26">
        <v>11</v>
      </c>
      <c r="K110" s="27">
        <v>9</v>
      </c>
      <c r="L110" s="28">
        <v>12</v>
      </c>
      <c r="M110" s="25">
        <v>9</v>
      </c>
      <c r="N110" s="26">
        <v>12</v>
      </c>
      <c r="O110" s="27">
        <v>9</v>
      </c>
      <c r="P110" s="28">
        <v>12</v>
      </c>
      <c r="Q110" s="25">
        <v>9</v>
      </c>
      <c r="R110" s="26">
        <v>12</v>
      </c>
      <c r="S110" s="27">
        <v>9</v>
      </c>
      <c r="T110" s="28">
        <v>12</v>
      </c>
      <c r="U110" s="25">
        <v>9</v>
      </c>
      <c r="V110" s="26">
        <v>12</v>
      </c>
      <c r="W110" s="22"/>
      <c r="X110" s="14">
        <f t="shared" si="29"/>
        <v>410</v>
      </c>
      <c r="Y110" s="14" t="e">
        <f>SUMIF('[1]2007'!$B$2119:$B$2200,[1]New!B112,'[1]2007'!$E$2119:$E$2200)</f>
        <v>#VALUE!</v>
      </c>
      <c r="Z110" s="15" t="e">
        <f t="shared" si="30"/>
        <v>#VALUE!</v>
      </c>
      <c r="AA110" s="23"/>
      <c r="AB110" s="23"/>
      <c r="AC110" s="16" t="e">
        <f t="shared" si="31"/>
        <v>#VALUE!</v>
      </c>
      <c r="AD110" s="13"/>
      <c r="AE110" s="17" t="e">
        <f>IF(Y110=0,0,LOOKUP(Y110,[1]Deduct!A$2:A$18,[1]Deduct!C$2:C$18))</f>
        <v>#VALUE!</v>
      </c>
      <c r="AF110" s="18" t="e">
        <f>IF(Y110=0,0,LOOKUP(Y110,[1]Deduct!A$2:A$18,[1]Deduct!D$2:D$18))</f>
        <v>#VALUE!</v>
      </c>
      <c r="AG110" s="18" t="e">
        <f>IF(Y110=0,0,LOOKUP(Y110,[1]Deduct!A$2:A$18,[1]Deduct!E$2:E$18))</f>
        <v>#VALUE!</v>
      </c>
      <c r="AH110" s="19" t="e">
        <f t="shared" si="32"/>
        <v>#VALUE!</v>
      </c>
      <c r="AI110" s="13"/>
      <c r="AJ110" s="13">
        <f>IF(X110=0,0,LOOKUP(X110,[1]Deduct!A$21:A$64,[1]Deduct!A$21:A$64))-X110</f>
        <v>0</v>
      </c>
      <c r="AK110" s="20">
        <f>IF(X110=0,0,LOOKUP(X110,[1]Deduct!A$21:A$64,[1]Deduct!C$21:C$64))</f>
        <v>0</v>
      </c>
      <c r="AL110" s="13">
        <f>IF(X110=0,0,LOOKUP(X110,[1]Deduct!A$21:A$64,[1]Deduct!D$21:D$64))</f>
        <v>13.64</v>
      </c>
      <c r="AM110" s="13">
        <f>IF(X110=0,0,LOOKUP(X110,[1]Deduct!A$21:A$64,[1]Deduct!E$21:E$64))</f>
        <v>7.1</v>
      </c>
      <c r="AN110" s="18">
        <f t="shared" si="33"/>
        <v>44.32</v>
      </c>
      <c r="AO110" s="13"/>
      <c r="AP110" s="21" t="e">
        <f t="shared" si="34"/>
        <v>#VALUE!</v>
      </c>
    </row>
    <row r="111" spans="1:42">
      <c r="A111" s="68">
        <v>20</v>
      </c>
      <c r="B111" s="2" t="s">
        <v>62</v>
      </c>
      <c r="C111" s="3" t="s">
        <v>137</v>
      </c>
      <c r="D111" s="1" t="s">
        <v>17</v>
      </c>
      <c r="E111" s="23" t="s">
        <v>18</v>
      </c>
      <c r="F111" s="82">
        <v>10.5</v>
      </c>
      <c r="G111" s="69">
        <f t="shared" si="35"/>
        <v>25.25</v>
      </c>
      <c r="H111" s="24">
        <v>25.25</v>
      </c>
      <c r="I111" s="25">
        <v>0</v>
      </c>
      <c r="J111" s="26">
        <v>0</v>
      </c>
      <c r="K111" s="27">
        <v>0</v>
      </c>
      <c r="L111" s="28">
        <v>0</v>
      </c>
      <c r="M111" s="25">
        <v>1</v>
      </c>
      <c r="N111" s="26">
        <v>6</v>
      </c>
      <c r="O111" s="27">
        <v>1</v>
      </c>
      <c r="P111" s="28">
        <v>6</v>
      </c>
      <c r="Q111" s="25">
        <v>1</v>
      </c>
      <c r="R111" s="26">
        <v>6</v>
      </c>
      <c r="S111" s="27">
        <v>1</v>
      </c>
      <c r="T111" s="28">
        <v>6</v>
      </c>
      <c r="U111" s="25">
        <v>12.75</v>
      </c>
      <c r="V111" s="26">
        <v>6</v>
      </c>
      <c r="W111" s="22"/>
      <c r="X111" s="14">
        <f t="shared" si="29"/>
        <v>530.25</v>
      </c>
      <c r="Y111" s="14" t="e">
        <f>SUMIF('[1]2007'!$B$2119:$B$2200,[1]New!B113,'[1]2007'!$E$2119:$E$2200)</f>
        <v>#VALUE!</v>
      </c>
      <c r="Z111" s="15" t="e">
        <f t="shared" si="30"/>
        <v>#VALUE!</v>
      </c>
      <c r="AA111" s="23">
        <v>1</v>
      </c>
      <c r="AB111" s="23"/>
      <c r="AC111" s="16" t="e">
        <f t="shared" si="31"/>
        <v>#VALUE!</v>
      </c>
      <c r="AD111" s="13"/>
      <c r="AE111" s="17" t="e">
        <f>IF(Y111=0,0,LOOKUP(Y111,[1]Deduct!A$2:A$18,[1]Deduct!C$2:C$18))</f>
        <v>#VALUE!</v>
      </c>
      <c r="AF111" s="18" t="e">
        <f>IF(Y111=0,0,LOOKUP(Y111,[1]Deduct!A$2:A$18,[1]Deduct!D$2:D$18))</f>
        <v>#VALUE!</v>
      </c>
      <c r="AG111" s="18" t="e">
        <f>IF(Y111=0,0,LOOKUP(Y111,[1]Deduct!A$2:A$18,[1]Deduct!E$2:E$18))</f>
        <v>#VALUE!</v>
      </c>
      <c r="AH111" s="19" t="e">
        <f t="shared" si="32"/>
        <v>#VALUE!</v>
      </c>
      <c r="AI111" s="13"/>
      <c r="AJ111" s="13">
        <f>IF(X111=0,0,LOOKUP(X111,[1]Deduct!A$21:A$64,[1]Deduct!A$21:A$64))-X111</f>
        <v>-0.25</v>
      </c>
      <c r="AK111" s="20">
        <f>IF(X111=0,0,LOOKUP(X111,[1]Deduct!A$21:A$64,[1]Deduct!C$21:C$64))</f>
        <v>18.72</v>
      </c>
      <c r="AL111" s="13">
        <f>IF(X111=0,0,LOOKUP(X111,[1]Deduct!A$21:A$64,[1]Deduct!D$21:D$64))</f>
        <v>19.579999999999998</v>
      </c>
      <c r="AM111" s="13">
        <f>IF(X111=0,0,LOOKUP(X111,[1]Deduct!A$21:A$64,[1]Deduct!E$21:E$64))</f>
        <v>9.17</v>
      </c>
      <c r="AN111" s="18">
        <f t="shared" si="33"/>
        <v>79.89</v>
      </c>
      <c r="AO111" s="13"/>
      <c r="AP111" s="21" t="e">
        <f t="shared" si="34"/>
        <v>#VALUE!</v>
      </c>
    </row>
    <row r="112" spans="1:42">
      <c r="A112" s="68">
        <v>21</v>
      </c>
      <c r="B112" s="2" t="s">
        <v>202</v>
      </c>
      <c r="C112" s="3" t="s">
        <v>138</v>
      </c>
      <c r="D112" s="1" t="s">
        <v>26</v>
      </c>
      <c r="E112" s="23" t="s">
        <v>18</v>
      </c>
      <c r="F112" s="82" t="s">
        <v>206</v>
      </c>
      <c r="G112" s="69">
        <f t="shared" si="35"/>
        <v>20</v>
      </c>
      <c r="H112" s="24">
        <v>20</v>
      </c>
      <c r="I112" s="25">
        <v>9</v>
      </c>
      <c r="J112" s="26">
        <v>12</v>
      </c>
      <c r="K112" s="27">
        <v>9</v>
      </c>
      <c r="L112" s="28">
        <v>12</v>
      </c>
      <c r="M112" s="25">
        <v>9</v>
      </c>
      <c r="N112" s="26">
        <v>12</v>
      </c>
      <c r="O112" s="27">
        <v>9</v>
      </c>
      <c r="P112" s="28">
        <v>12</v>
      </c>
      <c r="Q112" s="25">
        <v>9</v>
      </c>
      <c r="R112" s="26">
        <v>12</v>
      </c>
      <c r="S112" s="27">
        <v>9</v>
      </c>
      <c r="T112" s="28">
        <v>12</v>
      </c>
      <c r="U112" s="25">
        <v>9</v>
      </c>
      <c r="V112" s="26">
        <v>11</v>
      </c>
      <c r="W112" s="22"/>
      <c r="X112" s="14">
        <f t="shared" si="29"/>
        <v>410</v>
      </c>
      <c r="Y112" s="14" t="e">
        <f>SUMIF('[1]2007'!$B$2119:$B$2200,[1]New!B114,'[1]2007'!$E$2119:$E$2200)</f>
        <v>#VALUE!</v>
      </c>
      <c r="Z112" s="15" t="e">
        <f t="shared" si="30"/>
        <v>#VALUE!</v>
      </c>
      <c r="AA112" s="23"/>
      <c r="AB112" s="23"/>
      <c r="AC112" s="16" t="e">
        <f t="shared" si="31"/>
        <v>#VALUE!</v>
      </c>
      <c r="AD112" s="13"/>
      <c r="AE112" s="17" t="e">
        <f>IF(Y112=0,0,LOOKUP(Y112,[1]Deduct!A$2:A$18,[1]Deduct!C$2:C$18))</f>
        <v>#VALUE!</v>
      </c>
      <c r="AF112" s="18" t="e">
        <f>IF(Y112=0,0,LOOKUP(Y112,[1]Deduct!A$2:A$18,[1]Deduct!D$2:D$18))</f>
        <v>#VALUE!</v>
      </c>
      <c r="AG112" s="18" t="e">
        <f>IF(Y112=0,0,LOOKUP(Y112,[1]Deduct!A$2:A$18,[1]Deduct!E$2:E$18))</f>
        <v>#VALUE!</v>
      </c>
      <c r="AH112" s="19" t="e">
        <f t="shared" si="32"/>
        <v>#VALUE!</v>
      </c>
      <c r="AI112" s="13"/>
      <c r="AJ112" s="13">
        <f>IF(X112=0,0,LOOKUP(X112,[1]Deduct!A$21:A$64,[1]Deduct!A$21:A$64))-X112</f>
        <v>0</v>
      </c>
      <c r="AK112" s="20">
        <f>IF(X112=0,0,LOOKUP(X112,[1]Deduct!A$21:A$64,[1]Deduct!C$21:C$64))</f>
        <v>0</v>
      </c>
      <c r="AL112" s="13">
        <f>IF(X112=0,0,LOOKUP(X112,[1]Deduct!A$21:A$64,[1]Deduct!D$21:D$64))</f>
        <v>13.64</v>
      </c>
      <c r="AM112" s="13">
        <f>IF(X112=0,0,LOOKUP(X112,[1]Deduct!A$21:A$64,[1]Deduct!E$21:E$64))</f>
        <v>7.1</v>
      </c>
      <c r="AN112" s="18">
        <f t="shared" si="33"/>
        <v>44.32</v>
      </c>
      <c r="AO112" s="13"/>
      <c r="AP112" s="21" t="e">
        <f t="shared" si="34"/>
        <v>#VALUE!</v>
      </c>
    </row>
    <row r="113" spans="1:42">
      <c r="A113" s="68">
        <v>22</v>
      </c>
      <c r="B113" s="2" t="s">
        <v>63</v>
      </c>
      <c r="C113" s="3" t="s">
        <v>139</v>
      </c>
      <c r="D113" s="1" t="s">
        <v>20</v>
      </c>
      <c r="E113" s="23" t="s">
        <v>18</v>
      </c>
      <c r="F113" s="82" t="s">
        <v>206</v>
      </c>
      <c r="G113" s="69">
        <f t="shared" si="35"/>
        <v>40</v>
      </c>
      <c r="H113" s="24">
        <v>40</v>
      </c>
      <c r="I113" s="25">
        <v>9</v>
      </c>
      <c r="J113" s="26">
        <v>5</v>
      </c>
      <c r="K113" s="27">
        <v>0</v>
      </c>
      <c r="L113" s="28">
        <v>0</v>
      </c>
      <c r="M113" s="25">
        <v>0</v>
      </c>
      <c r="N113" s="26">
        <v>0</v>
      </c>
      <c r="O113" s="27">
        <v>9</v>
      </c>
      <c r="P113" s="28">
        <v>5</v>
      </c>
      <c r="Q113" s="25">
        <v>9</v>
      </c>
      <c r="R113" s="26">
        <v>5</v>
      </c>
      <c r="S113" s="27">
        <v>9</v>
      </c>
      <c r="T113" s="28">
        <v>5</v>
      </c>
      <c r="U113" s="25">
        <v>9</v>
      </c>
      <c r="V113" s="26">
        <v>5</v>
      </c>
      <c r="W113" s="22"/>
      <c r="X113" s="14">
        <f t="shared" si="29"/>
        <v>820</v>
      </c>
      <c r="Y113" s="14" t="e">
        <f>SUMIF('[1]2007'!$B$2119:$B$2200,[1]New!B115,'[1]2007'!$E$2119:$E$2200)</f>
        <v>#VALUE!</v>
      </c>
      <c r="Z113" s="15" t="e">
        <f t="shared" si="30"/>
        <v>#VALUE!</v>
      </c>
      <c r="AA113" s="23">
        <v>1</v>
      </c>
      <c r="AB113" s="23"/>
      <c r="AC113" s="16" t="e">
        <f t="shared" si="31"/>
        <v>#VALUE!</v>
      </c>
      <c r="AD113" s="13"/>
      <c r="AE113" s="17" t="e">
        <f>IF(Y113=0,0,LOOKUP(Y113,[1]Deduct!A$2:A$18,[1]Deduct!C$2:C$18))</f>
        <v>#VALUE!</v>
      </c>
      <c r="AF113" s="18" t="e">
        <f>IF(Y113=0,0,LOOKUP(Y113,[1]Deduct!A$2:A$18,[1]Deduct!D$2:D$18))</f>
        <v>#VALUE!</v>
      </c>
      <c r="AG113" s="18" t="e">
        <f>IF(Y113=0,0,LOOKUP(Y113,[1]Deduct!A$2:A$18,[1]Deduct!E$2:E$18))</f>
        <v>#VALUE!</v>
      </c>
      <c r="AH113" s="19" t="e">
        <f t="shared" si="32"/>
        <v>#VALUE!</v>
      </c>
      <c r="AI113" s="13"/>
      <c r="AJ113" s="13">
        <f>IF(X113=0,0,LOOKUP(X113,[1]Deduct!A$21:A$64,[1]Deduct!A$21:A$64))-X113</f>
        <v>-70</v>
      </c>
      <c r="AK113" s="20">
        <f>IF(X113=0,0,LOOKUP(X113,[1]Deduct!A$21:A$64,[1]Deduct!C$21:C$64))</f>
        <v>76.92</v>
      </c>
      <c r="AL113" s="13">
        <f>IF(X113=0,0,LOOKUP(X113,[1]Deduct!A$21:A$64,[1]Deduct!D$21:D$64))</f>
        <v>30.49</v>
      </c>
      <c r="AM113" s="13">
        <f>IF(X113=0,0,LOOKUP(X113,[1]Deduct!A$21:A$64,[1]Deduct!E$21:E$64))</f>
        <v>13.01</v>
      </c>
      <c r="AN113" s="18">
        <f t="shared" si="33"/>
        <v>169.12</v>
      </c>
      <c r="AO113" s="13"/>
      <c r="AP113" s="21" t="e">
        <f t="shared" si="34"/>
        <v>#VALUE!</v>
      </c>
    </row>
    <row r="114" spans="1:42">
      <c r="A114" s="68">
        <v>23</v>
      </c>
      <c r="B114" s="2" t="s">
        <v>64</v>
      </c>
      <c r="C114" s="3" t="s">
        <v>140</v>
      </c>
      <c r="D114" s="1" t="s">
        <v>17</v>
      </c>
      <c r="E114" s="23" t="s">
        <v>18</v>
      </c>
      <c r="F114" s="82">
        <v>10.75</v>
      </c>
      <c r="G114" s="69">
        <f t="shared" si="35"/>
        <v>37.5</v>
      </c>
      <c r="H114" s="24">
        <v>37.5</v>
      </c>
      <c r="I114" s="25">
        <v>7.5</v>
      </c>
      <c r="J114" s="26">
        <v>3</v>
      </c>
      <c r="K114" s="27">
        <v>7.5</v>
      </c>
      <c r="L114" s="28">
        <v>3</v>
      </c>
      <c r="M114" s="25">
        <v>7.5</v>
      </c>
      <c r="N114" s="26">
        <v>3</v>
      </c>
      <c r="O114" s="27">
        <v>7.5</v>
      </c>
      <c r="P114" s="28">
        <v>3</v>
      </c>
      <c r="Q114" s="25">
        <v>7.5</v>
      </c>
      <c r="R114" s="26">
        <v>3</v>
      </c>
      <c r="S114" s="27">
        <v>0</v>
      </c>
      <c r="T114" s="28">
        <v>0</v>
      </c>
      <c r="U114" s="25">
        <v>0</v>
      </c>
      <c r="V114" s="26">
        <v>0</v>
      </c>
      <c r="W114" s="22"/>
      <c r="X114" s="14">
        <f t="shared" si="29"/>
        <v>806.25</v>
      </c>
      <c r="Y114" s="14" t="e">
        <f>SUMIF('[1]2007'!$B$2119:$B$2200,[1]New!B116,'[1]2007'!$E$2119:$E$2200)</f>
        <v>#VALUE!</v>
      </c>
      <c r="Z114" s="15" t="e">
        <f t="shared" si="30"/>
        <v>#VALUE!</v>
      </c>
      <c r="AA114" s="23"/>
      <c r="AB114" s="23"/>
      <c r="AC114" s="16" t="e">
        <f t="shared" si="31"/>
        <v>#VALUE!</v>
      </c>
      <c r="AD114" s="13"/>
      <c r="AE114" s="17" t="e">
        <f>IF(Y114=0,0,LOOKUP(Y114,[1]Deduct!A$2:A$18,[1]Deduct!C$2:C$18))</f>
        <v>#VALUE!</v>
      </c>
      <c r="AF114" s="18" t="e">
        <f>IF(Y114=0,0,LOOKUP(Y114,[1]Deduct!A$2:A$18,[1]Deduct!D$2:D$18))</f>
        <v>#VALUE!</v>
      </c>
      <c r="AG114" s="18" t="e">
        <f>IF(Y114=0,0,LOOKUP(Y114,[1]Deduct!A$2:A$18,[1]Deduct!E$2:E$18))</f>
        <v>#VALUE!</v>
      </c>
      <c r="AH114" s="19" t="e">
        <f t="shared" si="32"/>
        <v>#VALUE!</v>
      </c>
      <c r="AI114" s="13"/>
      <c r="AJ114" s="13">
        <f>IF(X114=0,0,LOOKUP(X114,[1]Deduct!A$21:A$64,[1]Deduct!A$21:A$64))-X114</f>
        <v>-56.25</v>
      </c>
      <c r="AK114" s="20">
        <f>IF(X114=0,0,LOOKUP(X114,[1]Deduct!A$21:A$64,[1]Deduct!C$21:C$64))</f>
        <v>76.92</v>
      </c>
      <c r="AL114" s="13">
        <f>IF(X114=0,0,LOOKUP(X114,[1]Deduct!A$21:A$64,[1]Deduct!D$21:D$64))</f>
        <v>30.49</v>
      </c>
      <c r="AM114" s="13">
        <f>IF(X114=0,0,LOOKUP(X114,[1]Deduct!A$21:A$64,[1]Deduct!E$21:E$64))</f>
        <v>13.01</v>
      </c>
      <c r="AN114" s="18">
        <f t="shared" si="33"/>
        <v>169.12</v>
      </c>
      <c r="AO114" s="13"/>
      <c r="AP114" s="21" t="e">
        <f t="shared" si="34"/>
        <v>#VALUE!</v>
      </c>
    </row>
    <row r="115" spans="1:42">
      <c r="A115" s="68">
        <v>24</v>
      </c>
      <c r="B115" s="2" t="s">
        <v>65</v>
      </c>
      <c r="C115" s="3" t="s">
        <v>141</v>
      </c>
      <c r="D115" s="1" t="s">
        <v>20</v>
      </c>
      <c r="E115" s="23" t="s">
        <v>18</v>
      </c>
      <c r="F115" s="82" t="s">
        <v>206</v>
      </c>
      <c r="G115" s="69">
        <f t="shared" si="35"/>
        <v>20</v>
      </c>
      <c r="H115" s="24">
        <v>20</v>
      </c>
      <c r="I115" s="25">
        <v>5</v>
      </c>
      <c r="J115" s="26">
        <v>9</v>
      </c>
      <c r="K115" s="27">
        <v>5</v>
      </c>
      <c r="L115" s="28">
        <v>9</v>
      </c>
      <c r="M115" s="25">
        <v>0</v>
      </c>
      <c r="N115" s="26">
        <v>0</v>
      </c>
      <c r="O115" s="27">
        <v>0</v>
      </c>
      <c r="P115" s="28">
        <v>0</v>
      </c>
      <c r="Q115" s="25">
        <v>5</v>
      </c>
      <c r="R115" s="26">
        <v>9</v>
      </c>
      <c r="S115" s="27">
        <v>5</v>
      </c>
      <c r="T115" s="28">
        <v>9</v>
      </c>
      <c r="U115" s="25">
        <v>5</v>
      </c>
      <c r="V115" s="26">
        <v>9</v>
      </c>
      <c r="W115" s="22"/>
      <c r="X115" s="14">
        <f t="shared" si="29"/>
        <v>410</v>
      </c>
      <c r="Y115" s="14" t="e">
        <f>SUMIF('[1]2007'!$B$2119:$B$2200,[1]New!B117,'[1]2007'!$E$2119:$E$2200)</f>
        <v>#VALUE!</v>
      </c>
      <c r="Z115" s="15" t="e">
        <f t="shared" si="30"/>
        <v>#VALUE!</v>
      </c>
      <c r="AA115" s="23">
        <v>1</v>
      </c>
      <c r="AB115" s="23"/>
      <c r="AC115" s="16" t="e">
        <f t="shared" si="31"/>
        <v>#VALUE!</v>
      </c>
      <c r="AD115" s="13"/>
      <c r="AE115" s="17" t="e">
        <f>IF(Y115=0,0,LOOKUP(Y115,[1]Deduct!A$2:A$18,[1]Deduct!C$2:C$18))</f>
        <v>#VALUE!</v>
      </c>
      <c r="AF115" s="18" t="e">
        <f>IF(Y115=0,0,LOOKUP(Y115,[1]Deduct!A$2:A$18,[1]Deduct!D$2:D$18))</f>
        <v>#VALUE!</v>
      </c>
      <c r="AG115" s="18" t="e">
        <f>IF(Y115=0,0,LOOKUP(Y115,[1]Deduct!A$2:A$18,[1]Deduct!E$2:E$18))</f>
        <v>#VALUE!</v>
      </c>
      <c r="AH115" s="19" t="e">
        <f t="shared" si="32"/>
        <v>#VALUE!</v>
      </c>
      <c r="AI115" s="13"/>
      <c r="AJ115" s="13">
        <f>IF(X115=0,0,LOOKUP(X115,[1]Deduct!A$21:A$64,[1]Deduct!A$21:A$64))-X115</f>
        <v>0</v>
      </c>
      <c r="AK115" s="20">
        <f>IF(X115=0,0,LOOKUP(X115,[1]Deduct!A$21:A$64,[1]Deduct!C$21:C$64))</f>
        <v>0</v>
      </c>
      <c r="AL115" s="13">
        <f>IF(X115=0,0,LOOKUP(X115,[1]Deduct!A$21:A$64,[1]Deduct!D$21:D$64))</f>
        <v>13.64</v>
      </c>
      <c r="AM115" s="13">
        <f>IF(X115=0,0,LOOKUP(X115,[1]Deduct!A$21:A$64,[1]Deduct!E$21:E$64))</f>
        <v>7.1</v>
      </c>
      <c r="AN115" s="18">
        <f t="shared" si="33"/>
        <v>44.32</v>
      </c>
      <c r="AO115" s="13"/>
      <c r="AP115" s="21" t="e">
        <f t="shared" si="34"/>
        <v>#VALUE!</v>
      </c>
    </row>
    <row r="116" spans="1:42">
      <c r="A116" s="68">
        <v>25</v>
      </c>
      <c r="B116" s="2" t="s">
        <v>66</v>
      </c>
      <c r="C116" s="3" t="s">
        <v>142</v>
      </c>
      <c r="D116" s="1" t="s">
        <v>25</v>
      </c>
      <c r="E116" s="23" t="s">
        <v>18</v>
      </c>
      <c r="F116" s="82" t="s">
        <v>206</v>
      </c>
      <c r="G116" s="69">
        <f t="shared" si="35"/>
        <v>20</v>
      </c>
      <c r="H116" s="24">
        <v>20</v>
      </c>
      <c r="I116" s="25">
        <v>9</v>
      </c>
      <c r="J116" s="26">
        <v>1</v>
      </c>
      <c r="K116" s="27">
        <v>9</v>
      </c>
      <c r="L116" s="28">
        <v>1</v>
      </c>
      <c r="M116" s="25">
        <v>9</v>
      </c>
      <c r="N116" s="26">
        <v>1</v>
      </c>
      <c r="O116" s="27">
        <v>9</v>
      </c>
      <c r="P116" s="28">
        <v>1</v>
      </c>
      <c r="Q116" s="25">
        <v>9</v>
      </c>
      <c r="R116" s="26">
        <v>1</v>
      </c>
      <c r="S116" s="27">
        <v>0</v>
      </c>
      <c r="T116" s="28">
        <v>0</v>
      </c>
      <c r="U116" s="25">
        <v>0</v>
      </c>
      <c r="V116" s="26">
        <v>0</v>
      </c>
      <c r="W116" s="22"/>
      <c r="X116" s="14">
        <f t="shared" si="29"/>
        <v>410</v>
      </c>
      <c r="Y116" s="14" t="e">
        <f>SUMIF('[1]2007'!$B$2119:$B$2200,[1]New!B118,'[1]2007'!$E$2119:$E$2200)</f>
        <v>#VALUE!</v>
      </c>
      <c r="Z116" s="15" t="e">
        <f t="shared" si="30"/>
        <v>#VALUE!</v>
      </c>
      <c r="AA116" s="23"/>
      <c r="AB116" s="23"/>
      <c r="AC116" s="16" t="e">
        <f t="shared" si="31"/>
        <v>#VALUE!</v>
      </c>
      <c r="AD116" s="13"/>
      <c r="AE116" s="17" t="e">
        <f>IF(Y116=0,0,LOOKUP(Y116,[1]Deduct!A$2:A$18,[1]Deduct!C$2:C$18))</f>
        <v>#VALUE!</v>
      </c>
      <c r="AF116" s="18" t="e">
        <f>IF(Y116=0,0,LOOKUP(Y116,[1]Deduct!A$2:A$18,[1]Deduct!D$2:D$18))</f>
        <v>#VALUE!</v>
      </c>
      <c r="AG116" s="18" t="e">
        <f>IF(Y116=0,0,LOOKUP(Y116,[1]Deduct!A$2:A$18,[1]Deduct!E$2:E$18))</f>
        <v>#VALUE!</v>
      </c>
      <c r="AH116" s="19" t="e">
        <f t="shared" si="32"/>
        <v>#VALUE!</v>
      </c>
      <c r="AI116" s="13"/>
      <c r="AJ116" s="13">
        <f>IF(X116=0,0,LOOKUP(X116,[1]Deduct!A$21:A$64,[1]Deduct!A$21:A$64))-X116</f>
        <v>0</v>
      </c>
      <c r="AK116" s="20">
        <f>IF(X116=0,0,LOOKUP(X116,[1]Deduct!A$21:A$64,[1]Deduct!C$21:C$64))</f>
        <v>0</v>
      </c>
      <c r="AL116" s="13">
        <f>IF(X116=0,0,LOOKUP(X116,[1]Deduct!A$21:A$64,[1]Deduct!D$21:D$64))</f>
        <v>13.64</v>
      </c>
      <c r="AM116" s="13">
        <f>IF(X116=0,0,LOOKUP(X116,[1]Deduct!A$21:A$64,[1]Deduct!E$21:E$64))</f>
        <v>7.1</v>
      </c>
      <c r="AN116" s="18">
        <f t="shared" si="33"/>
        <v>44.32</v>
      </c>
      <c r="AO116" s="13"/>
      <c r="AP116" s="21" t="e">
        <f t="shared" si="34"/>
        <v>#VALUE!</v>
      </c>
    </row>
    <row r="117" spans="1:42">
      <c r="A117" s="68">
        <v>26</v>
      </c>
      <c r="B117" s="2" t="s">
        <v>21</v>
      </c>
      <c r="C117" s="3" t="s">
        <v>22</v>
      </c>
      <c r="D117" s="1" t="s">
        <v>20</v>
      </c>
      <c r="E117" s="23" t="s">
        <v>18</v>
      </c>
      <c r="F117" s="82" t="s">
        <v>206</v>
      </c>
      <c r="G117" s="69">
        <f t="shared" si="35"/>
        <v>20</v>
      </c>
      <c r="H117" s="24">
        <v>20</v>
      </c>
      <c r="I117" s="25">
        <v>2</v>
      </c>
      <c r="J117" s="26">
        <v>6</v>
      </c>
      <c r="K117" s="27">
        <v>2</v>
      </c>
      <c r="L117" s="28">
        <v>6</v>
      </c>
      <c r="M117" s="25">
        <v>2</v>
      </c>
      <c r="N117" s="26">
        <v>6</v>
      </c>
      <c r="O117" s="27">
        <v>0</v>
      </c>
      <c r="P117" s="28">
        <v>0</v>
      </c>
      <c r="Q117" s="25">
        <v>0</v>
      </c>
      <c r="R117" s="26">
        <v>0</v>
      </c>
      <c r="S117" s="27">
        <v>2</v>
      </c>
      <c r="T117" s="28">
        <v>6</v>
      </c>
      <c r="U117" s="25">
        <v>2</v>
      </c>
      <c r="V117" s="26">
        <v>6</v>
      </c>
      <c r="W117" s="22"/>
      <c r="X117" s="14">
        <f t="shared" si="29"/>
        <v>410</v>
      </c>
      <c r="Y117" s="14" t="e">
        <f>SUMIF('[1]2007'!$B$2119:$B$2200,[1]New!B119,'[1]2007'!$E$2119:$E$2200)</f>
        <v>#VALUE!</v>
      </c>
      <c r="Z117" s="15" t="e">
        <f t="shared" si="30"/>
        <v>#VALUE!</v>
      </c>
      <c r="AA117" s="23"/>
      <c r="AB117" s="23"/>
      <c r="AC117" s="16" t="e">
        <f t="shared" si="31"/>
        <v>#VALUE!</v>
      </c>
      <c r="AD117" s="13"/>
      <c r="AE117" s="17" t="e">
        <f>IF(Y117=0,0,LOOKUP(Y117,[1]Deduct!A$2:A$18,[1]Deduct!C$2:C$18))</f>
        <v>#VALUE!</v>
      </c>
      <c r="AF117" s="18" t="e">
        <f>IF(Y117=0,0,LOOKUP(Y117,[1]Deduct!A$2:A$18,[1]Deduct!D$2:D$18))</f>
        <v>#VALUE!</v>
      </c>
      <c r="AG117" s="18" t="e">
        <f>IF(Y117=0,0,LOOKUP(Y117,[1]Deduct!A$2:A$18,[1]Deduct!E$2:E$18))</f>
        <v>#VALUE!</v>
      </c>
      <c r="AH117" s="19" t="e">
        <f t="shared" si="32"/>
        <v>#VALUE!</v>
      </c>
      <c r="AI117" s="13"/>
      <c r="AJ117" s="13">
        <f>IF(X117=0,0,LOOKUP(X117,[1]Deduct!A$21:A$64,[1]Deduct!A$21:A$64))-X117</f>
        <v>0</v>
      </c>
      <c r="AK117" s="20">
        <f>IF(X117=0,0,LOOKUP(X117,[1]Deduct!A$21:A$64,[1]Deduct!C$21:C$64))</f>
        <v>0</v>
      </c>
      <c r="AL117" s="13">
        <f>IF(X117=0,0,LOOKUP(X117,[1]Deduct!A$21:A$64,[1]Deduct!D$21:D$64))</f>
        <v>13.64</v>
      </c>
      <c r="AM117" s="13">
        <f>IF(X117=0,0,LOOKUP(X117,[1]Deduct!A$21:A$64,[1]Deduct!E$21:E$64))</f>
        <v>7.1</v>
      </c>
      <c r="AN117" s="18">
        <f t="shared" si="33"/>
        <v>44.32</v>
      </c>
      <c r="AO117" s="13"/>
      <c r="AP117" s="21" t="e">
        <f t="shared" si="34"/>
        <v>#VALUE!</v>
      </c>
    </row>
    <row r="118" spans="1:42">
      <c r="A118" s="68">
        <v>27</v>
      </c>
      <c r="B118" s="2" t="s">
        <v>67</v>
      </c>
      <c r="C118" s="3" t="s">
        <v>143</v>
      </c>
      <c r="D118" s="1" t="s">
        <v>20</v>
      </c>
      <c r="E118" s="23" t="s">
        <v>18</v>
      </c>
      <c r="F118" s="82" t="s">
        <v>206</v>
      </c>
      <c r="G118" s="69">
        <f t="shared" si="35"/>
        <v>40</v>
      </c>
      <c r="H118" s="24">
        <v>40</v>
      </c>
      <c r="I118" s="25">
        <v>0</v>
      </c>
      <c r="J118" s="26">
        <v>0</v>
      </c>
      <c r="K118" s="27">
        <v>0</v>
      </c>
      <c r="L118" s="28">
        <v>0</v>
      </c>
      <c r="M118" s="25">
        <v>9</v>
      </c>
      <c r="N118" s="26">
        <v>5</v>
      </c>
      <c r="O118" s="27">
        <v>9</v>
      </c>
      <c r="P118" s="28">
        <v>5</v>
      </c>
      <c r="Q118" s="25">
        <v>9</v>
      </c>
      <c r="R118" s="26">
        <v>5</v>
      </c>
      <c r="S118" s="27">
        <v>9</v>
      </c>
      <c r="T118" s="28">
        <v>5</v>
      </c>
      <c r="U118" s="25">
        <v>9</v>
      </c>
      <c r="V118" s="26">
        <v>5</v>
      </c>
      <c r="W118" s="22"/>
      <c r="X118" s="14">
        <f t="shared" si="29"/>
        <v>820</v>
      </c>
      <c r="Y118" s="14" t="e">
        <f>SUMIF('[1]2007'!$B$2119:$B$2200,[1]New!B120,'[1]2007'!$E$2119:$E$2200)</f>
        <v>#VALUE!</v>
      </c>
      <c r="Z118" s="15" t="e">
        <f t="shared" si="30"/>
        <v>#VALUE!</v>
      </c>
      <c r="AA118" s="23"/>
      <c r="AB118" s="23"/>
      <c r="AC118" s="16" t="e">
        <f t="shared" si="31"/>
        <v>#VALUE!</v>
      </c>
      <c r="AD118" s="13"/>
      <c r="AE118" s="17" t="e">
        <f>IF(Y118=0,0,LOOKUP(Y118,[1]Deduct!A$2:A$18,[1]Deduct!C$2:C$18))</f>
        <v>#VALUE!</v>
      </c>
      <c r="AF118" s="18" t="e">
        <f>IF(Y118=0,0,LOOKUP(Y118,[1]Deduct!A$2:A$18,[1]Deduct!D$2:D$18))</f>
        <v>#VALUE!</v>
      </c>
      <c r="AG118" s="18" t="e">
        <f>IF(Y118=0,0,LOOKUP(Y118,[1]Deduct!A$2:A$18,[1]Deduct!E$2:E$18))</f>
        <v>#VALUE!</v>
      </c>
      <c r="AH118" s="19" t="e">
        <f t="shared" si="32"/>
        <v>#VALUE!</v>
      </c>
      <c r="AI118" s="13"/>
      <c r="AJ118" s="13">
        <f>IF(X118=0,0,LOOKUP(X118,[1]Deduct!A$21:A$64,[1]Deduct!A$21:A$64))-X118</f>
        <v>-70</v>
      </c>
      <c r="AK118" s="20">
        <f>IF(X118=0,0,LOOKUP(X118,[1]Deduct!A$21:A$64,[1]Deduct!C$21:C$64))</f>
        <v>76.92</v>
      </c>
      <c r="AL118" s="13">
        <f>IF(X118=0,0,LOOKUP(X118,[1]Deduct!A$21:A$64,[1]Deduct!D$21:D$64))</f>
        <v>30.49</v>
      </c>
      <c r="AM118" s="13">
        <f>IF(X118=0,0,LOOKUP(X118,[1]Deduct!A$21:A$64,[1]Deduct!E$21:E$64))</f>
        <v>13.01</v>
      </c>
      <c r="AN118" s="18">
        <f t="shared" si="33"/>
        <v>169.12</v>
      </c>
      <c r="AO118" s="13"/>
      <c r="AP118" s="21" t="e">
        <f t="shared" si="34"/>
        <v>#VALUE!</v>
      </c>
    </row>
    <row r="119" spans="1:42">
      <c r="A119" s="68">
        <v>28</v>
      </c>
      <c r="B119" s="2" t="s">
        <v>68</v>
      </c>
      <c r="C119" s="3" t="s">
        <v>144</v>
      </c>
      <c r="D119" s="1" t="s">
        <v>20</v>
      </c>
      <c r="E119" s="23" t="s">
        <v>18</v>
      </c>
      <c r="F119" s="82" t="s">
        <v>206</v>
      </c>
      <c r="G119" s="69">
        <f t="shared" si="35"/>
        <v>20</v>
      </c>
      <c r="H119" s="24">
        <v>20</v>
      </c>
      <c r="I119" s="25">
        <v>0</v>
      </c>
      <c r="J119" s="26">
        <v>0</v>
      </c>
      <c r="K119" s="27">
        <v>10</v>
      </c>
      <c r="L119" s="28">
        <v>3</v>
      </c>
      <c r="M119" s="25">
        <v>0</v>
      </c>
      <c r="N119" s="26">
        <v>0</v>
      </c>
      <c r="O119" s="27">
        <v>10</v>
      </c>
      <c r="P119" s="28">
        <v>3</v>
      </c>
      <c r="Q119" s="25">
        <v>10</v>
      </c>
      <c r="R119" s="26">
        <v>3</v>
      </c>
      <c r="S119" s="27">
        <v>10</v>
      </c>
      <c r="T119" s="28">
        <v>3</v>
      </c>
      <c r="U119" s="25">
        <v>0</v>
      </c>
      <c r="V119" s="26">
        <v>0</v>
      </c>
      <c r="W119" s="22"/>
      <c r="X119" s="14">
        <f t="shared" si="29"/>
        <v>410</v>
      </c>
      <c r="Y119" s="14" t="e">
        <f>SUMIF('[1]2007'!$B$2119:$B$2200,[1]New!B121,'[1]2007'!$E$2119:$E$2200)</f>
        <v>#VALUE!</v>
      </c>
      <c r="Z119" s="15" t="e">
        <f t="shared" si="30"/>
        <v>#VALUE!</v>
      </c>
      <c r="AA119" s="23"/>
      <c r="AB119" s="23"/>
      <c r="AC119" s="16" t="e">
        <f t="shared" si="31"/>
        <v>#VALUE!</v>
      </c>
      <c r="AD119" s="13"/>
      <c r="AE119" s="17" t="e">
        <f>IF(Y119=0,0,LOOKUP(Y119,[1]Deduct!A$2:A$18,[1]Deduct!C$2:C$18))</f>
        <v>#VALUE!</v>
      </c>
      <c r="AF119" s="18" t="e">
        <f>IF(Y119=0,0,LOOKUP(Y119,[1]Deduct!A$2:A$18,[1]Deduct!D$2:D$18))</f>
        <v>#VALUE!</v>
      </c>
      <c r="AG119" s="18" t="e">
        <f>IF(Y119=0,0,LOOKUP(Y119,[1]Deduct!A$2:A$18,[1]Deduct!E$2:E$18))</f>
        <v>#VALUE!</v>
      </c>
      <c r="AH119" s="19" t="e">
        <f t="shared" si="32"/>
        <v>#VALUE!</v>
      </c>
      <c r="AI119" s="13"/>
      <c r="AJ119" s="13">
        <f>IF(X119=0,0,LOOKUP(X119,[1]Deduct!A$21:A$64,[1]Deduct!A$21:A$64))-X119</f>
        <v>0</v>
      </c>
      <c r="AK119" s="20">
        <f>IF(X119=0,0,LOOKUP(X119,[1]Deduct!A$21:A$64,[1]Deduct!C$21:C$64))</f>
        <v>0</v>
      </c>
      <c r="AL119" s="13">
        <f>IF(X119=0,0,LOOKUP(X119,[1]Deduct!A$21:A$64,[1]Deduct!D$21:D$64))</f>
        <v>13.64</v>
      </c>
      <c r="AM119" s="13">
        <f>IF(X119=0,0,LOOKUP(X119,[1]Deduct!A$21:A$64,[1]Deduct!E$21:E$64))</f>
        <v>7.1</v>
      </c>
      <c r="AN119" s="18">
        <f t="shared" si="33"/>
        <v>44.32</v>
      </c>
      <c r="AO119" s="13"/>
      <c r="AP119" s="21" t="e">
        <f t="shared" si="34"/>
        <v>#VALUE!</v>
      </c>
    </row>
    <row r="120" spans="1:42">
      <c r="A120" s="68">
        <v>29</v>
      </c>
      <c r="B120" s="2" t="s">
        <v>69</v>
      </c>
      <c r="C120" s="3" t="s">
        <v>145</v>
      </c>
      <c r="D120" s="1" t="s">
        <v>17</v>
      </c>
      <c r="E120" s="23" t="s">
        <v>18</v>
      </c>
      <c r="F120" s="82">
        <v>10.25</v>
      </c>
      <c r="G120" s="69">
        <f t="shared" si="35"/>
        <v>14.75</v>
      </c>
      <c r="H120" s="24">
        <v>14.75</v>
      </c>
      <c r="I120" s="25">
        <v>0</v>
      </c>
      <c r="J120" s="26">
        <v>0</v>
      </c>
      <c r="K120" s="27">
        <v>0</v>
      </c>
      <c r="L120" s="28">
        <v>0</v>
      </c>
      <c r="M120" s="25">
        <v>0</v>
      </c>
      <c r="N120" s="26">
        <v>0</v>
      </c>
      <c r="O120" s="27">
        <v>0</v>
      </c>
      <c r="P120" s="28">
        <v>0</v>
      </c>
      <c r="Q120" s="25">
        <v>0</v>
      </c>
      <c r="R120" s="26">
        <v>0</v>
      </c>
      <c r="S120" s="27">
        <v>10.5</v>
      </c>
      <c r="T120" s="28">
        <v>6</v>
      </c>
      <c r="U120" s="25">
        <v>10.75</v>
      </c>
      <c r="V120" s="26">
        <v>6</v>
      </c>
      <c r="W120" s="22"/>
      <c r="X120" s="14">
        <f t="shared" si="29"/>
        <v>302.375</v>
      </c>
      <c r="Y120" s="14" t="e">
        <f>SUMIF('[1]2007'!$B$2119:$B$2200,[1]New!B122,'[1]2007'!$E$2119:$E$2200)</f>
        <v>#VALUE!</v>
      </c>
      <c r="Z120" s="15" t="e">
        <f t="shared" si="30"/>
        <v>#VALUE!</v>
      </c>
      <c r="AA120" s="23">
        <v>1</v>
      </c>
      <c r="AB120" s="23"/>
      <c r="AC120" s="16" t="e">
        <f t="shared" si="31"/>
        <v>#VALUE!</v>
      </c>
      <c r="AD120" s="13"/>
      <c r="AE120" s="17" t="e">
        <f>IF(Y120=0,0,LOOKUP(Y120,[1]Deduct!A$2:A$18,[1]Deduct!C$2:C$18))</f>
        <v>#VALUE!</v>
      </c>
      <c r="AF120" s="18" t="e">
        <f>IF(Y120=0,0,LOOKUP(Y120,[1]Deduct!A$2:A$18,[1]Deduct!D$2:D$18))</f>
        <v>#VALUE!</v>
      </c>
      <c r="AG120" s="18" t="e">
        <f>IF(Y120=0,0,LOOKUP(Y120,[1]Deduct!A$2:A$18,[1]Deduct!E$2:E$18))</f>
        <v>#VALUE!</v>
      </c>
      <c r="AH120" s="19" t="e">
        <f t="shared" si="32"/>
        <v>#VALUE!</v>
      </c>
      <c r="AI120" s="13"/>
      <c r="AJ120" s="13" t="e">
        <f>IF(X120=0,0,LOOKUP(X120,[1]Deduct!A$21:A$64,[1]Deduct!A$21:A$64))-X120</f>
        <v>#N/A</v>
      </c>
      <c r="AK120" s="20" t="e">
        <f>IF(X120=0,0,LOOKUP(X120,[1]Deduct!A$21:A$64,[1]Deduct!C$21:C$64))</f>
        <v>#N/A</v>
      </c>
      <c r="AL120" s="13" t="e">
        <f>IF(X120=0,0,LOOKUP(X120,[1]Deduct!A$21:A$64,[1]Deduct!D$21:D$64))</f>
        <v>#N/A</v>
      </c>
      <c r="AM120" s="13" t="e">
        <f>IF(X120=0,0,LOOKUP(X120,[1]Deduct!A$21:A$64,[1]Deduct!E$21:E$64))</f>
        <v>#N/A</v>
      </c>
      <c r="AN120" s="18" t="e">
        <f t="shared" si="33"/>
        <v>#N/A</v>
      </c>
      <c r="AO120" s="13"/>
      <c r="AP120" s="21" t="e">
        <f t="shared" si="34"/>
        <v>#N/A</v>
      </c>
    </row>
    <row r="121" spans="1:42">
      <c r="A121" s="68">
        <v>30</v>
      </c>
      <c r="B121" s="2" t="s">
        <v>70</v>
      </c>
      <c r="C121" s="3" t="s">
        <v>146</v>
      </c>
      <c r="D121" s="1" t="s">
        <v>213</v>
      </c>
      <c r="E121" s="23" t="s">
        <v>18</v>
      </c>
      <c r="F121" s="82" t="s">
        <v>206</v>
      </c>
      <c r="G121" s="69">
        <f t="shared" si="35"/>
        <v>37.5</v>
      </c>
      <c r="H121" s="24">
        <v>37.5</v>
      </c>
      <c r="I121" s="25">
        <v>0</v>
      </c>
      <c r="J121" s="26">
        <v>0</v>
      </c>
      <c r="K121" s="27">
        <v>9</v>
      </c>
      <c r="L121" s="28">
        <v>4.5</v>
      </c>
      <c r="M121" s="25">
        <v>0</v>
      </c>
      <c r="N121" s="26">
        <v>0</v>
      </c>
      <c r="O121" s="27">
        <v>9</v>
      </c>
      <c r="P121" s="28">
        <v>4.5</v>
      </c>
      <c r="Q121" s="25">
        <v>9</v>
      </c>
      <c r="R121" s="26">
        <v>4.5</v>
      </c>
      <c r="S121" s="27">
        <v>9</v>
      </c>
      <c r="T121" s="28">
        <v>4.5</v>
      </c>
      <c r="U121" s="25">
        <v>9</v>
      </c>
      <c r="V121" s="26">
        <v>4.5</v>
      </c>
      <c r="W121" s="22"/>
      <c r="X121" s="14">
        <f t="shared" si="29"/>
        <v>768.75</v>
      </c>
      <c r="Y121" s="14" t="e">
        <f>SUMIF('[1]2007'!$B$2119:$B$2200,[1]New!B123,'[1]2007'!$E$2119:$E$2200)</f>
        <v>#VALUE!</v>
      </c>
      <c r="Z121" s="15" t="e">
        <f t="shared" si="30"/>
        <v>#VALUE!</v>
      </c>
      <c r="AA121" s="23">
        <v>1</v>
      </c>
      <c r="AB121" s="23"/>
      <c r="AC121" s="16" t="e">
        <f t="shared" si="31"/>
        <v>#VALUE!</v>
      </c>
      <c r="AD121" s="13"/>
      <c r="AE121" s="17" t="e">
        <f>IF(Y121=0,0,LOOKUP(Y121,[1]Deduct!A$2:A$18,[1]Deduct!C$2:C$18))</f>
        <v>#VALUE!</v>
      </c>
      <c r="AF121" s="18" t="e">
        <f>IF(Y121=0,0,LOOKUP(Y121,[1]Deduct!A$2:A$18,[1]Deduct!D$2:D$18))</f>
        <v>#VALUE!</v>
      </c>
      <c r="AG121" s="18" t="e">
        <f>IF(Y121=0,0,LOOKUP(Y121,[1]Deduct!A$2:A$18,[1]Deduct!E$2:E$18))</f>
        <v>#VALUE!</v>
      </c>
      <c r="AH121" s="19" t="e">
        <f t="shared" si="32"/>
        <v>#VALUE!</v>
      </c>
      <c r="AI121" s="13"/>
      <c r="AJ121" s="13">
        <f>IF(X121=0,0,LOOKUP(X121,[1]Deduct!A$21:A$64,[1]Deduct!A$21:A$64))-X121</f>
        <v>-18.75</v>
      </c>
      <c r="AK121" s="20">
        <f>IF(X121=0,0,LOOKUP(X121,[1]Deduct!A$21:A$64,[1]Deduct!C$21:C$64))</f>
        <v>76.92</v>
      </c>
      <c r="AL121" s="13">
        <f>IF(X121=0,0,LOOKUP(X121,[1]Deduct!A$21:A$64,[1]Deduct!D$21:D$64))</f>
        <v>30.49</v>
      </c>
      <c r="AM121" s="13">
        <f>IF(X121=0,0,LOOKUP(X121,[1]Deduct!A$21:A$64,[1]Deduct!E$21:E$64))</f>
        <v>13.01</v>
      </c>
      <c r="AN121" s="18">
        <f t="shared" si="33"/>
        <v>169.12</v>
      </c>
      <c r="AO121" s="13"/>
      <c r="AP121" s="21" t="e">
        <f t="shared" si="34"/>
        <v>#VALUE!</v>
      </c>
    </row>
    <row r="122" spans="1:42">
      <c r="A122" s="68">
        <v>31</v>
      </c>
      <c r="B122" s="2" t="s">
        <v>71</v>
      </c>
      <c r="C122" s="3" t="s">
        <v>147</v>
      </c>
      <c r="D122" s="1" t="s">
        <v>19</v>
      </c>
      <c r="E122" s="23" t="s">
        <v>18</v>
      </c>
      <c r="F122" s="82" t="s">
        <v>206</v>
      </c>
      <c r="G122" s="69">
        <f t="shared" si="35"/>
        <v>20</v>
      </c>
      <c r="H122" s="24">
        <v>20</v>
      </c>
      <c r="I122" s="25">
        <v>8</v>
      </c>
      <c r="J122" s="26">
        <v>10</v>
      </c>
      <c r="K122" s="27">
        <v>7</v>
      </c>
      <c r="L122" s="28">
        <v>10</v>
      </c>
      <c r="M122" s="25">
        <v>7</v>
      </c>
      <c r="N122" s="26">
        <v>10</v>
      </c>
      <c r="O122" s="27">
        <v>7</v>
      </c>
      <c r="P122" s="28">
        <v>10</v>
      </c>
      <c r="Q122" s="25">
        <v>7</v>
      </c>
      <c r="R122" s="26">
        <v>10</v>
      </c>
      <c r="S122" s="27">
        <v>7</v>
      </c>
      <c r="T122" s="28">
        <v>10</v>
      </c>
      <c r="U122" s="25">
        <v>7</v>
      </c>
      <c r="V122" s="26">
        <v>10</v>
      </c>
      <c r="W122" s="22"/>
      <c r="X122" s="14">
        <f t="shared" si="29"/>
        <v>410</v>
      </c>
      <c r="Y122" s="14" t="e">
        <f>SUMIF('[1]2007'!$B$2119:$B$2200,[1]New!B124,'[1]2007'!$E$2119:$E$2200)</f>
        <v>#VALUE!</v>
      </c>
      <c r="Z122" s="15" t="e">
        <f t="shared" si="30"/>
        <v>#VALUE!</v>
      </c>
      <c r="AA122" s="23"/>
      <c r="AB122" s="23"/>
      <c r="AC122" s="16" t="e">
        <f t="shared" si="31"/>
        <v>#VALUE!</v>
      </c>
      <c r="AD122" s="13"/>
      <c r="AE122" s="17" t="e">
        <f>IF(Y122=0,0,LOOKUP(Y122,[1]Deduct!A$2:A$18,[1]Deduct!C$2:C$18))</f>
        <v>#VALUE!</v>
      </c>
      <c r="AF122" s="18" t="e">
        <f>IF(Y122=0,0,LOOKUP(Y122,[1]Deduct!A$2:A$18,[1]Deduct!D$2:D$18))</f>
        <v>#VALUE!</v>
      </c>
      <c r="AG122" s="18" t="e">
        <f>IF(Y122=0,0,LOOKUP(Y122,[1]Deduct!A$2:A$18,[1]Deduct!E$2:E$18))</f>
        <v>#VALUE!</v>
      </c>
      <c r="AH122" s="19" t="e">
        <f t="shared" si="32"/>
        <v>#VALUE!</v>
      </c>
      <c r="AI122" s="13"/>
      <c r="AJ122" s="13">
        <f>IF(X122=0,0,LOOKUP(X122,[1]Deduct!A$21:A$64,[1]Deduct!A$21:A$64))-X122</f>
        <v>0</v>
      </c>
      <c r="AK122" s="20">
        <f>IF(X122=0,0,LOOKUP(X122,[1]Deduct!A$21:A$64,[1]Deduct!C$21:C$64))</f>
        <v>0</v>
      </c>
      <c r="AL122" s="13">
        <f>IF(X122=0,0,LOOKUP(X122,[1]Deduct!A$21:A$64,[1]Deduct!D$21:D$64))</f>
        <v>13.64</v>
      </c>
      <c r="AM122" s="13">
        <f>IF(X122=0,0,LOOKUP(X122,[1]Deduct!A$21:A$64,[1]Deduct!E$21:E$64))</f>
        <v>7.1</v>
      </c>
      <c r="AN122" s="18">
        <f t="shared" si="33"/>
        <v>44.32</v>
      </c>
      <c r="AO122" s="13"/>
      <c r="AP122" s="21" t="e">
        <f t="shared" si="34"/>
        <v>#VALUE!</v>
      </c>
    </row>
    <row r="123" spans="1:42">
      <c r="A123" s="68">
        <v>32</v>
      </c>
      <c r="B123" s="2" t="s">
        <v>203</v>
      </c>
      <c r="C123" s="3" t="s">
        <v>148</v>
      </c>
      <c r="D123" s="1" t="s">
        <v>17</v>
      </c>
      <c r="E123" s="23" t="s">
        <v>18</v>
      </c>
      <c r="F123" s="82">
        <v>10.25</v>
      </c>
      <c r="G123" s="69">
        <f t="shared" si="35"/>
        <v>27.75</v>
      </c>
      <c r="H123" s="24">
        <v>27.75</v>
      </c>
      <c r="I123" s="25">
        <v>11</v>
      </c>
      <c r="J123" s="26">
        <v>5</v>
      </c>
      <c r="K123" s="27">
        <v>11</v>
      </c>
      <c r="L123" s="28">
        <v>5.25</v>
      </c>
      <c r="M123" s="25">
        <v>11</v>
      </c>
      <c r="N123" s="26">
        <v>4.5</v>
      </c>
      <c r="O123" s="27">
        <v>11</v>
      </c>
      <c r="P123" s="28">
        <v>4</v>
      </c>
      <c r="Q123" s="25">
        <v>11</v>
      </c>
      <c r="R123" s="26">
        <v>4</v>
      </c>
      <c r="S123" s="27">
        <v>0</v>
      </c>
      <c r="T123" s="28">
        <v>0</v>
      </c>
      <c r="U123" s="25">
        <v>0</v>
      </c>
      <c r="V123" s="26">
        <v>0</v>
      </c>
      <c r="W123" s="22"/>
      <c r="X123" s="14">
        <f t="shared" si="29"/>
        <v>568.875</v>
      </c>
      <c r="Y123" s="14" t="e">
        <f>SUMIF('[1]2007'!$B$2119:$B$2200,[1]New!B125,'[1]2007'!$E$2119:$E$2200)</f>
        <v>#VALUE!</v>
      </c>
      <c r="Z123" s="15" t="e">
        <f t="shared" si="30"/>
        <v>#VALUE!</v>
      </c>
      <c r="AA123" s="23"/>
      <c r="AB123" s="23"/>
      <c r="AC123" s="16" t="e">
        <f t="shared" si="31"/>
        <v>#VALUE!</v>
      </c>
      <c r="AD123" s="13"/>
      <c r="AE123" s="17" t="e">
        <f>IF(Y123=0,0,LOOKUP(Y123,[1]Deduct!A$2:A$18,[1]Deduct!C$2:C$18))</f>
        <v>#VALUE!</v>
      </c>
      <c r="AF123" s="18" t="e">
        <f>IF(Y123=0,0,LOOKUP(Y123,[1]Deduct!A$2:A$18,[1]Deduct!D$2:D$18))</f>
        <v>#VALUE!</v>
      </c>
      <c r="AG123" s="18" t="e">
        <f>IF(Y123=0,0,LOOKUP(Y123,[1]Deduct!A$2:A$18,[1]Deduct!E$2:E$18))</f>
        <v>#VALUE!</v>
      </c>
      <c r="AH123" s="19" t="e">
        <f t="shared" si="32"/>
        <v>#VALUE!</v>
      </c>
      <c r="AI123" s="13"/>
      <c r="AJ123" s="13">
        <f>IF(X123=0,0,LOOKUP(X123,[1]Deduct!A$21:A$64,[1]Deduct!A$21:A$64))-X123</f>
        <v>-8.875</v>
      </c>
      <c r="AK123" s="20">
        <f>IF(X123=0,0,LOOKUP(X123,[1]Deduct!A$21:A$64,[1]Deduct!C$21:C$64))</f>
        <v>26.3</v>
      </c>
      <c r="AL123" s="13">
        <f>IF(X123=0,0,LOOKUP(X123,[1]Deduct!A$21:A$64,[1]Deduct!D$21:D$64))</f>
        <v>21.06</v>
      </c>
      <c r="AM123" s="13">
        <f>IF(X123=0,0,LOOKUP(X123,[1]Deduct!A$21:A$64,[1]Deduct!E$21:E$64))</f>
        <v>9.69</v>
      </c>
      <c r="AN123" s="18">
        <f t="shared" si="33"/>
        <v>91.68</v>
      </c>
      <c r="AO123" s="13"/>
      <c r="AP123" s="21" t="e">
        <f t="shared" si="34"/>
        <v>#VALUE!</v>
      </c>
    </row>
    <row r="124" spans="1:42">
      <c r="A124" s="68">
        <v>33</v>
      </c>
      <c r="B124" s="2" t="s">
        <v>72</v>
      </c>
      <c r="C124" s="3" t="s">
        <v>149</v>
      </c>
      <c r="D124" s="1" t="s">
        <v>17</v>
      </c>
      <c r="E124" s="23" t="s">
        <v>18</v>
      </c>
      <c r="F124" s="82">
        <v>10.5</v>
      </c>
      <c r="G124" s="69">
        <f t="shared" si="35"/>
        <v>44</v>
      </c>
      <c r="H124" s="24">
        <v>44</v>
      </c>
      <c r="I124" s="25">
        <v>10.5</v>
      </c>
      <c r="J124" s="26">
        <v>6</v>
      </c>
      <c r="K124" s="27">
        <v>10.5</v>
      </c>
      <c r="L124" s="28">
        <v>6</v>
      </c>
      <c r="M124" s="25">
        <v>10.5</v>
      </c>
      <c r="N124" s="26">
        <v>6</v>
      </c>
      <c r="O124" s="27">
        <v>10.5</v>
      </c>
      <c r="P124" s="28">
        <v>6</v>
      </c>
      <c r="Q124" s="25">
        <v>11</v>
      </c>
      <c r="R124" s="26">
        <v>6</v>
      </c>
      <c r="S124" s="27">
        <v>0</v>
      </c>
      <c r="T124" s="28">
        <v>0</v>
      </c>
      <c r="U124" s="25">
        <v>11</v>
      </c>
      <c r="V124" s="26">
        <v>6</v>
      </c>
      <c r="W124" s="22"/>
      <c r="X124" s="14">
        <f t="shared" si="29"/>
        <v>924</v>
      </c>
      <c r="Y124" s="14" t="e">
        <f>SUMIF('[1]2007'!$B$2119:$B$2200,[1]New!B126,'[1]2007'!$E$2119:$E$2200)</f>
        <v>#VALUE!</v>
      </c>
      <c r="Z124" s="15" t="e">
        <f t="shared" si="30"/>
        <v>#VALUE!</v>
      </c>
      <c r="AA124" s="23">
        <v>1</v>
      </c>
      <c r="AB124" s="23"/>
      <c r="AC124" s="16" t="e">
        <f t="shared" si="31"/>
        <v>#VALUE!</v>
      </c>
      <c r="AD124" s="13"/>
      <c r="AE124" s="17" t="e">
        <f>IF(Y124=0,0,LOOKUP(Y124,[1]Deduct!A$2:A$18,[1]Deduct!C$2:C$18))</f>
        <v>#VALUE!</v>
      </c>
      <c r="AF124" s="18" t="e">
        <f>IF(Y124=0,0,LOOKUP(Y124,[1]Deduct!A$2:A$18,[1]Deduct!D$2:D$18))</f>
        <v>#VALUE!</v>
      </c>
      <c r="AG124" s="18" t="e">
        <f>IF(Y124=0,0,LOOKUP(Y124,[1]Deduct!A$2:A$18,[1]Deduct!E$2:E$18))</f>
        <v>#VALUE!</v>
      </c>
      <c r="AH124" s="19" t="e">
        <f t="shared" si="32"/>
        <v>#VALUE!</v>
      </c>
      <c r="AI124" s="13"/>
      <c r="AJ124" s="13">
        <f>IF(X124=0,0,LOOKUP(X124,[1]Deduct!A$21:A$64,[1]Deduct!A$21:A$64))-X124</f>
        <v>-22</v>
      </c>
      <c r="AK124" s="20">
        <f>IF(X124=0,0,LOOKUP(X124,[1]Deduct!A$21:A$64,[1]Deduct!C$21:C$64))</f>
        <v>105.1</v>
      </c>
      <c r="AL124" s="13">
        <f>IF(X124=0,0,LOOKUP(X124,[1]Deduct!A$21:A$64,[1]Deduct!D$21:D$64))</f>
        <v>37.99</v>
      </c>
      <c r="AM124" s="13">
        <f>IF(X124=0,0,LOOKUP(X124,[1]Deduct!A$21:A$64,[1]Deduct!E$21:E$64))</f>
        <v>15.6</v>
      </c>
      <c r="AN124" s="18">
        <f t="shared" si="33"/>
        <v>218.52</v>
      </c>
      <c r="AO124" s="13"/>
      <c r="AP124" s="21" t="e">
        <f t="shared" si="34"/>
        <v>#VALUE!</v>
      </c>
    </row>
    <row r="125" spans="1:42">
      <c r="A125" s="68">
        <v>34</v>
      </c>
      <c r="B125" s="2" t="s">
        <v>73</v>
      </c>
      <c r="C125" s="3" t="s">
        <v>150</v>
      </c>
      <c r="D125" s="1" t="s">
        <v>20</v>
      </c>
      <c r="E125" s="23" t="s">
        <v>18</v>
      </c>
      <c r="F125" s="82" t="s">
        <v>206</v>
      </c>
      <c r="G125" s="69">
        <f t="shared" si="35"/>
        <v>40</v>
      </c>
      <c r="H125" s="24">
        <v>40</v>
      </c>
      <c r="I125" s="25">
        <v>0</v>
      </c>
      <c r="J125" s="26">
        <v>0</v>
      </c>
      <c r="K125" s="27">
        <v>0</v>
      </c>
      <c r="L125" s="28">
        <v>0</v>
      </c>
      <c r="M125" s="25">
        <v>12</v>
      </c>
      <c r="N125" s="26">
        <v>8</v>
      </c>
      <c r="O125" s="27">
        <v>12</v>
      </c>
      <c r="P125" s="28">
        <v>8</v>
      </c>
      <c r="Q125" s="25">
        <v>12</v>
      </c>
      <c r="R125" s="26">
        <v>8</v>
      </c>
      <c r="S125" s="27">
        <v>12</v>
      </c>
      <c r="T125" s="28">
        <v>8</v>
      </c>
      <c r="U125" s="25">
        <v>12</v>
      </c>
      <c r="V125" s="26">
        <v>8</v>
      </c>
      <c r="W125" s="22"/>
      <c r="X125" s="14">
        <f t="shared" si="29"/>
        <v>820</v>
      </c>
      <c r="Y125" s="14" t="e">
        <f>SUMIF('[1]2007'!$B$2119:$B$2200,[1]New!B127,'[1]2007'!$E$2119:$E$2200)</f>
        <v>#VALUE!</v>
      </c>
      <c r="Z125" s="15" t="e">
        <f t="shared" si="30"/>
        <v>#VALUE!</v>
      </c>
      <c r="AA125" s="23"/>
      <c r="AB125" s="23"/>
      <c r="AC125" s="16" t="e">
        <f t="shared" si="31"/>
        <v>#VALUE!</v>
      </c>
      <c r="AD125" s="13"/>
      <c r="AE125" s="17" t="e">
        <f>IF(Y125=0,0,LOOKUP(Y125,[1]Deduct!A$2:A$18,[1]Deduct!C$2:C$18))</f>
        <v>#VALUE!</v>
      </c>
      <c r="AF125" s="18" t="e">
        <f>IF(Y125=0,0,LOOKUP(Y125,[1]Deduct!A$2:A$18,[1]Deduct!D$2:D$18))</f>
        <v>#VALUE!</v>
      </c>
      <c r="AG125" s="18" t="e">
        <f>IF(Y125=0,0,LOOKUP(Y125,[1]Deduct!A$2:A$18,[1]Deduct!E$2:E$18))</f>
        <v>#VALUE!</v>
      </c>
      <c r="AH125" s="19" t="e">
        <f t="shared" si="32"/>
        <v>#VALUE!</v>
      </c>
      <c r="AI125" s="13"/>
      <c r="AJ125" s="13">
        <f>IF(X125=0,0,LOOKUP(X125,[1]Deduct!A$21:A$64,[1]Deduct!A$21:A$64))-X125</f>
        <v>-70</v>
      </c>
      <c r="AK125" s="20">
        <f>IF(X125=0,0,LOOKUP(X125,[1]Deduct!A$21:A$64,[1]Deduct!C$21:C$64))</f>
        <v>76.92</v>
      </c>
      <c r="AL125" s="13">
        <f>IF(X125=0,0,LOOKUP(X125,[1]Deduct!A$21:A$64,[1]Deduct!D$21:D$64))</f>
        <v>30.49</v>
      </c>
      <c r="AM125" s="13">
        <f>IF(X125=0,0,LOOKUP(X125,[1]Deduct!A$21:A$64,[1]Deduct!E$21:E$64))</f>
        <v>13.01</v>
      </c>
      <c r="AN125" s="18">
        <f t="shared" si="33"/>
        <v>169.12</v>
      </c>
      <c r="AO125" s="13"/>
      <c r="AP125" s="21" t="e">
        <f t="shared" si="34"/>
        <v>#VALUE!</v>
      </c>
    </row>
    <row r="126" spans="1:42">
      <c r="A126" s="68">
        <v>35</v>
      </c>
      <c r="B126" s="2" t="s">
        <v>74</v>
      </c>
      <c r="C126" s="3" t="s">
        <v>151</v>
      </c>
      <c r="D126" s="1" t="s">
        <v>20</v>
      </c>
      <c r="E126" s="23" t="s">
        <v>18</v>
      </c>
      <c r="F126" s="82" t="s">
        <v>207</v>
      </c>
      <c r="G126" s="69">
        <f t="shared" si="35"/>
        <v>35.5</v>
      </c>
      <c r="H126" s="24">
        <v>35.5</v>
      </c>
      <c r="I126" s="25">
        <v>10</v>
      </c>
      <c r="J126" s="26">
        <v>5.5</v>
      </c>
      <c r="K126" s="27">
        <v>10</v>
      </c>
      <c r="L126" s="28">
        <v>5</v>
      </c>
      <c r="M126" s="25">
        <v>10</v>
      </c>
      <c r="N126" s="26">
        <v>5</v>
      </c>
      <c r="O126" s="27">
        <v>0</v>
      </c>
      <c r="P126" s="28">
        <v>0</v>
      </c>
      <c r="Q126" s="25">
        <v>10</v>
      </c>
      <c r="R126" s="26">
        <v>5</v>
      </c>
      <c r="S126" s="27">
        <v>0</v>
      </c>
      <c r="T126" s="28">
        <v>0</v>
      </c>
      <c r="U126" s="25">
        <v>10</v>
      </c>
      <c r="V126" s="26">
        <v>5</v>
      </c>
      <c r="W126" s="22"/>
      <c r="X126" s="14">
        <f t="shared" si="29"/>
        <v>745.5</v>
      </c>
      <c r="Y126" s="14" t="e">
        <f>SUMIF('[1]2007'!$B$2119:$B$2200,[1]New!B128,'[1]2007'!$E$2119:$E$2200)</f>
        <v>#VALUE!</v>
      </c>
      <c r="Z126" s="15" t="e">
        <f t="shared" si="30"/>
        <v>#VALUE!</v>
      </c>
      <c r="AA126" s="23"/>
      <c r="AB126" s="23"/>
      <c r="AC126" s="16" t="e">
        <f t="shared" si="31"/>
        <v>#VALUE!</v>
      </c>
      <c r="AD126" s="13"/>
      <c r="AE126" s="17" t="e">
        <f>IF(Y126=0,0,LOOKUP(Y126,[1]Deduct!A$2:A$18,[1]Deduct!C$2:C$18))</f>
        <v>#VALUE!</v>
      </c>
      <c r="AF126" s="18" t="e">
        <f>IF(Y126=0,0,LOOKUP(Y126,[1]Deduct!A$2:A$18,[1]Deduct!D$2:D$18))</f>
        <v>#VALUE!</v>
      </c>
      <c r="AG126" s="18" t="e">
        <f>IF(Y126=0,0,LOOKUP(Y126,[1]Deduct!A$2:A$18,[1]Deduct!E$2:E$18))</f>
        <v>#VALUE!</v>
      </c>
      <c r="AH126" s="19" t="e">
        <f t="shared" si="32"/>
        <v>#VALUE!</v>
      </c>
      <c r="AI126" s="13"/>
      <c r="AJ126" s="13">
        <f>IF(X126=0,0,LOOKUP(X126,[1]Deduct!A$21:A$64,[1]Deduct!A$21:A$64))-X126</f>
        <v>-5.5</v>
      </c>
      <c r="AK126" s="20">
        <f>IF(X126=0,0,LOOKUP(X126,[1]Deduct!A$21:A$64,[1]Deduct!C$21:C$64))</f>
        <v>73.03</v>
      </c>
      <c r="AL126" s="13">
        <f>IF(X126=0,0,LOOKUP(X126,[1]Deduct!A$21:A$64,[1]Deduct!D$21:D$64))</f>
        <v>29.99</v>
      </c>
      <c r="AM126" s="13">
        <f>IF(X126=0,0,LOOKUP(X126,[1]Deduct!A$21:A$64,[1]Deduct!E$21:E$64))</f>
        <v>12.83</v>
      </c>
      <c r="AN126" s="18">
        <f t="shared" si="33"/>
        <v>163.80000000000001</v>
      </c>
      <c r="AO126" s="13"/>
      <c r="AP126" s="21" t="e">
        <f t="shared" si="34"/>
        <v>#VALUE!</v>
      </c>
    </row>
    <row r="127" spans="1:42">
      <c r="A127" s="68">
        <v>36</v>
      </c>
      <c r="B127" s="2" t="s">
        <v>75</v>
      </c>
      <c r="C127" s="3" t="s">
        <v>152</v>
      </c>
      <c r="D127" s="1" t="s">
        <v>17</v>
      </c>
      <c r="E127" s="23" t="s">
        <v>18</v>
      </c>
      <c r="F127" s="82">
        <v>10.5</v>
      </c>
      <c r="G127" s="69">
        <f t="shared" si="35"/>
        <v>36.5</v>
      </c>
      <c r="H127" s="24">
        <v>36.5</v>
      </c>
      <c r="I127" s="25">
        <v>11.5</v>
      </c>
      <c r="J127" s="26">
        <v>7</v>
      </c>
      <c r="K127" s="27">
        <v>0</v>
      </c>
      <c r="L127" s="28">
        <v>0</v>
      </c>
      <c r="M127" s="25">
        <v>11.5</v>
      </c>
      <c r="N127" s="26">
        <v>7</v>
      </c>
      <c r="O127" s="27">
        <v>11.5</v>
      </c>
      <c r="P127" s="28">
        <v>7</v>
      </c>
      <c r="Q127" s="25">
        <v>11.5</v>
      </c>
      <c r="R127" s="26">
        <v>7</v>
      </c>
      <c r="S127" s="27">
        <v>11.5</v>
      </c>
      <c r="T127" s="28">
        <v>6</v>
      </c>
      <c r="U127" s="25">
        <v>0</v>
      </c>
      <c r="V127" s="26">
        <v>0</v>
      </c>
      <c r="W127" s="22"/>
      <c r="X127" s="14">
        <f t="shared" si="29"/>
        <v>766.5</v>
      </c>
      <c r="Y127" s="14" t="e">
        <f>SUMIF('[1]2007'!$B$2119:$B$2200,[1]New!B129,'[1]2007'!$E$2119:$E$2200)</f>
        <v>#VALUE!</v>
      </c>
      <c r="Z127" s="15" t="e">
        <f t="shared" si="30"/>
        <v>#VALUE!</v>
      </c>
      <c r="AA127" s="23"/>
      <c r="AB127" s="23"/>
      <c r="AC127" s="16" t="e">
        <f t="shared" si="31"/>
        <v>#VALUE!</v>
      </c>
      <c r="AD127" s="13"/>
      <c r="AE127" s="17" t="e">
        <f>IF(Y127=0,0,LOOKUP(Y127,[1]Deduct!A$2:A$18,[1]Deduct!C$2:C$18))</f>
        <v>#VALUE!</v>
      </c>
      <c r="AF127" s="18" t="e">
        <f>IF(Y127=0,0,LOOKUP(Y127,[1]Deduct!A$2:A$18,[1]Deduct!D$2:D$18))</f>
        <v>#VALUE!</v>
      </c>
      <c r="AG127" s="18" t="e">
        <f>IF(Y127=0,0,LOOKUP(Y127,[1]Deduct!A$2:A$18,[1]Deduct!E$2:E$18))</f>
        <v>#VALUE!</v>
      </c>
      <c r="AH127" s="19" t="e">
        <f t="shared" si="32"/>
        <v>#VALUE!</v>
      </c>
      <c r="AI127" s="13"/>
      <c r="AJ127" s="13">
        <f>IF(X127=0,0,LOOKUP(X127,[1]Deduct!A$21:A$64,[1]Deduct!A$21:A$64))-X127</f>
        <v>-16.5</v>
      </c>
      <c r="AK127" s="20">
        <f>IF(X127=0,0,LOOKUP(X127,[1]Deduct!A$21:A$64,[1]Deduct!C$21:C$64))</f>
        <v>76.92</v>
      </c>
      <c r="AL127" s="13">
        <f>IF(X127=0,0,LOOKUP(X127,[1]Deduct!A$21:A$64,[1]Deduct!D$21:D$64))</f>
        <v>30.49</v>
      </c>
      <c r="AM127" s="13">
        <f>IF(X127=0,0,LOOKUP(X127,[1]Deduct!A$21:A$64,[1]Deduct!E$21:E$64))</f>
        <v>13.01</v>
      </c>
      <c r="AN127" s="18">
        <f t="shared" si="33"/>
        <v>169.12</v>
      </c>
      <c r="AO127" s="13"/>
      <c r="AP127" s="21" t="e">
        <f t="shared" si="34"/>
        <v>#VALUE!</v>
      </c>
    </row>
    <row r="128" spans="1:42">
      <c r="A128" s="68">
        <v>37</v>
      </c>
      <c r="B128" s="2" t="s">
        <v>76</v>
      </c>
      <c r="C128" s="3" t="s">
        <v>153</v>
      </c>
      <c r="D128" s="1" t="s">
        <v>17</v>
      </c>
      <c r="E128" s="23" t="s">
        <v>18</v>
      </c>
      <c r="F128" s="82">
        <v>10.75</v>
      </c>
      <c r="G128" s="69">
        <f t="shared" si="35"/>
        <v>37.25</v>
      </c>
      <c r="H128" s="24">
        <v>37.25</v>
      </c>
      <c r="I128" s="25">
        <v>0</v>
      </c>
      <c r="J128" s="26">
        <v>0</v>
      </c>
      <c r="K128" s="27">
        <v>2.5</v>
      </c>
      <c r="L128" s="28">
        <v>10</v>
      </c>
      <c r="M128" s="25">
        <v>2.5</v>
      </c>
      <c r="N128" s="26">
        <v>10</v>
      </c>
      <c r="O128" s="27">
        <v>2.5</v>
      </c>
      <c r="P128" s="28">
        <v>10</v>
      </c>
      <c r="Q128" s="25">
        <v>2.5</v>
      </c>
      <c r="R128" s="26">
        <v>10</v>
      </c>
      <c r="S128" s="27">
        <v>0</v>
      </c>
      <c r="T128" s="28">
        <v>0</v>
      </c>
      <c r="U128" s="25">
        <v>2.75</v>
      </c>
      <c r="V128" s="26">
        <v>10</v>
      </c>
      <c r="W128" s="22"/>
      <c r="X128" s="14">
        <f t="shared" si="29"/>
        <v>800.875</v>
      </c>
      <c r="Y128" s="14" t="e">
        <f>SUMIF('[1]2007'!$B$2119:$B$2200,[1]New!B130,'[1]2007'!$E$2119:$E$2200)</f>
        <v>#VALUE!</v>
      </c>
      <c r="Z128" s="15" t="e">
        <f t="shared" si="30"/>
        <v>#VALUE!</v>
      </c>
      <c r="AA128" s="23"/>
      <c r="AB128" s="23"/>
      <c r="AC128" s="16" t="e">
        <f t="shared" si="31"/>
        <v>#VALUE!</v>
      </c>
      <c r="AD128" s="13"/>
      <c r="AE128" s="17" t="e">
        <f>IF(Y128=0,0,LOOKUP(Y128,[1]Deduct!A$2:A$18,[1]Deduct!C$2:C$18))</f>
        <v>#VALUE!</v>
      </c>
      <c r="AF128" s="18" t="e">
        <f>IF(Y128=0,0,LOOKUP(Y128,[1]Deduct!A$2:A$18,[1]Deduct!D$2:D$18))</f>
        <v>#VALUE!</v>
      </c>
      <c r="AG128" s="18" t="e">
        <f>IF(Y128=0,0,LOOKUP(Y128,[1]Deduct!A$2:A$18,[1]Deduct!E$2:E$18))</f>
        <v>#VALUE!</v>
      </c>
      <c r="AH128" s="19" t="e">
        <f t="shared" si="32"/>
        <v>#VALUE!</v>
      </c>
      <c r="AI128" s="13"/>
      <c r="AJ128" s="13">
        <f>IF(X128=0,0,LOOKUP(X128,[1]Deduct!A$21:A$64,[1]Deduct!A$21:A$64))-X128</f>
        <v>-50.875</v>
      </c>
      <c r="AK128" s="20">
        <f>IF(X128=0,0,LOOKUP(X128,[1]Deduct!A$21:A$64,[1]Deduct!C$21:C$64))</f>
        <v>76.92</v>
      </c>
      <c r="AL128" s="13">
        <f>IF(X128=0,0,LOOKUP(X128,[1]Deduct!A$21:A$64,[1]Deduct!D$21:D$64))</f>
        <v>30.49</v>
      </c>
      <c r="AM128" s="13">
        <f>IF(X128=0,0,LOOKUP(X128,[1]Deduct!A$21:A$64,[1]Deduct!E$21:E$64))</f>
        <v>13.01</v>
      </c>
      <c r="AN128" s="18">
        <f t="shared" si="33"/>
        <v>169.12</v>
      </c>
      <c r="AO128" s="13"/>
      <c r="AP128" s="21" t="e">
        <f t="shared" si="34"/>
        <v>#VALUE!</v>
      </c>
    </row>
    <row r="129" spans="1:42">
      <c r="A129" s="68">
        <v>38</v>
      </c>
      <c r="B129" s="2" t="s">
        <v>77</v>
      </c>
      <c r="C129" s="3" t="s">
        <v>154</v>
      </c>
      <c r="D129" s="1" t="s">
        <v>17</v>
      </c>
      <c r="E129" s="23" t="s">
        <v>18</v>
      </c>
      <c r="F129" s="82">
        <v>10.5</v>
      </c>
      <c r="G129" s="69">
        <f t="shared" si="35"/>
        <v>32</v>
      </c>
      <c r="H129" s="24">
        <v>32</v>
      </c>
      <c r="I129" s="25">
        <v>9.5</v>
      </c>
      <c r="J129" s="26">
        <v>4</v>
      </c>
      <c r="K129" s="27">
        <v>0</v>
      </c>
      <c r="L129" s="28">
        <v>0</v>
      </c>
      <c r="M129" s="25">
        <v>9.5</v>
      </c>
      <c r="N129" s="26">
        <v>4</v>
      </c>
      <c r="O129" s="27">
        <v>9.5</v>
      </c>
      <c r="P129" s="28">
        <v>4</v>
      </c>
      <c r="Q129" s="25">
        <v>9.5</v>
      </c>
      <c r="R129" s="26">
        <v>4</v>
      </c>
      <c r="S129" s="27">
        <v>9.5</v>
      </c>
      <c r="T129" s="28">
        <v>3.5</v>
      </c>
      <c r="U129" s="25">
        <v>0</v>
      </c>
      <c r="V129" s="26">
        <v>0</v>
      </c>
      <c r="W129" s="22"/>
      <c r="X129" s="14">
        <f t="shared" si="29"/>
        <v>672</v>
      </c>
      <c r="Y129" s="14" t="e">
        <f>SUMIF('[1]2007'!$B$2119:$B$2200,[1]New!B131,'[1]2007'!$E$2119:$E$2200)</f>
        <v>#VALUE!</v>
      </c>
      <c r="Z129" s="15" t="e">
        <f t="shared" si="30"/>
        <v>#VALUE!</v>
      </c>
      <c r="AA129" s="23">
        <v>1</v>
      </c>
      <c r="AB129" s="23"/>
      <c r="AC129" s="16" t="e">
        <f t="shared" si="31"/>
        <v>#VALUE!</v>
      </c>
      <c r="AD129" s="13"/>
      <c r="AE129" s="17" t="e">
        <f>IF(Y129=0,0,LOOKUP(Y129,[1]Deduct!A$2:A$18,[1]Deduct!C$2:C$18))</f>
        <v>#VALUE!</v>
      </c>
      <c r="AF129" s="18" t="e">
        <f>IF(Y129=0,0,LOOKUP(Y129,[1]Deduct!A$2:A$18,[1]Deduct!D$2:D$18))</f>
        <v>#VALUE!</v>
      </c>
      <c r="AG129" s="18" t="e">
        <f>IF(Y129=0,0,LOOKUP(Y129,[1]Deduct!A$2:A$18,[1]Deduct!E$2:E$18))</f>
        <v>#VALUE!</v>
      </c>
      <c r="AH129" s="19" t="e">
        <f t="shared" si="32"/>
        <v>#VALUE!</v>
      </c>
      <c r="AI129" s="13"/>
      <c r="AJ129" s="13">
        <f>IF(X129=0,0,LOOKUP(X129,[1]Deduct!A$21:A$64,[1]Deduct!A$21:A$64))-X129</f>
        <v>-2</v>
      </c>
      <c r="AK129" s="20">
        <f>IF(X129=0,0,LOOKUP(X129,[1]Deduct!A$21:A$64,[1]Deduct!C$21:C$64))</f>
        <v>51.56</v>
      </c>
      <c r="AL129" s="13">
        <f>IF(X129=0,0,LOOKUP(X129,[1]Deduct!A$21:A$64,[1]Deduct!D$21:D$64))</f>
        <v>26.51</v>
      </c>
      <c r="AM129" s="13">
        <f>IF(X129=0,0,LOOKUP(X129,[1]Deduct!A$21:A$64,[1]Deduct!E$21:E$64))</f>
        <v>11.59</v>
      </c>
      <c r="AN129" s="18">
        <f t="shared" si="33"/>
        <v>132.4</v>
      </c>
      <c r="AO129" s="13"/>
      <c r="AP129" s="21" t="e">
        <f t="shared" si="34"/>
        <v>#VALUE!</v>
      </c>
    </row>
    <row r="130" spans="1:42">
      <c r="A130" s="68">
        <v>39</v>
      </c>
      <c r="B130" s="2" t="s">
        <v>78</v>
      </c>
      <c r="C130" s="3" t="s">
        <v>155</v>
      </c>
      <c r="D130" s="1" t="s">
        <v>213</v>
      </c>
      <c r="E130" s="23" t="s">
        <v>18</v>
      </c>
      <c r="F130" s="82" t="s">
        <v>210</v>
      </c>
      <c r="G130" s="69">
        <f t="shared" si="35"/>
        <v>42</v>
      </c>
      <c r="H130" s="24">
        <v>42</v>
      </c>
      <c r="I130" s="25">
        <v>11</v>
      </c>
      <c r="J130" s="26">
        <v>7.5</v>
      </c>
      <c r="K130" s="27">
        <v>0</v>
      </c>
      <c r="L130" s="28">
        <v>0</v>
      </c>
      <c r="M130" s="25">
        <v>11</v>
      </c>
      <c r="N130" s="26">
        <v>7.5</v>
      </c>
      <c r="O130" s="27">
        <v>0</v>
      </c>
      <c r="P130" s="28">
        <v>0</v>
      </c>
      <c r="Q130" s="25">
        <v>11</v>
      </c>
      <c r="R130" s="26">
        <v>7.5</v>
      </c>
      <c r="S130" s="27">
        <v>11</v>
      </c>
      <c r="T130" s="28">
        <v>7.5</v>
      </c>
      <c r="U130" s="25">
        <v>11</v>
      </c>
      <c r="V130" s="26">
        <v>7</v>
      </c>
      <c r="W130" s="22"/>
      <c r="X130" s="14">
        <f t="shared" si="29"/>
        <v>924</v>
      </c>
      <c r="Y130" s="14" t="e">
        <f>SUMIF('[1]2007'!$B$2119:$B$2200,[1]New!B132,'[1]2007'!$E$2119:$E$2200)</f>
        <v>#VALUE!</v>
      </c>
      <c r="Z130" s="15" t="e">
        <f t="shared" si="30"/>
        <v>#VALUE!</v>
      </c>
      <c r="AA130" s="23">
        <v>1</v>
      </c>
      <c r="AB130" s="23"/>
      <c r="AC130" s="16" t="e">
        <f t="shared" si="31"/>
        <v>#VALUE!</v>
      </c>
      <c r="AD130" s="13"/>
      <c r="AE130" s="17" t="e">
        <f>IF(Y130=0,0,LOOKUP(Y130,[1]Deduct!A$2:A$18,[1]Deduct!C$2:C$18))</f>
        <v>#VALUE!</v>
      </c>
      <c r="AF130" s="18" t="e">
        <f>IF(Y130=0,0,LOOKUP(Y130,[1]Deduct!A$2:A$18,[1]Deduct!D$2:D$18))</f>
        <v>#VALUE!</v>
      </c>
      <c r="AG130" s="18" t="e">
        <f>IF(Y130=0,0,LOOKUP(Y130,[1]Deduct!A$2:A$18,[1]Deduct!E$2:E$18))</f>
        <v>#VALUE!</v>
      </c>
      <c r="AH130" s="19" t="e">
        <f t="shared" si="32"/>
        <v>#VALUE!</v>
      </c>
      <c r="AI130" s="13"/>
      <c r="AJ130" s="13">
        <f>IF(X130=0,0,LOOKUP(X130,[1]Deduct!A$21:A$64,[1]Deduct!A$21:A$64))-X130</f>
        <v>-22</v>
      </c>
      <c r="AK130" s="20">
        <f>IF(X130=0,0,LOOKUP(X130,[1]Deduct!A$21:A$64,[1]Deduct!C$21:C$64))</f>
        <v>105.1</v>
      </c>
      <c r="AL130" s="13">
        <f>IF(X130=0,0,LOOKUP(X130,[1]Deduct!A$21:A$64,[1]Deduct!D$21:D$64))</f>
        <v>37.99</v>
      </c>
      <c r="AM130" s="13">
        <f>IF(X130=0,0,LOOKUP(X130,[1]Deduct!A$21:A$64,[1]Deduct!E$21:E$64))</f>
        <v>15.6</v>
      </c>
      <c r="AN130" s="18">
        <f t="shared" si="33"/>
        <v>218.52</v>
      </c>
      <c r="AO130" s="13"/>
      <c r="AP130" s="21" t="e">
        <f t="shared" si="34"/>
        <v>#VALUE!</v>
      </c>
    </row>
    <row r="131" spans="1:42">
      <c r="A131" s="68">
        <v>40</v>
      </c>
      <c r="B131" s="2" t="s">
        <v>79</v>
      </c>
      <c r="C131" s="3" t="s">
        <v>156</v>
      </c>
      <c r="D131" s="1" t="s">
        <v>20</v>
      </c>
      <c r="E131" s="23" t="s">
        <v>18</v>
      </c>
      <c r="F131" s="82" t="s">
        <v>206</v>
      </c>
      <c r="G131" s="69">
        <f t="shared" si="35"/>
        <v>40</v>
      </c>
      <c r="H131" s="24">
        <v>40</v>
      </c>
      <c r="I131" s="25">
        <v>9</v>
      </c>
      <c r="J131" s="26">
        <v>5</v>
      </c>
      <c r="K131" s="27">
        <v>9</v>
      </c>
      <c r="L131" s="28">
        <v>5</v>
      </c>
      <c r="M131" s="25">
        <v>9</v>
      </c>
      <c r="N131" s="26">
        <v>5</v>
      </c>
      <c r="O131" s="27">
        <v>9</v>
      </c>
      <c r="P131" s="28">
        <v>5</v>
      </c>
      <c r="Q131" s="25">
        <v>9</v>
      </c>
      <c r="R131" s="26">
        <v>5</v>
      </c>
      <c r="S131" s="27">
        <v>0</v>
      </c>
      <c r="T131" s="28">
        <v>0</v>
      </c>
      <c r="U131" s="25">
        <v>0</v>
      </c>
      <c r="V131" s="26">
        <v>0</v>
      </c>
      <c r="W131" s="22"/>
      <c r="X131" s="14">
        <f t="shared" si="29"/>
        <v>820</v>
      </c>
      <c r="Y131" s="14" t="e">
        <f>SUMIF('[1]2007'!$B$2119:$B$2200,[1]New!B133,'[1]2007'!$E$2119:$E$2200)</f>
        <v>#VALUE!</v>
      </c>
      <c r="Z131" s="15" t="e">
        <f t="shared" si="30"/>
        <v>#VALUE!</v>
      </c>
      <c r="AA131" s="23">
        <v>1</v>
      </c>
      <c r="AB131" s="23"/>
      <c r="AC131" s="16" t="e">
        <f t="shared" si="31"/>
        <v>#VALUE!</v>
      </c>
      <c r="AD131" s="13"/>
      <c r="AE131" s="17" t="e">
        <f>IF(Y131=0,0,LOOKUP(Y131,[1]Deduct!A$2:A$18,[1]Deduct!C$2:C$18))</f>
        <v>#VALUE!</v>
      </c>
      <c r="AF131" s="18" t="e">
        <f>IF(Y131=0,0,LOOKUP(Y131,[1]Deduct!A$2:A$18,[1]Deduct!D$2:D$18))</f>
        <v>#VALUE!</v>
      </c>
      <c r="AG131" s="18" t="e">
        <f>IF(Y131=0,0,LOOKUP(Y131,[1]Deduct!A$2:A$18,[1]Deduct!E$2:E$18))</f>
        <v>#VALUE!</v>
      </c>
      <c r="AH131" s="19" t="e">
        <f t="shared" si="32"/>
        <v>#VALUE!</v>
      </c>
      <c r="AI131" s="13"/>
      <c r="AJ131" s="13">
        <f>IF(X131=0,0,LOOKUP(X131,[1]Deduct!A$21:A$64,[1]Deduct!A$21:A$64))-X131</f>
        <v>-70</v>
      </c>
      <c r="AK131" s="20">
        <f>IF(X131=0,0,LOOKUP(X131,[1]Deduct!A$21:A$64,[1]Deduct!C$21:C$64))</f>
        <v>76.92</v>
      </c>
      <c r="AL131" s="13">
        <f>IF(X131=0,0,LOOKUP(X131,[1]Deduct!A$21:A$64,[1]Deduct!D$21:D$64))</f>
        <v>30.49</v>
      </c>
      <c r="AM131" s="13">
        <f>IF(X131=0,0,LOOKUP(X131,[1]Deduct!A$21:A$64,[1]Deduct!E$21:E$64))</f>
        <v>13.01</v>
      </c>
      <c r="AN131" s="18">
        <f t="shared" si="33"/>
        <v>169.12</v>
      </c>
      <c r="AO131" s="13"/>
      <c r="AP131" s="21" t="e">
        <f t="shared" si="34"/>
        <v>#VALUE!</v>
      </c>
    </row>
    <row r="132" spans="1:42">
      <c r="A132" s="68">
        <v>41</v>
      </c>
      <c r="B132" s="2" t="s">
        <v>80</v>
      </c>
      <c r="C132" s="3" t="s">
        <v>157</v>
      </c>
      <c r="D132" s="1" t="s">
        <v>17</v>
      </c>
      <c r="E132" s="23" t="s">
        <v>18</v>
      </c>
      <c r="F132" s="82">
        <v>10.25</v>
      </c>
      <c r="G132" s="69">
        <f t="shared" si="35"/>
        <v>35</v>
      </c>
      <c r="H132" s="24">
        <v>35</v>
      </c>
      <c r="I132" s="25">
        <v>1</v>
      </c>
      <c r="J132" s="26">
        <v>8</v>
      </c>
      <c r="K132" s="27">
        <v>0</v>
      </c>
      <c r="L132" s="28">
        <v>0</v>
      </c>
      <c r="M132" s="25">
        <v>1</v>
      </c>
      <c r="N132" s="26">
        <v>8</v>
      </c>
      <c r="O132" s="27">
        <v>1</v>
      </c>
      <c r="P132" s="28">
        <v>8</v>
      </c>
      <c r="Q132" s="25">
        <v>0</v>
      </c>
      <c r="R132" s="26">
        <v>0</v>
      </c>
      <c r="S132" s="27">
        <v>1</v>
      </c>
      <c r="T132" s="28">
        <v>8</v>
      </c>
      <c r="U132" s="25">
        <v>1</v>
      </c>
      <c r="V132" s="26">
        <v>8</v>
      </c>
      <c r="W132" s="22"/>
      <c r="X132" s="14">
        <f t="shared" si="29"/>
        <v>717.5</v>
      </c>
      <c r="Y132" s="14" t="e">
        <f>SUMIF('[1]2007'!$B$2119:$B$2200,[1]New!B134,'[1]2007'!$E$2119:$E$2200)</f>
        <v>#VALUE!</v>
      </c>
      <c r="Z132" s="15" t="e">
        <f t="shared" si="30"/>
        <v>#VALUE!</v>
      </c>
      <c r="AA132" s="23">
        <v>1</v>
      </c>
      <c r="AB132" s="23"/>
      <c r="AC132" s="16" t="e">
        <f t="shared" si="31"/>
        <v>#VALUE!</v>
      </c>
      <c r="AD132" s="13"/>
      <c r="AE132" s="17" t="e">
        <f>IF(Y132=0,0,LOOKUP(Y132,[1]Deduct!A$2:A$18,[1]Deduct!C$2:C$18))</f>
        <v>#VALUE!</v>
      </c>
      <c r="AF132" s="18" t="e">
        <f>IF(Y132=0,0,LOOKUP(Y132,[1]Deduct!A$2:A$18,[1]Deduct!D$2:D$18))</f>
        <v>#VALUE!</v>
      </c>
      <c r="AG132" s="18" t="e">
        <f>IF(Y132=0,0,LOOKUP(Y132,[1]Deduct!A$2:A$18,[1]Deduct!E$2:E$18))</f>
        <v>#VALUE!</v>
      </c>
      <c r="AH132" s="19" t="e">
        <f t="shared" si="32"/>
        <v>#VALUE!</v>
      </c>
      <c r="AI132" s="13"/>
      <c r="AJ132" s="13">
        <f>IF(X132=0,0,LOOKUP(X132,[1]Deduct!A$21:A$64,[1]Deduct!A$21:A$64))-X132</f>
        <v>-7.5</v>
      </c>
      <c r="AK132" s="20">
        <f>IF(X132=0,0,LOOKUP(X132,[1]Deduct!A$21:A$64,[1]Deduct!C$21:C$64))</f>
        <v>61.349999999999994</v>
      </c>
      <c r="AL132" s="13">
        <f>IF(X132=0,0,LOOKUP(X132,[1]Deduct!A$21:A$64,[1]Deduct!D$21:D$64))</f>
        <v>28.49</v>
      </c>
      <c r="AM132" s="13">
        <f>IF(X132=0,0,LOOKUP(X132,[1]Deduct!A$21:A$64,[1]Deduct!E$21:E$64))</f>
        <v>12.29</v>
      </c>
      <c r="AN132" s="18">
        <f t="shared" si="33"/>
        <v>147.83000000000001</v>
      </c>
      <c r="AO132" s="13"/>
      <c r="AP132" s="21" t="e">
        <f t="shared" si="34"/>
        <v>#VALUE!</v>
      </c>
    </row>
    <row r="133" spans="1:42">
      <c r="A133" s="68">
        <v>42</v>
      </c>
      <c r="B133" s="79" t="s">
        <v>81</v>
      </c>
      <c r="C133" s="3" t="s">
        <v>158</v>
      </c>
      <c r="D133" s="1" t="s">
        <v>213</v>
      </c>
      <c r="E133" s="23" t="s">
        <v>18</v>
      </c>
      <c r="F133" s="82" t="s">
        <v>211</v>
      </c>
      <c r="G133" s="69">
        <f t="shared" si="35"/>
        <v>30.5</v>
      </c>
      <c r="H133" s="24">
        <v>30.5</v>
      </c>
      <c r="I133" s="25">
        <v>4</v>
      </c>
      <c r="J133" s="26">
        <v>10</v>
      </c>
      <c r="K133" s="27">
        <v>11</v>
      </c>
      <c r="L133" s="28">
        <v>5</v>
      </c>
      <c r="M133" s="25">
        <v>0</v>
      </c>
      <c r="N133" s="26">
        <v>0</v>
      </c>
      <c r="O133" s="27">
        <v>11</v>
      </c>
      <c r="P133" s="28">
        <v>5</v>
      </c>
      <c r="Q133" s="25">
        <v>0</v>
      </c>
      <c r="R133" s="26">
        <v>0</v>
      </c>
      <c r="S133" s="27">
        <v>11</v>
      </c>
      <c r="T133" s="28">
        <v>5</v>
      </c>
      <c r="U133" s="25">
        <v>11</v>
      </c>
      <c r="V133" s="26">
        <v>5.5</v>
      </c>
      <c r="W133" s="22"/>
      <c r="X133" s="14">
        <f t="shared" si="29"/>
        <v>701.5</v>
      </c>
      <c r="Y133" s="14" t="e">
        <f>SUMIF('[1]2007'!$B$2119:$B$2200,[1]New!B135,'[1]2007'!$E$2119:$E$2200)</f>
        <v>#VALUE!</v>
      </c>
      <c r="Z133" s="15" t="e">
        <f t="shared" si="30"/>
        <v>#VALUE!</v>
      </c>
      <c r="AA133" s="23"/>
      <c r="AB133" s="23"/>
      <c r="AC133" s="16" t="e">
        <f t="shared" si="31"/>
        <v>#VALUE!</v>
      </c>
      <c r="AD133" s="13"/>
      <c r="AE133" s="17" t="e">
        <f>IF(Y133=0,0,LOOKUP(Y133,[1]Deduct!A$2:A$18,[1]Deduct!C$2:C$18))</f>
        <v>#VALUE!</v>
      </c>
      <c r="AF133" s="18" t="e">
        <f>IF(Y133=0,0,LOOKUP(Y133,[1]Deduct!A$2:A$18,[1]Deduct!D$2:D$18))</f>
        <v>#VALUE!</v>
      </c>
      <c r="AG133" s="18" t="e">
        <f>IF(Y133=0,0,LOOKUP(Y133,[1]Deduct!A$2:A$18,[1]Deduct!E$2:E$18))</f>
        <v>#VALUE!</v>
      </c>
      <c r="AH133" s="19" t="e">
        <f t="shared" si="32"/>
        <v>#VALUE!</v>
      </c>
      <c r="AI133" s="13"/>
      <c r="AJ133" s="13">
        <f>IF(X133=0,0,LOOKUP(X133,[1]Deduct!A$21:A$64,[1]Deduct!A$21:A$64))-X133</f>
        <v>-1.5</v>
      </c>
      <c r="AK133" s="20">
        <f>IF(X133=0,0,LOOKUP(X133,[1]Deduct!A$21:A$64,[1]Deduct!C$21:C$64))</f>
        <v>57.44</v>
      </c>
      <c r="AL133" s="13">
        <f>IF(X133=0,0,LOOKUP(X133,[1]Deduct!A$21:A$64,[1]Deduct!D$21:D$64))</f>
        <v>27.99</v>
      </c>
      <c r="AM133" s="13">
        <f>IF(X133=0,0,LOOKUP(X133,[1]Deduct!A$21:A$64,[1]Deduct!E$21:E$64))</f>
        <v>12.11</v>
      </c>
      <c r="AN133" s="18">
        <f t="shared" si="33"/>
        <v>142.47999999999999</v>
      </c>
      <c r="AO133" s="13"/>
      <c r="AP133" s="21" t="e">
        <f t="shared" si="34"/>
        <v>#VALUE!</v>
      </c>
    </row>
    <row r="134" spans="1:42">
      <c r="A134" s="68">
        <v>43</v>
      </c>
      <c r="B134" s="2" t="s">
        <v>82</v>
      </c>
      <c r="C134" s="3" t="s">
        <v>159</v>
      </c>
      <c r="D134" s="1" t="s">
        <v>216</v>
      </c>
      <c r="E134" s="23" t="s">
        <v>18</v>
      </c>
      <c r="F134" s="82" t="s">
        <v>206</v>
      </c>
      <c r="G134" s="69">
        <f t="shared" si="35"/>
        <v>30</v>
      </c>
      <c r="H134" s="24">
        <v>30</v>
      </c>
      <c r="I134" s="25">
        <v>0</v>
      </c>
      <c r="J134" s="26">
        <v>0</v>
      </c>
      <c r="K134" s="27">
        <v>12</v>
      </c>
      <c r="L134" s="28">
        <v>6</v>
      </c>
      <c r="M134" s="25">
        <v>12</v>
      </c>
      <c r="N134" s="26">
        <v>6</v>
      </c>
      <c r="O134" s="27">
        <v>12</v>
      </c>
      <c r="P134" s="28">
        <v>6</v>
      </c>
      <c r="Q134" s="25">
        <v>12</v>
      </c>
      <c r="R134" s="26">
        <v>6</v>
      </c>
      <c r="S134" s="27">
        <v>12</v>
      </c>
      <c r="T134" s="28">
        <v>6</v>
      </c>
      <c r="U134" s="25">
        <v>0</v>
      </c>
      <c r="V134" s="26">
        <v>0</v>
      </c>
      <c r="W134" s="22"/>
      <c r="X134" s="14">
        <f t="shared" si="29"/>
        <v>615</v>
      </c>
      <c r="Y134" s="14" t="e">
        <f>SUMIF('[1]2007'!$B$2119:$B$2200,[1]New!B136,'[1]2007'!$E$2119:$E$2200)</f>
        <v>#VALUE!</v>
      </c>
      <c r="Z134" s="15" t="e">
        <f t="shared" si="30"/>
        <v>#VALUE!</v>
      </c>
      <c r="AA134" s="23"/>
      <c r="AB134" s="23"/>
      <c r="AC134" s="16" t="e">
        <f t="shared" si="31"/>
        <v>#VALUE!</v>
      </c>
      <c r="AD134" s="13"/>
      <c r="AE134" s="17" t="e">
        <f>IF(Y134=0,0,LOOKUP(Y134,[1]Deduct!A$2:A$18,[1]Deduct!C$2:C$18))</f>
        <v>#VALUE!</v>
      </c>
      <c r="AF134" s="18" t="e">
        <f>IF(Y134=0,0,LOOKUP(Y134,[1]Deduct!A$2:A$18,[1]Deduct!D$2:D$18))</f>
        <v>#VALUE!</v>
      </c>
      <c r="AG134" s="18" t="e">
        <f>IF(Y134=0,0,LOOKUP(Y134,[1]Deduct!A$2:A$18,[1]Deduct!E$2:E$18))</f>
        <v>#VALUE!</v>
      </c>
      <c r="AH134" s="19" t="e">
        <f t="shared" si="32"/>
        <v>#VALUE!</v>
      </c>
      <c r="AI134" s="13"/>
      <c r="AJ134" s="13">
        <f>IF(X134=0,0,LOOKUP(X134,[1]Deduct!A$21:A$64,[1]Deduct!A$21:A$64))-X134</f>
        <v>-5</v>
      </c>
      <c r="AK134" s="20">
        <f>IF(X134=0,0,LOOKUP(X134,[1]Deduct!A$21:A$64,[1]Deduct!C$21:C$64))</f>
        <v>38.94</v>
      </c>
      <c r="AL134" s="13">
        <f>IF(X134=0,0,LOOKUP(X134,[1]Deduct!A$21:A$64,[1]Deduct!D$21:D$64))</f>
        <v>23.54</v>
      </c>
      <c r="AM134" s="13">
        <f>IF(X134=0,0,LOOKUP(X134,[1]Deduct!A$21:A$64,[1]Deduct!E$21:E$64))</f>
        <v>10.56</v>
      </c>
      <c r="AN134" s="18">
        <f t="shared" si="33"/>
        <v>111.36</v>
      </c>
      <c r="AO134" s="13"/>
      <c r="AP134" s="21" t="e">
        <f t="shared" si="34"/>
        <v>#VALUE!</v>
      </c>
    </row>
    <row r="135" spans="1:42">
      <c r="A135" s="68">
        <v>44</v>
      </c>
      <c r="B135" s="2" t="s">
        <v>83</v>
      </c>
      <c r="C135" s="3" t="s">
        <v>160</v>
      </c>
      <c r="D135" s="1" t="s">
        <v>17</v>
      </c>
      <c r="E135" s="23" t="s">
        <v>18</v>
      </c>
      <c r="F135" s="82">
        <v>10.5</v>
      </c>
      <c r="G135" s="69">
        <f t="shared" si="35"/>
        <v>40.25</v>
      </c>
      <c r="H135" s="24">
        <v>40.25</v>
      </c>
      <c r="I135" s="25">
        <v>9</v>
      </c>
      <c r="J135" s="26">
        <v>5</v>
      </c>
      <c r="K135" s="27">
        <v>9</v>
      </c>
      <c r="L135" s="28">
        <v>5</v>
      </c>
      <c r="M135" s="25">
        <v>0</v>
      </c>
      <c r="N135" s="26">
        <v>0</v>
      </c>
      <c r="O135" s="27">
        <v>9</v>
      </c>
      <c r="P135" s="28">
        <v>5</v>
      </c>
      <c r="Q135" s="25">
        <v>0</v>
      </c>
      <c r="R135" s="26">
        <v>0</v>
      </c>
      <c r="S135" s="27">
        <v>9</v>
      </c>
      <c r="T135" s="28">
        <v>5.25</v>
      </c>
      <c r="U135" s="25">
        <v>9</v>
      </c>
      <c r="V135" s="26">
        <v>5</v>
      </c>
      <c r="W135" s="22"/>
      <c r="X135" s="14">
        <f t="shared" si="29"/>
        <v>845.25</v>
      </c>
      <c r="Y135" s="14" t="e">
        <f>SUMIF('[1]2007'!$B$2119:$B$2200,[1]New!B137,'[1]2007'!$E$2119:$E$2200)</f>
        <v>#VALUE!</v>
      </c>
      <c r="Z135" s="15" t="e">
        <f t="shared" si="30"/>
        <v>#VALUE!</v>
      </c>
      <c r="AA135" s="23"/>
      <c r="AB135" s="23"/>
      <c r="AC135" s="16" t="e">
        <f t="shared" si="31"/>
        <v>#VALUE!</v>
      </c>
      <c r="AD135" s="13"/>
      <c r="AE135" s="17" t="e">
        <f>IF(Y135=0,0,LOOKUP(Y135,[1]Deduct!A$2:A$18,[1]Deduct!C$2:C$18))</f>
        <v>#VALUE!</v>
      </c>
      <c r="AF135" s="18" t="e">
        <f>IF(Y135=0,0,LOOKUP(Y135,[1]Deduct!A$2:A$18,[1]Deduct!D$2:D$18))</f>
        <v>#VALUE!</v>
      </c>
      <c r="AG135" s="18" t="e">
        <f>IF(Y135=0,0,LOOKUP(Y135,[1]Deduct!A$2:A$18,[1]Deduct!E$2:E$18))</f>
        <v>#VALUE!</v>
      </c>
      <c r="AH135" s="19" t="e">
        <f t="shared" si="32"/>
        <v>#VALUE!</v>
      </c>
      <c r="AI135" s="13"/>
      <c r="AJ135" s="13">
        <f>IF(X135=0,0,LOOKUP(X135,[1]Deduct!A$21:A$64,[1]Deduct!A$21:A$64))-X135</f>
        <v>-95.25</v>
      </c>
      <c r="AK135" s="20">
        <f>IF(X135=0,0,LOOKUP(X135,[1]Deduct!A$21:A$64,[1]Deduct!C$21:C$64))</f>
        <v>76.92</v>
      </c>
      <c r="AL135" s="13">
        <f>IF(X135=0,0,LOOKUP(X135,[1]Deduct!A$21:A$64,[1]Deduct!D$21:D$64))</f>
        <v>30.49</v>
      </c>
      <c r="AM135" s="13">
        <f>IF(X135=0,0,LOOKUP(X135,[1]Deduct!A$21:A$64,[1]Deduct!E$21:E$64))</f>
        <v>13.01</v>
      </c>
      <c r="AN135" s="18">
        <f t="shared" si="33"/>
        <v>169.12</v>
      </c>
      <c r="AO135" s="13"/>
      <c r="AP135" s="21" t="e">
        <f t="shared" si="34"/>
        <v>#VALUE!</v>
      </c>
    </row>
    <row r="136" spans="1:42">
      <c r="A136" s="68">
        <v>45</v>
      </c>
      <c r="B136" s="2" t="s">
        <v>84</v>
      </c>
      <c r="C136" s="3" t="s">
        <v>161</v>
      </c>
      <c r="D136" s="1" t="s">
        <v>26</v>
      </c>
      <c r="E136" s="23" t="s">
        <v>18</v>
      </c>
      <c r="F136" s="82" t="s">
        <v>206</v>
      </c>
      <c r="G136" s="69">
        <f t="shared" si="35"/>
        <v>40</v>
      </c>
      <c r="H136" s="24">
        <v>40</v>
      </c>
      <c r="I136" s="25">
        <v>0</v>
      </c>
      <c r="J136" s="26">
        <v>0</v>
      </c>
      <c r="K136" s="27">
        <v>0</v>
      </c>
      <c r="L136" s="28">
        <v>0</v>
      </c>
      <c r="M136" s="25">
        <v>10</v>
      </c>
      <c r="N136" s="26">
        <v>6</v>
      </c>
      <c r="O136" s="27">
        <v>10</v>
      </c>
      <c r="P136" s="28">
        <v>6</v>
      </c>
      <c r="Q136" s="25">
        <v>10</v>
      </c>
      <c r="R136" s="26">
        <v>6</v>
      </c>
      <c r="S136" s="27">
        <v>10</v>
      </c>
      <c r="T136" s="28">
        <v>6</v>
      </c>
      <c r="U136" s="25">
        <v>10</v>
      </c>
      <c r="V136" s="26">
        <v>6</v>
      </c>
      <c r="W136" s="22"/>
      <c r="X136" s="14">
        <f t="shared" si="29"/>
        <v>820</v>
      </c>
      <c r="Y136" s="14" t="e">
        <f>SUMIF('[1]2007'!$B$2119:$B$2200,[1]New!B138,'[1]2007'!$E$2119:$E$2200)</f>
        <v>#VALUE!</v>
      </c>
      <c r="Z136" s="15" t="e">
        <f t="shared" si="30"/>
        <v>#VALUE!</v>
      </c>
      <c r="AA136" s="23">
        <v>1</v>
      </c>
      <c r="AB136" s="23"/>
      <c r="AC136" s="16" t="e">
        <f t="shared" si="31"/>
        <v>#VALUE!</v>
      </c>
      <c r="AD136" s="13"/>
      <c r="AE136" s="17" t="e">
        <f>IF(Y136=0,0,LOOKUP(Y136,[1]Deduct!A$2:A$18,[1]Deduct!C$2:C$18))</f>
        <v>#VALUE!</v>
      </c>
      <c r="AF136" s="18" t="e">
        <f>IF(Y136=0,0,LOOKUP(Y136,[1]Deduct!A$2:A$18,[1]Deduct!D$2:D$18))</f>
        <v>#VALUE!</v>
      </c>
      <c r="AG136" s="18" t="e">
        <f>IF(Y136=0,0,LOOKUP(Y136,[1]Deduct!A$2:A$18,[1]Deduct!E$2:E$18))</f>
        <v>#VALUE!</v>
      </c>
      <c r="AH136" s="19" t="e">
        <f t="shared" si="32"/>
        <v>#VALUE!</v>
      </c>
      <c r="AI136" s="13"/>
      <c r="AJ136" s="13">
        <f>IF(X136=0,0,LOOKUP(X136,[1]Deduct!A$21:A$64,[1]Deduct!A$21:A$64))-X136</f>
        <v>-70</v>
      </c>
      <c r="AK136" s="20">
        <f>IF(X136=0,0,LOOKUP(X136,[1]Deduct!A$21:A$64,[1]Deduct!C$21:C$64))</f>
        <v>76.92</v>
      </c>
      <c r="AL136" s="13">
        <f>IF(X136=0,0,LOOKUP(X136,[1]Deduct!A$21:A$64,[1]Deduct!D$21:D$64))</f>
        <v>30.49</v>
      </c>
      <c r="AM136" s="13">
        <f>IF(X136=0,0,LOOKUP(X136,[1]Deduct!A$21:A$64,[1]Deduct!E$21:E$64))</f>
        <v>13.01</v>
      </c>
      <c r="AN136" s="18">
        <f t="shared" si="33"/>
        <v>169.12</v>
      </c>
      <c r="AO136" s="13"/>
      <c r="AP136" s="21" t="e">
        <f t="shared" si="34"/>
        <v>#VALUE!</v>
      </c>
    </row>
    <row r="137" spans="1:42">
      <c r="A137" s="68">
        <v>46</v>
      </c>
      <c r="B137" s="2" t="s">
        <v>85</v>
      </c>
      <c r="C137" s="3" t="s">
        <v>162</v>
      </c>
      <c r="D137" s="1" t="s">
        <v>20</v>
      </c>
      <c r="E137" s="23" t="s">
        <v>18</v>
      </c>
      <c r="F137" s="82" t="s">
        <v>206</v>
      </c>
      <c r="G137" s="69">
        <f t="shared" si="35"/>
        <v>25.25</v>
      </c>
      <c r="H137" s="24">
        <v>25.25</v>
      </c>
      <c r="I137" s="25">
        <v>10</v>
      </c>
      <c r="J137" s="26">
        <v>3.25</v>
      </c>
      <c r="K137" s="27">
        <v>0</v>
      </c>
      <c r="L137" s="28">
        <v>0</v>
      </c>
      <c r="M137" s="25">
        <v>10</v>
      </c>
      <c r="N137" s="26">
        <v>3</v>
      </c>
      <c r="O137" s="27">
        <v>10</v>
      </c>
      <c r="P137" s="28">
        <v>3</v>
      </c>
      <c r="Q137" s="25">
        <v>10</v>
      </c>
      <c r="R137" s="26">
        <v>3</v>
      </c>
      <c r="S137" s="27">
        <v>10</v>
      </c>
      <c r="T137" s="28">
        <v>3</v>
      </c>
      <c r="U137" s="25">
        <v>0</v>
      </c>
      <c r="V137" s="26">
        <v>0</v>
      </c>
      <c r="W137" s="22"/>
      <c r="X137" s="14">
        <f t="shared" si="29"/>
        <v>517.625</v>
      </c>
      <c r="Y137" s="14" t="e">
        <f>SUMIF('[1]2007'!$B$2119:$B$2200,[1]New!B139,'[1]2007'!$E$2119:$E$2200)</f>
        <v>#VALUE!</v>
      </c>
      <c r="Z137" s="15" t="e">
        <f t="shared" si="30"/>
        <v>#VALUE!</v>
      </c>
      <c r="AA137" s="23"/>
      <c r="AB137" s="23"/>
      <c r="AC137" s="16" t="e">
        <f t="shared" si="31"/>
        <v>#VALUE!</v>
      </c>
      <c r="AD137" s="13"/>
      <c r="AE137" s="17" t="e">
        <f>IF(Y137=0,0,LOOKUP(Y137,[1]Deduct!A$2:A$18,[1]Deduct!C$2:C$18))</f>
        <v>#VALUE!</v>
      </c>
      <c r="AF137" s="18" t="e">
        <f>IF(Y137=0,0,LOOKUP(Y137,[1]Deduct!A$2:A$18,[1]Deduct!D$2:D$18))</f>
        <v>#VALUE!</v>
      </c>
      <c r="AG137" s="18" t="e">
        <f>IF(Y137=0,0,LOOKUP(Y137,[1]Deduct!A$2:A$18,[1]Deduct!E$2:E$18))</f>
        <v>#VALUE!</v>
      </c>
      <c r="AH137" s="19" t="e">
        <f t="shared" si="32"/>
        <v>#VALUE!</v>
      </c>
      <c r="AI137" s="13"/>
      <c r="AJ137" s="13">
        <f>IF(X137=0,0,LOOKUP(X137,[1]Deduct!A$21:A$64,[1]Deduct!A$21:A$64))-X137</f>
        <v>-7.625</v>
      </c>
      <c r="AK137" s="20">
        <f>IF(X137=0,0,LOOKUP(X137,[1]Deduct!A$21:A$64,[1]Deduct!C$21:C$64))</f>
        <v>13.66</v>
      </c>
      <c r="AL137" s="13">
        <f>IF(X137=0,0,LOOKUP(X137,[1]Deduct!A$21:A$64,[1]Deduct!D$21:D$64))</f>
        <v>18.59</v>
      </c>
      <c r="AM137" s="13">
        <f>IF(X137=0,0,LOOKUP(X137,[1]Deduct!A$21:A$64,[1]Deduct!E$21:E$64))</f>
        <v>8.83</v>
      </c>
      <c r="AN137" s="18">
        <f t="shared" si="33"/>
        <v>72.03</v>
      </c>
      <c r="AO137" s="13"/>
      <c r="AP137" s="21" t="e">
        <f t="shared" si="34"/>
        <v>#VALUE!</v>
      </c>
    </row>
    <row r="138" spans="1:42">
      <c r="A138" s="68">
        <v>47</v>
      </c>
      <c r="B138" s="79" t="s">
        <v>86</v>
      </c>
      <c r="C138" s="3" t="s">
        <v>163</v>
      </c>
      <c r="D138" s="1" t="s">
        <v>20</v>
      </c>
      <c r="E138" s="23" t="s">
        <v>18</v>
      </c>
      <c r="F138" s="82">
        <v>10.25</v>
      </c>
      <c r="G138" s="69">
        <f t="shared" si="35"/>
        <v>34</v>
      </c>
      <c r="H138" s="24">
        <v>34</v>
      </c>
      <c r="I138" s="25">
        <v>9.5</v>
      </c>
      <c r="J138" s="26">
        <v>4.5</v>
      </c>
      <c r="K138" s="27">
        <v>9.5</v>
      </c>
      <c r="L138" s="28">
        <v>4.5</v>
      </c>
      <c r="M138" s="25">
        <v>0</v>
      </c>
      <c r="N138" s="26">
        <v>0</v>
      </c>
      <c r="O138" s="27">
        <v>9.5</v>
      </c>
      <c r="P138" s="28">
        <v>4.5</v>
      </c>
      <c r="Q138" s="25">
        <v>0</v>
      </c>
      <c r="R138" s="26">
        <v>0</v>
      </c>
      <c r="S138" s="27">
        <v>9.5</v>
      </c>
      <c r="T138" s="28">
        <v>4</v>
      </c>
      <c r="U138" s="25">
        <v>9.5</v>
      </c>
      <c r="V138" s="26">
        <v>4</v>
      </c>
      <c r="W138" s="22"/>
      <c r="X138" s="14">
        <f t="shared" si="29"/>
        <v>697</v>
      </c>
      <c r="Y138" s="14" t="e">
        <f>SUMIF('[1]2007'!$B$2119:$B$2200,[1]New!B140,'[1]2007'!$E$2119:$E$2200)</f>
        <v>#VALUE!</v>
      </c>
      <c r="Z138" s="15" t="e">
        <f t="shared" si="30"/>
        <v>#VALUE!</v>
      </c>
      <c r="AA138" s="23"/>
      <c r="AB138" s="23"/>
      <c r="AC138" s="16" t="e">
        <f t="shared" si="31"/>
        <v>#VALUE!</v>
      </c>
      <c r="AD138" s="13"/>
      <c r="AE138" s="17" t="e">
        <f>IF(Y138=0,0,LOOKUP(Y138,[1]Deduct!A$2:A$18,[1]Deduct!C$2:C$18))</f>
        <v>#VALUE!</v>
      </c>
      <c r="AF138" s="18" t="e">
        <f>IF(Y138=0,0,LOOKUP(Y138,[1]Deduct!A$2:A$18,[1]Deduct!D$2:D$18))</f>
        <v>#VALUE!</v>
      </c>
      <c r="AG138" s="18" t="e">
        <f>IF(Y138=0,0,LOOKUP(Y138,[1]Deduct!A$2:A$18,[1]Deduct!E$2:E$18))</f>
        <v>#VALUE!</v>
      </c>
      <c r="AH138" s="19" t="e">
        <f t="shared" si="32"/>
        <v>#VALUE!</v>
      </c>
      <c r="AI138" s="13"/>
      <c r="AJ138" s="13">
        <f>IF(X138=0,0,LOOKUP(X138,[1]Deduct!A$21:A$64,[1]Deduct!A$21:A$64))-X138</f>
        <v>-7</v>
      </c>
      <c r="AK138" s="20">
        <f>IF(X138=0,0,LOOKUP(X138,[1]Deduct!A$21:A$64,[1]Deduct!C$21:C$64))</f>
        <v>55.48</v>
      </c>
      <c r="AL138" s="13">
        <f>IF(X138=0,0,LOOKUP(X138,[1]Deduct!A$21:A$64,[1]Deduct!D$21:D$64))</f>
        <v>27.5</v>
      </c>
      <c r="AM138" s="13">
        <f>IF(X138=0,0,LOOKUP(X138,[1]Deduct!A$21:A$64,[1]Deduct!E$21:E$64))</f>
        <v>11.94</v>
      </c>
      <c r="AN138" s="18">
        <f t="shared" si="33"/>
        <v>139.13999999999999</v>
      </c>
      <c r="AO138" s="13"/>
      <c r="AP138" s="21" t="e">
        <f t="shared" si="34"/>
        <v>#VALUE!</v>
      </c>
    </row>
    <row r="139" spans="1:42">
      <c r="A139" s="68">
        <v>48</v>
      </c>
      <c r="B139" s="2" t="s">
        <v>87</v>
      </c>
      <c r="C139" s="3" t="s">
        <v>164</v>
      </c>
      <c r="D139" s="1" t="s">
        <v>20</v>
      </c>
      <c r="E139" s="23" t="s">
        <v>18</v>
      </c>
      <c r="F139" s="82" t="s">
        <v>206</v>
      </c>
      <c r="G139" s="69">
        <f t="shared" si="35"/>
        <v>30</v>
      </c>
      <c r="H139" s="24">
        <v>30</v>
      </c>
      <c r="I139" s="25">
        <v>12</v>
      </c>
      <c r="J139" s="26">
        <v>6</v>
      </c>
      <c r="K139" s="27">
        <v>12</v>
      </c>
      <c r="L139" s="28">
        <v>6</v>
      </c>
      <c r="M139" s="25">
        <v>12</v>
      </c>
      <c r="N139" s="26">
        <v>6</v>
      </c>
      <c r="O139" s="27">
        <v>12</v>
      </c>
      <c r="P139" s="28">
        <v>6</v>
      </c>
      <c r="Q139" s="25">
        <v>12</v>
      </c>
      <c r="R139" s="26">
        <v>6</v>
      </c>
      <c r="S139" s="27">
        <v>0</v>
      </c>
      <c r="T139" s="28">
        <v>0</v>
      </c>
      <c r="U139" s="25">
        <v>0</v>
      </c>
      <c r="V139" s="26">
        <v>0</v>
      </c>
      <c r="W139" s="22"/>
      <c r="X139" s="14">
        <f t="shared" si="29"/>
        <v>615</v>
      </c>
      <c r="Y139" s="14" t="e">
        <f>SUMIF('[1]2007'!$B$2119:$B$2200,[1]New!B141,'[1]2007'!$E$2119:$E$2200)</f>
        <v>#VALUE!</v>
      </c>
      <c r="Z139" s="15" t="e">
        <f t="shared" si="30"/>
        <v>#VALUE!</v>
      </c>
      <c r="AA139" s="23"/>
      <c r="AB139" s="23"/>
      <c r="AC139" s="16" t="e">
        <f t="shared" si="31"/>
        <v>#VALUE!</v>
      </c>
      <c r="AD139" s="13"/>
      <c r="AE139" s="17" t="e">
        <f>IF(Y139=0,0,LOOKUP(Y139,[1]Deduct!A$2:A$18,[1]Deduct!C$2:C$18))</f>
        <v>#VALUE!</v>
      </c>
      <c r="AF139" s="18" t="e">
        <f>IF(Y139=0,0,LOOKUP(Y139,[1]Deduct!A$2:A$18,[1]Deduct!D$2:D$18))</f>
        <v>#VALUE!</v>
      </c>
      <c r="AG139" s="18" t="e">
        <f>IF(Y139=0,0,LOOKUP(Y139,[1]Deduct!A$2:A$18,[1]Deduct!E$2:E$18))</f>
        <v>#VALUE!</v>
      </c>
      <c r="AH139" s="19" t="e">
        <f t="shared" si="32"/>
        <v>#VALUE!</v>
      </c>
      <c r="AI139" s="13"/>
      <c r="AJ139" s="13">
        <f>IF(X139=0,0,LOOKUP(X139,[1]Deduct!A$21:A$64,[1]Deduct!A$21:A$64))-X139</f>
        <v>-5</v>
      </c>
      <c r="AK139" s="20">
        <f>IF(X139=0,0,LOOKUP(X139,[1]Deduct!A$21:A$64,[1]Deduct!C$21:C$64))</f>
        <v>38.94</v>
      </c>
      <c r="AL139" s="13">
        <f>IF(X139=0,0,LOOKUP(X139,[1]Deduct!A$21:A$64,[1]Deduct!D$21:D$64))</f>
        <v>23.54</v>
      </c>
      <c r="AM139" s="13">
        <f>IF(X139=0,0,LOOKUP(X139,[1]Deduct!A$21:A$64,[1]Deduct!E$21:E$64))</f>
        <v>10.56</v>
      </c>
      <c r="AN139" s="18">
        <f t="shared" si="33"/>
        <v>111.36</v>
      </c>
      <c r="AO139" s="13"/>
      <c r="AP139" s="21" t="e">
        <f t="shared" si="34"/>
        <v>#VALUE!</v>
      </c>
    </row>
    <row r="140" spans="1:42">
      <c r="A140" s="68">
        <v>49</v>
      </c>
      <c r="B140" s="2" t="s">
        <v>88</v>
      </c>
      <c r="C140" s="3" t="s">
        <v>165</v>
      </c>
      <c r="D140" s="1" t="s">
        <v>20</v>
      </c>
      <c r="E140" s="23" t="s">
        <v>18</v>
      </c>
      <c r="F140" s="82" t="s">
        <v>206</v>
      </c>
      <c r="G140" s="69">
        <f t="shared" si="35"/>
        <v>38.5</v>
      </c>
      <c r="H140" s="24">
        <v>38.5</v>
      </c>
      <c r="I140" s="25">
        <v>9</v>
      </c>
      <c r="J140" s="26">
        <v>4.5</v>
      </c>
      <c r="K140" s="27">
        <v>9</v>
      </c>
      <c r="L140" s="28">
        <v>4.5</v>
      </c>
      <c r="M140" s="25">
        <v>9</v>
      </c>
      <c r="N140" s="26">
        <v>4.5</v>
      </c>
      <c r="O140" s="27">
        <v>0</v>
      </c>
      <c r="P140" s="28">
        <v>0</v>
      </c>
      <c r="Q140" s="25">
        <v>0</v>
      </c>
      <c r="R140" s="26">
        <v>0</v>
      </c>
      <c r="S140" s="27">
        <v>9</v>
      </c>
      <c r="T140" s="28">
        <v>5</v>
      </c>
      <c r="U140" s="25">
        <v>9</v>
      </c>
      <c r="V140" s="26">
        <v>5</v>
      </c>
      <c r="W140" s="22"/>
      <c r="X140" s="14">
        <f t="shared" si="29"/>
        <v>789.25</v>
      </c>
      <c r="Y140" s="14" t="e">
        <f>SUMIF('[1]2007'!$B$2119:$B$2200,[1]New!B142,'[1]2007'!$E$2119:$E$2200)</f>
        <v>#VALUE!</v>
      </c>
      <c r="Z140" s="15" t="e">
        <f t="shared" si="30"/>
        <v>#VALUE!</v>
      </c>
      <c r="AA140" s="23"/>
      <c r="AB140" s="23"/>
      <c r="AC140" s="16" t="e">
        <f t="shared" si="31"/>
        <v>#VALUE!</v>
      </c>
      <c r="AD140" s="13"/>
      <c r="AE140" s="17" t="e">
        <f>IF(Y140=0,0,LOOKUP(Y140,[1]Deduct!A$2:A$18,[1]Deduct!C$2:C$18))</f>
        <v>#VALUE!</v>
      </c>
      <c r="AF140" s="18" t="e">
        <f>IF(Y140=0,0,LOOKUP(Y140,[1]Deduct!A$2:A$18,[1]Deduct!D$2:D$18))</f>
        <v>#VALUE!</v>
      </c>
      <c r="AG140" s="18" t="e">
        <f>IF(Y140=0,0,LOOKUP(Y140,[1]Deduct!A$2:A$18,[1]Deduct!E$2:E$18))</f>
        <v>#VALUE!</v>
      </c>
      <c r="AH140" s="19" t="e">
        <f t="shared" si="32"/>
        <v>#VALUE!</v>
      </c>
      <c r="AI140" s="13"/>
      <c r="AJ140" s="13">
        <f>IF(X140=0,0,LOOKUP(X140,[1]Deduct!A$21:A$64,[1]Deduct!A$21:A$64))-X140</f>
        <v>-39.25</v>
      </c>
      <c r="AK140" s="20">
        <f>IF(X140=0,0,LOOKUP(X140,[1]Deduct!A$21:A$64,[1]Deduct!C$21:C$64))</f>
        <v>76.92</v>
      </c>
      <c r="AL140" s="13">
        <f>IF(X140=0,0,LOOKUP(X140,[1]Deduct!A$21:A$64,[1]Deduct!D$21:D$64))</f>
        <v>30.49</v>
      </c>
      <c r="AM140" s="13">
        <f>IF(X140=0,0,LOOKUP(X140,[1]Deduct!A$21:A$64,[1]Deduct!E$21:E$64))</f>
        <v>13.01</v>
      </c>
      <c r="AN140" s="18">
        <f t="shared" si="33"/>
        <v>169.12</v>
      </c>
      <c r="AO140" s="13"/>
      <c r="AP140" s="21" t="e">
        <f t="shared" si="34"/>
        <v>#VALUE!</v>
      </c>
    </row>
    <row r="141" spans="1:42">
      <c r="A141" s="68">
        <v>50</v>
      </c>
      <c r="B141" s="2" t="s">
        <v>89</v>
      </c>
      <c r="C141" s="3" t="s">
        <v>166</v>
      </c>
      <c r="D141" s="1" t="s">
        <v>20</v>
      </c>
      <c r="E141" s="23" t="s">
        <v>18</v>
      </c>
      <c r="F141" s="82" t="s">
        <v>206</v>
      </c>
      <c r="G141" s="69">
        <f t="shared" si="35"/>
        <v>20</v>
      </c>
      <c r="H141" s="24">
        <v>20</v>
      </c>
      <c r="I141" s="25">
        <v>6</v>
      </c>
      <c r="J141" s="26">
        <v>9</v>
      </c>
      <c r="K141" s="27">
        <v>0</v>
      </c>
      <c r="L141" s="28">
        <v>0</v>
      </c>
      <c r="M141" s="25">
        <v>6</v>
      </c>
      <c r="N141" s="26">
        <v>9</v>
      </c>
      <c r="O141" s="27">
        <v>5.5</v>
      </c>
      <c r="P141" s="28">
        <v>9</v>
      </c>
      <c r="Q141" s="25">
        <v>5.5</v>
      </c>
      <c r="R141" s="26">
        <v>9</v>
      </c>
      <c r="S141" s="27">
        <v>5.5</v>
      </c>
      <c r="T141" s="28">
        <v>9</v>
      </c>
      <c r="U141" s="25">
        <v>5.5</v>
      </c>
      <c r="V141" s="26">
        <v>9</v>
      </c>
      <c r="W141" s="22"/>
      <c r="X141" s="14">
        <f t="shared" si="29"/>
        <v>410</v>
      </c>
      <c r="Y141" s="14" t="e">
        <f>SUMIF('[1]2007'!$B$2119:$B$2200,[1]New!B143,'[1]2007'!$E$2119:$E$2200)</f>
        <v>#VALUE!</v>
      </c>
      <c r="Z141" s="15" t="e">
        <f t="shared" si="30"/>
        <v>#VALUE!</v>
      </c>
      <c r="AA141" s="23"/>
      <c r="AB141" s="23"/>
      <c r="AC141" s="16" t="e">
        <f t="shared" si="31"/>
        <v>#VALUE!</v>
      </c>
      <c r="AD141" s="13"/>
      <c r="AE141" s="17" t="e">
        <f>IF(Y141=0,0,LOOKUP(Y141,[1]Deduct!A$2:A$18,[1]Deduct!C$2:C$18))</f>
        <v>#VALUE!</v>
      </c>
      <c r="AF141" s="18" t="e">
        <f>IF(Y141=0,0,LOOKUP(Y141,[1]Deduct!A$2:A$18,[1]Deduct!D$2:D$18))</f>
        <v>#VALUE!</v>
      </c>
      <c r="AG141" s="18" t="e">
        <f>IF(Y141=0,0,LOOKUP(Y141,[1]Deduct!A$2:A$18,[1]Deduct!E$2:E$18))</f>
        <v>#VALUE!</v>
      </c>
      <c r="AH141" s="19" t="e">
        <f t="shared" si="32"/>
        <v>#VALUE!</v>
      </c>
      <c r="AI141" s="13"/>
      <c r="AJ141" s="13">
        <f>IF(X141=0,0,LOOKUP(X141,[1]Deduct!A$21:A$64,[1]Deduct!A$21:A$64))-X141</f>
        <v>0</v>
      </c>
      <c r="AK141" s="20">
        <f>IF(X141=0,0,LOOKUP(X141,[1]Deduct!A$21:A$64,[1]Deduct!C$21:C$64))</f>
        <v>0</v>
      </c>
      <c r="AL141" s="13">
        <f>IF(X141=0,0,LOOKUP(X141,[1]Deduct!A$21:A$64,[1]Deduct!D$21:D$64))</f>
        <v>13.64</v>
      </c>
      <c r="AM141" s="13">
        <f>IF(X141=0,0,LOOKUP(X141,[1]Deduct!A$21:A$64,[1]Deduct!E$21:E$64))</f>
        <v>7.1</v>
      </c>
      <c r="AN141" s="18">
        <f t="shared" si="33"/>
        <v>44.32</v>
      </c>
      <c r="AO141" s="13"/>
      <c r="AP141" s="21" t="e">
        <f t="shared" si="34"/>
        <v>#VALUE!</v>
      </c>
    </row>
    <row r="142" spans="1:42">
      <c r="A142" s="68">
        <v>51</v>
      </c>
      <c r="B142" s="2" t="s">
        <v>90</v>
      </c>
      <c r="C142" s="3" t="s">
        <v>167</v>
      </c>
      <c r="D142" s="1" t="s">
        <v>20</v>
      </c>
      <c r="E142" s="23" t="s">
        <v>18</v>
      </c>
      <c r="F142" s="82">
        <v>10.25</v>
      </c>
      <c r="G142" s="69">
        <f t="shared" si="35"/>
        <v>23.75</v>
      </c>
      <c r="H142" s="24">
        <v>23.75</v>
      </c>
      <c r="I142" s="25">
        <v>10.5</v>
      </c>
      <c r="J142" s="26">
        <v>4.25</v>
      </c>
      <c r="K142" s="27">
        <v>10.5</v>
      </c>
      <c r="L142" s="28">
        <v>3</v>
      </c>
      <c r="M142" s="25">
        <v>0</v>
      </c>
      <c r="N142" s="26">
        <v>0</v>
      </c>
      <c r="O142" s="27">
        <v>10.5</v>
      </c>
      <c r="P142" s="28">
        <v>3</v>
      </c>
      <c r="Q142" s="25">
        <v>10.5</v>
      </c>
      <c r="R142" s="26">
        <v>3</v>
      </c>
      <c r="S142" s="27">
        <v>0</v>
      </c>
      <c r="T142" s="28">
        <v>0</v>
      </c>
      <c r="U142" s="25">
        <v>10.5</v>
      </c>
      <c r="V142" s="26">
        <v>3</v>
      </c>
      <c r="W142" s="22"/>
      <c r="X142" s="14">
        <f t="shared" si="29"/>
        <v>486.875</v>
      </c>
      <c r="Y142" s="14" t="e">
        <f>SUMIF('[1]2007'!$B$2119:$B$2200,[1]New!B144,'[1]2007'!$E$2119:$E$2200)</f>
        <v>#VALUE!</v>
      </c>
      <c r="Z142" s="15" t="e">
        <f t="shared" si="30"/>
        <v>#VALUE!</v>
      </c>
      <c r="AA142" s="23">
        <v>1</v>
      </c>
      <c r="AB142" s="23"/>
      <c r="AC142" s="16" t="e">
        <f t="shared" si="31"/>
        <v>#VALUE!</v>
      </c>
      <c r="AD142" s="13"/>
      <c r="AE142" s="17" t="e">
        <f>IF(Y142=0,0,LOOKUP(Y142,[1]Deduct!A$2:A$18,[1]Deduct!C$2:C$18))</f>
        <v>#VALUE!</v>
      </c>
      <c r="AF142" s="18" t="e">
        <f>IF(Y142=0,0,LOOKUP(Y142,[1]Deduct!A$2:A$18,[1]Deduct!D$2:D$18))</f>
        <v>#VALUE!</v>
      </c>
      <c r="AG142" s="18" t="e">
        <f>IF(Y142=0,0,LOOKUP(Y142,[1]Deduct!A$2:A$18,[1]Deduct!E$2:E$18))</f>
        <v>#VALUE!</v>
      </c>
      <c r="AH142" s="19" t="e">
        <f t="shared" si="32"/>
        <v>#VALUE!</v>
      </c>
      <c r="AI142" s="13"/>
      <c r="AJ142" s="13">
        <f>IF(X142=0,0,LOOKUP(X142,[1]Deduct!A$21:A$64,[1]Deduct!A$21:A$64))-X142</f>
        <v>-6.875</v>
      </c>
      <c r="AK142" s="20">
        <f>IF(X142=0,0,LOOKUP(X142,[1]Deduct!A$21:A$64,[1]Deduct!C$21:C$64))</f>
        <v>6.93</v>
      </c>
      <c r="AL142" s="13">
        <f>IF(X142=0,0,LOOKUP(X142,[1]Deduct!A$21:A$64,[1]Deduct!D$21:D$64))</f>
        <v>17.100000000000001</v>
      </c>
      <c r="AM142" s="13">
        <f>IF(X142=0,0,LOOKUP(X142,[1]Deduct!A$21:A$64,[1]Deduct!E$21:E$64))</f>
        <v>8.3000000000000007</v>
      </c>
      <c r="AN142" s="18">
        <f t="shared" si="33"/>
        <v>61.05</v>
      </c>
      <c r="AO142" s="13"/>
      <c r="AP142" s="21" t="e">
        <f t="shared" si="34"/>
        <v>#VALUE!</v>
      </c>
    </row>
    <row r="143" spans="1:42">
      <c r="A143" s="68">
        <v>52</v>
      </c>
      <c r="B143" s="2" t="s">
        <v>91</v>
      </c>
      <c r="C143" s="3" t="s">
        <v>168</v>
      </c>
      <c r="D143" s="1" t="s">
        <v>26</v>
      </c>
      <c r="E143" s="23" t="s">
        <v>18</v>
      </c>
      <c r="F143" s="82" t="s">
        <v>206</v>
      </c>
      <c r="G143" s="69">
        <f t="shared" si="35"/>
        <v>15.5</v>
      </c>
      <c r="H143" s="24">
        <v>15.5</v>
      </c>
      <c r="I143" s="25">
        <v>7.5</v>
      </c>
      <c r="J143" s="26">
        <v>10</v>
      </c>
      <c r="K143" s="27">
        <v>7.5</v>
      </c>
      <c r="L143" s="28">
        <v>10</v>
      </c>
      <c r="M143" s="25">
        <v>7.5</v>
      </c>
      <c r="N143" s="26">
        <v>10</v>
      </c>
      <c r="O143" s="27">
        <v>8</v>
      </c>
      <c r="P143" s="28">
        <v>10</v>
      </c>
      <c r="Q143" s="25">
        <v>8</v>
      </c>
      <c r="R143" s="26">
        <v>10</v>
      </c>
      <c r="S143" s="27">
        <v>8</v>
      </c>
      <c r="T143" s="28">
        <v>10</v>
      </c>
      <c r="U143" s="25">
        <v>8</v>
      </c>
      <c r="V143" s="26">
        <v>10</v>
      </c>
      <c r="W143" s="22"/>
      <c r="X143" s="14">
        <f t="shared" si="29"/>
        <v>317.75</v>
      </c>
      <c r="Y143" s="14" t="e">
        <f>SUMIF('[1]2007'!$B$2119:$B$2200,[1]New!B145,'[1]2007'!$E$2119:$E$2200)</f>
        <v>#VALUE!</v>
      </c>
      <c r="Z143" s="15" t="e">
        <f t="shared" si="30"/>
        <v>#VALUE!</v>
      </c>
      <c r="AA143" s="23">
        <v>1</v>
      </c>
      <c r="AB143" s="23"/>
      <c r="AC143" s="16" t="e">
        <f t="shared" si="31"/>
        <v>#VALUE!</v>
      </c>
      <c r="AD143" s="13"/>
      <c r="AE143" s="17" t="e">
        <f>IF(Y143=0,0,LOOKUP(Y143,[1]Deduct!A$2:A$18,[1]Deduct!C$2:C$18))</f>
        <v>#VALUE!</v>
      </c>
      <c r="AF143" s="18" t="e">
        <f>IF(Y143=0,0,LOOKUP(Y143,[1]Deduct!A$2:A$18,[1]Deduct!D$2:D$18))</f>
        <v>#VALUE!</v>
      </c>
      <c r="AG143" s="18" t="e">
        <f>IF(Y143=0,0,LOOKUP(Y143,[1]Deduct!A$2:A$18,[1]Deduct!E$2:E$18))</f>
        <v>#VALUE!</v>
      </c>
      <c r="AH143" s="19" t="e">
        <f t="shared" si="32"/>
        <v>#VALUE!</v>
      </c>
      <c r="AI143" s="13"/>
      <c r="AJ143" s="13" t="e">
        <f>IF(X143=0,0,LOOKUP(X143,[1]Deduct!A$21:A$64,[1]Deduct!A$21:A$64))-X143</f>
        <v>#N/A</v>
      </c>
      <c r="AK143" s="20" t="e">
        <f>IF(X143=0,0,LOOKUP(X143,[1]Deduct!A$21:A$64,[1]Deduct!C$21:C$64))</f>
        <v>#N/A</v>
      </c>
      <c r="AL143" s="13" t="e">
        <f>IF(X143=0,0,LOOKUP(X143,[1]Deduct!A$21:A$64,[1]Deduct!D$21:D$64))</f>
        <v>#N/A</v>
      </c>
      <c r="AM143" s="13" t="e">
        <f>IF(X143=0,0,LOOKUP(X143,[1]Deduct!A$21:A$64,[1]Deduct!E$21:E$64))</f>
        <v>#N/A</v>
      </c>
      <c r="AN143" s="18" t="e">
        <f t="shared" si="33"/>
        <v>#N/A</v>
      </c>
      <c r="AO143" s="13"/>
      <c r="AP143" s="21" t="e">
        <f t="shared" si="34"/>
        <v>#N/A</v>
      </c>
    </row>
    <row r="144" spans="1:42">
      <c r="A144" s="68">
        <v>53</v>
      </c>
      <c r="B144" s="2" t="s">
        <v>92</v>
      </c>
      <c r="C144" s="3" t="s">
        <v>169</v>
      </c>
      <c r="D144" s="1" t="s">
        <v>26</v>
      </c>
      <c r="E144" s="23" t="s">
        <v>18</v>
      </c>
      <c r="F144" s="82">
        <v>10.25</v>
      </c>
      <c r="G144" s="69">
        <f t="shared" si="35"/>
        <v>40</v>
      </c>
      <c r="H144" s="24">
        <v>40</v>
      </c>
      <c r="I144" s="25">
        <v>12</v>
      </c>
      <c r="J144" s="26">
        <v>8</v>
      </c>
      <c r="K144" s="27">
        <v>12</v>
      </c>
      <c r="L144" s="28">
        <v>8</v>
      </c>
      <c r="M144" s="25">
        <v>0</v>
      </c>
      <c r="N144" s="26">
        <v>0</v>
      </c>
      <c r="O144" s="27">
        <v>0</v>
      </c>
      <c r="P144" s="28">
        <v>0</v>
      </c>
      <c r="Q144" s="25">
        <v>12</v>
      </c>
      <c r="R144" s="26">
        <v>8</v>
      </c>
      <c r="S144" s="27">
        <v>12</v>
      </c>
      <c r="T144" s="28">
        <v>8</v>
      </c>
      <c r="U144" s="25">
        <v>12</v>
      </c>
      <c r="V144" s="26">
        <v>8</v>
      </c>
      <c r="W144" s="22"/>
      <c r="X144" s="14">
        <f t="shared" si="29"/>
        <v>820</v>
      </c>
      <c r="Y144" s="14" t="e">
        <f>SUMIF('[1]2007'!$B$2119:$B$2200,[1]New!B146,'[1]2007'!$E$2119:$E$2200)</f>
        <v>#VALUE!</v>
      </c>
      <c r="Z144" s="15" t="e">
        <f t="shared" si="30"/>
        <v>#VALUE!</v>
      </c>
      <c r="AA144" s="23"/>
      <c r="AB144" s="23"/>
      <c r="AC144" s="16" t="e">
        <f t="shared" si="31"/>
        <v>#VALUE!</v>
      </c>
      <c r="AD144" s="13"/>
      <c r="AE144" s="17" t="e">
        <f>IF(Y144=0,0,LOOKUP(Y144,[1]Deduct!A$2:A$18,[1]Deduct!C$2:C$18))</f>
        <v>#VALUE!</v>
      </c>
      <c r="AF144" s="18" t="e">
        <f>IF(Y144=0,0,LOOKUP(Y144,[1]Deduct!A$2:A$18,[1]Deduct!D$2:D$18))</f>
        <v>#VALUE!</v>
      </c>
      <c r="AG144" s="18" t="e">
        <f>IF(Y144=0,0,LOOKUP(Y144,[1]Deduct!A$2:A$18,[1]Deduct!E$2:E$18))</f>
        <v>#VALUE!</v>
      </c>
      <c r="AH144" s="19" t="e">
        <f t="shared" si="32"/>
        <v>#VALUE!</v>
      </c>
      <c r="AI144" s="13"/>
      <c r="AJ144" s="13">
        <f>IF(X144=0,0,LOOKUP(X144,[1]Deduct!A$21:A$64,[1]Deduct!A$21:A$64))-X144</f>
        <v>-70</v>
      </c>
      <c r="AK144" s="20">
        <f>IF(X144=0,0,LOOKUP(X144,[1]Deduct!A$21:A$64,[1]Deduct!C$21:C$64))</f>
        <v>76.92</v>
      </c>
      <c r="AL144" s="13">
        <f>IF(X144=0,0,LOOKUP(X144,[1]Deduct!A$21:A$64,[1]Deduct!D$21:D$64))</f>
        <v>30.49</v>
      </c>
      <c r="AM144" s="13">
        <f>IF(X144=0,0,LOOKUP(X144,[1]Deduct!A$21:A$64,[1]Deduct!E$21:E$64))</f>
        <v>13.01</v>
      </c>
      <c r="AN144" s="18">
        <f t="shared" si="33"/>
        <v>169.12</v>
      </c>
      <c r="AO144" s="13"/>
      <c r="AP144" s="21" t="e">
        <f t="shared" si="34"/>
        <v>#VALUE!</v>
      </c>
    </row>
    <row r="145" spans="1:42">
      <c r="A145" s="68">
        <v>54</v>
      </c>
      <c r="B145" s="2" t="s">
        <v>93</v>
      </c>
      <c r="C145" s="3" t="s">
        <v>170</v>
      </c>
      <c r="D145" s="1" t="s">
        <v>17</v>
      </c>
      <c r="E145" s="23" t="s">
        <v>18</v>
      </c>
      <c r="F145" s="82" t="s">
        <v>206</v>
      </c>
      <c r="G145" s="69">
        <f t="shared" si="35"/>
        <v>20</v>
      </c>
      <c r="H145" s="24">
        <v>20</v>
      </c>
      <c r="I145" s="25">
        <v>0</v>
      </c>
      <c r="J145" s="26">
        <v>0</v>
      </c>
      <c r="K145" s="27">
        <v>11</v>
      </c>
      <c r="L145" s="28">
        <v>4</v>
      </c>
      <c r="M145" s="25">
        <v>11</v>
      </c>
      <c r="N145" s="26">
        <v>4</v>
      </c>
      <c r="O145" s="27">
        <v>0</v>
      </c>
      <c r="P145" s="28">
        <v>0</v>
      </c>
      <c r="Q145" s="25">
        <v>11</v>
      </c>
      <c r="R145" s="26">
        <v>4</v>
      </c>
      <c r="S145" s="27">
        <v>0</v>
      </c>
      <c r="T145" s="28">
        <v>0</v>
      </c>
      <c r="U145" s="25">
        <v>11</v>
      </c>
      <c r="V145" s="26">
        <v>4</v>
      </c>
      <c r="W145" s="22"/>
      <c r="X145" s="14">
        <f t="shared" si="29"/>
        <v>410</v>
      </c>
      <c r="Y145" s="14" t="e">
        <f>SUMIF('[1]2007'!$B$2119:$B$2200,[1]New!B147,'[1]2007'!$E$2119:$E$2200)</f>
        <v>#VALUE!</v>
      </c>
      <c r="Z145" s="15" t="e">
        <f t="shared" si="30"/>
        <v>#VALUE!</v>
      </c>
      <c r="AA145" s="23"/>
      <c r="AB145" s="23"/>
      <c r="AC145" s="16" t="e">
        <f t="shared" si="31"/>
        <v>#VALUE!</v>
      </c>
      <c r="AD145" s="13"/>
      <c r="AE145" s="17" t="e">
        <f>IF(Y145=0,0,LOOKUP(Y145,[1]Deduct!A$2:A$18,[1]Deduct!C$2:C$18))</f>
        <v>#VALUE!</v>
      </c>
      <c r="AF145" s="18" t="e">
        <f>IF(Y145=0,0,LOOKUP(Y145,[1]Deduct!A$2:A$18,[1]Deduct!D$2:D$18))</f>
        <v>#VALUE!</v>
      </c>
      <c r="AG145" s="18" t="e">
        <f>IF(Y145=0,0,LOOKUP(Y145,[1]Deduct!A$2:A$18,[1]Deduct!E$2:E$18))</f>
        <v>#VALUE!</v>
      </c>
      <c r="AH145" s="19" t="e">
        <f t="shared" si="32"/>
        <v>#VALUE!</v>
      </c>
      <c r="AI145" s="13"/>
      <c r="AJ145" s="13">
        <f>IF(X145=0,0,LOOKUP(X145,[1]Deduct!A$21:A$64,[1]Deduct!A$21:A$64))-X145</f>
        <v>0</v>
      </c>
      <c r="AK145" s="20">
        <f>IF(X145=0,0,LOOKUP(X145,[1]Deduct!A$21:A$64,[1]Deduct!C$21:C$64))</f>
        <v>0</v>
      </c>
      <c r="AL145" s="13">
        <f>IF(X145=0,0,LOOKUP(X145,[1]Deduct!A$21:A$64,[1]Deduct!D$21:D$64))</f>
        <v>13.64</v>
      </c>
      <c r="AM145" s="13">
        <f>IF(X145=0,0,LOOKUP(X145,[1]Deduct!A$21:A$64,[1]Deduct!E$21:E$64))</f>
        <v>7.1</v>
      </c>
      <c r="AN145" s="18">
        <f t="shared" si="33"/>
        <v>44.32</v>
      </c>
      <c r="AO145" s="13"/>
      <c r="AP145" s="21" t="e">
        <f t="shared" si="34"/>
        <v>#VALUE!</v>
      </c>
    </row>
    <row r="146" spans="1:42">
      <c r="A146" s="68">
        <v>55</v>
      </c>
      <c r="B146" s="2" t="s">
        <v>94</v>
      </c>
      <c r="C146" s="3" t="s">
        <v>171</v>
      </c>
      <c r="D146" s="1" t="s">
        <v>17</v>
      </c>
      <c r="E146" s="23" t="s">
        <v>18</v>
      </c>
      <c r="F146" s="82">
        <v>13.5</v>
      </c>
      <c r="G146" s="69">
        <f t="shared" si="35"/>
        <v>25.72</v>
      </c>
      <c r="H146" s="24">
        <v>25.72</v>
      </c>
      <c r="I146" s="25">
        <v>12</v>
      </c>
      <c r="J146" s="26">
        <v>5</v>
      </c>
      <c r="K146" s="27">
        <v>12</v>
      </c>
      <c r="L146" s="28">
        <v>5</v>
      </c>
      <c r="M146" s="25">
        <v>12</v>
      </c>
      <c r="N146" s="26">
        <v>5</v>
      </c>
      <c r="O146" s="27">
        <v>0</v>
      </c>
      <c r="P146" s="28">
        <v>0</v>
      </c>
      <c r="Q146" s="25">
        <v>12</v>
      </c>
      <c r="R146" s="26">
        <v>5</v>
      </c>
      <c r="S146" s="27">
        <v>0</v>
      </c>
      <c r="T146" s="28">
        <v>0</v>
      </c>
      <c r="U146" s="25">
        <v>12</v>
      </c>
      <c r="V146" s="26">
        <v>5.72</v>
      </c>
      <c r="W146" s="22"/>
      <c r="X146" s="14">
        <f t="shared" si="29"/>
        <v>694.43999999999994</v>
      </c>
      <c r="Y146" s="14" t="e">
        <f>SUMIF('[1]2007'!$B$2119:$B$2200,[1]New!B148,'[1]2007'!$E$2119:$E$2200)</f>
        <v>#VALUE!</v>
      </c>
      <c r="Z146" s="15" t="e">
        <f t="shared" si="30"/>
        <v>#VALUE!</v>
      </c>
      <c r="AA146" s="23"/>
      <c r="AB146" s="23"/>
      <c r="AC146" s="16" t="e">
        <f t="shared" si="31"/>
        <v>#VALUE!</v>
      </c>
      <c r="AD146" s="13"/>
      <c r="AE146" s="17" t="e">
        <f>IF(Y146=0,0,LOOKUP(Y146,[1]Deduct!A$2:A$18,[1]Deduct!C$2:C$18))</f>
        <v>#VALUE!</v>
      </c>
      <c r="AF146" s="18" t="e">
        <f>IF(Y146=0,0,LOOKUP(Y146,[1]Deduct!A$2:A$18,[1]Deduct!D$2:D$18))</f>
        <v>#VALUE!</v>
      </c>
      <c r="AG146" s="18" t="e">
        <f>IF(Y146=0,0,LOOKUP(Y146,[1]Deduct!A$2:A$18,[1]Deduct!E$2:E$18))</f>
        <v>#VALUE!</v>
      </c>
      <c r="AH146" s="19" t="e">
        <f t="shared" si="32"/>
        <v>#VALUE!</v>
      </c>
      <c r="AI146" s="13"/>
      <c r="AJ146" s="13">
        <f>IF(X146=0,0,LOOKUP(X146,[1]Deduct!A$21:A$64,[1]Deduct!A$21:A$64))-X146</f>
        <v>-4.4399999999999409</v>
      </c>
      <c r="AK146" s="20">
        <f>IF(X146=0,0,LOOKUP(X146,[1]Deduct!A$21:A$64,[1]Deduct!C$21:C$64))</f>
        <v>55.48</v>
      </c>
      <c r="AL146" s="13">
        <f>IF(X146=0,0,LOOKUP(X146,[1]Deduct!A$21:A$64,[1]Deduct!D$21:D$64))</f>
        <v>27.5</v>
      </c>
      <c r="AM146" s="13">
        <f>IF(X146=0,0,LOOKUP(X146,[1]Deduct!A$21:A$64,[1]Deduct!E$21:E$64))</f>
        <v>11.94</v>
      </c>
      <c r="AN146" s="18">
        <f t="shared" si="33"/>
        <v>139.13999999999999</v>
      </c>
      <c r="AO146" s="13"/>
      <c r="AP146" s="21" t="e">
        <f t="shared" si="34"/>
        <v>#VALUE!</v>
      </c>
    </row>
    <row r="147" spans="1:42">
      <c r="A147" s="68">
        <v>56</v>
      </c>
      <c r="B147" s="79" t="s">
        <v>95</v>
      </c>
      <c r="C147" s="3" t="s">
        <v>172</v>
      </c>
      <c r="D147" s="1" t="s">
        <v>213</v>
      </c>
      <c r="E147" s="23" t="s">
        <v>18</v>
      </c>
      <c r="F147" s="82">
        <v>13</v>
      </c>
      <c r="G147" s="69">
        <f t="shared" si="35"/>
        <v>44</v>
      </c>
      <c r="H147" s="24">
        <v>44</v>
      </c>
      <c r="I147" s="25">
        <v>0</v>
      </c>
      <c r="J147" s="26">
        <v>0</v>
      </c>
      <c r="K147" s="27">
        <v>11</v>
      </c>
      <c r="L147" s="28">
        <v>8</v>
      </c>
      <c r="M147" s="25">
        <v>11</v>
      </c>
      <c r="N147" s="26">
        <v>8</v>
      </c>
      <c r="O147" s="27">
        <v>11</v>
      </c>
      <c r="P147" s="28">
        <v>8</v>
      </c>
      <c r="Q147" s="25">
        <v>1.5</v>
      </c>
      <c r="R147" s="26">
        <v>10</v>
      </c>
      <c r="S147" s="27">
        <v>0</v>
      </c>
      <c r="T147" s="28">
        <v>0</v>
      </c>
      <c r="U147" s="25">
        <v>1.5</v>
      </c>
      <c r="V147" s="26">
        <v>10</v>
      </c>
      <c r="W147" s="22"/>
      <c r="X147" s="14">
        <f t="shared" si="29"/>
        <v>1144</v>
      </c>
      <c r="Y147" s="14" t="e">
        <f>SUMIF('[1]2007'!$B$2119:$B$2200,[1]New!B149,'[1]2007'!$E$2119:$E$2200)</f>
        <v>#VALUE!</v>
      </c>
      <c r="Z147" s="15" t="e">
        <f t="shared" si="30"/>
        <v>#VALUE!</v>
      </c>
      <c r="AA147" s="23"/>
      <c r="AB147" s="23"/>
      <c r="AC147" s="16" t="e">
        <f t="shared" si="31"/>
        <v>#VALUE!</v>
      </c>
      <c r="AD147" s="13"/>
      <c r="AE147" s="17" t="e">
        <f>IF(Y147=0,0,LOOKUP(Y147,[1]Deduct!A$2:A$18,[1]Deduct!C$2:C$18))</f>
        <v>#VALUE!</v>
      </c>
      <c r="AF147" s="18" t="e">
        <f>IF(Y147=0,0,LOOKUP(Y147,[1]Deduct!A$2:A$18,[1]Deduct!D$2:D$18))</f>
        <v>#VALUE!</v>
      </c>
      <c r="AG147" s="18" t="e">
        <f>IF(Y147=0,0,LOOKUP(Y147,[1]Deduct!A$2:A$18,[1]Deduct!E$2:E$18))</f>
        <v>#VALUE!</v>
      </c>
      <c r="AH147" s="19" t="e">
        <f t="shared" si="32"/>
        <v>#VALUE!</v>
      </c>
      <c r="AI147" s="13"/>
      <c r="AJ147" s="13">
        <f>IF(X147=0,0,LOOKUP(X147,[1]Deduct!A$21:A$64,[1]Deduct!A$21:A$64))-X147</f>
        <v>-184</v>
      </c>
      <c r="AK147" s="20">
        <f>IF(X147=0,0,LOOKUP(X147,[1]Deduct!A$21:A$64,[1]Deduct!C$21:C$64))</f>
        <v>119.97</v>
      </c>
      <c r="AL147" s="13">
        <f>IF(X147=0,0,LOOKUP(X147,[1]Deduct!A$21:A$64,[1]Deduct!D$21:D$64))</f>
        <v>40.86</v>
      </c>
      <c r="AM147" s="13">
        <f>IF(X147=0,0,LOOKUP(X147,[1]Deduct!A$21:A$64,[1]Deduct!E$21:E$64))</f>
        <v>16.61</v>
      </c>
      <c r="AN147" s="18">
        <f t="shared" si="33"/>
        <v>241.55</v>
      </c>
      <c r="AO147" s="13"/>
      <c r="AP147" s="21" t="e">
        <f t="shared" si="34"/>
        <v>#VALUE!</v>
      </c>
    </row>
    <row r="148" spans="1:42">
      <c r="A148" s="68">
        <v>57</v>
      </c>
      <c r="B148" s="79" t="s">
        <v>96</v>
      </c>
      <c r="C148" s="3" t="s">
        <v>173</v>
      </c>
      <c r="D148" s="1" t="s">
        <v>213</v>
      </c>
      <c r="E148" s="23" t="s">
        <v>18</v>
      </c>
      <c r="F148" s="82" t="s">
        <v>207</v>
      </c>
      <c r="G148" s="69">
        <f t="shared" si="35"/>
        <v>20</v>
      </c>
      <c r="H148" s="24">
        <v>20</v>
      </c>
      <c r="I148" s="25">
        <v>9</v>
      </c>
      <c r="J148" s="26">
        <v>1</v>
      </c>
      <c r="K148" s="27">
        <v>6</v>
      </c>
      <c r="L148" s="28">
        <v>10</v>
      </c>
      <c r="M148" s="25">
        <v>9</v>
      </c>
      <c r="N148" s="26">
        <v>1</v>
      </c>
      <c r="O148" s="27">
        <v>6</v>
      </c>
      <c r="P148" s="28">
        <v>10</v>
      </c>
      <c r="Q148" s="25">
        <v>0</v>
      </c>
      <c r="R148" s="26">
        <v>0</v>
      </c>
      <c r="S148" s="27">
        <v>6</v>
      </c>
      <c r="T148" s="28">
        <v>10</v>
      </c>
      <c r="U148" s="25">
        <v>0</v>
      </c>
      <c r="V148" s="26">
        <v>0</v>
      </c>
      <c r="W148" s="22"/>
      <c r="X148" s="14">
        <f t="shared" si="29"/>
        <v>420</v>
      </c>
      <c r="Y148" s="14" t="e">
        <f>SUMIF('[1]2007'!$B$2119:$B$2200,[1]New!B150,'[1]2007'!$E$2119:$E$2200)</f>
        <v>#VALUE!</v>
      </c>
      <c r="Z148" s="15" t="e">
        <f t="shared" si="30"/>
        <v>#VALUE!</v>
      </c>
      <c r="AA148" s="23"/>
      <c r="AB148" s="23"/>
      <c r="AC148" s="16" t="e">
        <f t="shared" si="31"/>
        <v>#VALUE!</v>
      </c>
      <c r="AD148" s="13"/>
      <c r="AE148" s="17" t="e">
        <f>IF(Y148=0,0,LOOKUP(Y148,[1]Deduct!A$2:A$18,[1]Deduct!C$2:C$18))</f>
        <v>#VALUE!</v>
      </c>
      <c r="AF148" s="18" t="e">
        <f>IF(Y148=0,0,LOOKUP(Y148,[1]Deduct!A$2:A$18,[1]Deduct!D$2:D$18))</f>
        <v>#VALUE!</v>
      </c>
      <c r="AG148" s="18" t="e">
        <f>IF(Y148=0,0,LOOKUP(Y148,[1]Deduct!A$2:A$18,[1]Deduct!E$2:E$18))</f>
        <v>#VALUE!</v>
      </c>
      <c r="AH148" s="19" t="e">
        <f t="shared" si="32"/>
        <v>#VALUE!</v>
      </c>
      <c r="AI148" s="13"/>
      <c r="AJ148" s="13">
        <f>IF(X148=0,0,LOOKUP(X148,[1]Deduct!A$21:A$64,[1]Deduct!A$21:A$64))-X148</f>
        <v>0</v>
      </c>
      <c r="AK148" s="20" t="e">
        <f>IF(X148=0,0,LOOKUP(X148,[1]Deduct!A$21:A$64,[1]Deduct!C$21:C$64))</f>
        <v>#REF!</v>
      </c>
      <c r="AL148" s="13">
        <f>IF(X148=0,0,LOOKUP(X148,[1]Deduct!A$21:A$64,[1]Deduct!D$21:D$64))</f>
        <v>14.13</v>
      </c>
      <c r="AM148" s="13">
        <f>IF(X148=0,0,LOOKUP(X148,[1]Deduct!A$21:A$64,[1]Deduct!E$21:E$64))</f>
        <v>7.27</v>
      </c>
      <c r="AN148" s="18" t="e">
        <f t="shared" si="33"/>
        <v>#REF!</v>
      </c>
      <c r="AO148" s="13"/>
      <c r="AP148" s="21" t="e">
        <f t="shared" si="34"/>
        <v>#REF!</v>
      </c>
    </row>
    <row r="149" spans="1:42">
      <c r="A149" s="68">
        <v>58</v>
      </c>
      <c r="B149" s="2" t="s">
        <v>97</v>
      </c>
      <c r="C149" s="3" t="s">
        <v>174</v>
      </c>
      <c r="D149" s="1" t="s">
        <v>19</v>
      </c>
      <c r="E149" s="23" t="s">
        <v>18</v>
      </c>
      <c r="F149" s="82" t="s">
        <v>207</v>
      </c>
      <c r="G149" s="69">
        <f t="shared" si="35"/>
        <v>37.25</v>
      </c>
      <c r="H149" s="24">
        <v>37.25</v>
      </c>
      <c r="I149" s="25">
        <v>12</v>
      </c>
      <c r="J149" s="26">
        <v>7.5</v>
      </c>
      <c r="K149" s="27">
        <v>0</v>
      </c>
      <c r="L149" s="28">
        <v>0</v>
      </c>
      <c r="M149" s="25">
        <v>12</v>
      </c>
      <c r="N149" s="26">
        <v>7.5</v>
      </c>
      <c r="O149" s="27">
        <v>12</v>
      </c>
      <c r="P149" s="28">
        <v>7.5</v>
      </c>
      <c r="Q149" s="25">
        <v>0</v>
      </c>
      <c r="R149" s="26">
        <v>0</v>
      </c>
      <c r="S149" s="27">
        <v>12</v>
      </c>
      <c r="T149" s="28">
        <v>7.5</v>
      </c>
      <c r="U149" s="25">
        <v>12</v>
      </c>
      <c r="V149" s="26">
        <v>7.25</v>
      </c>
      <c r="W149" s="22"/>
      <c r="X149" s="14">
        <f t="shared" si="29"/>
        <v>782.25</v>
      </c>
      <c r="Y149" s="14" t="e">
        <f>SUMIF('[1]2007'!$B$2119:$B$2200,[1]New!B151,'[1]2007'!$E$2119:$E$2200)</f>
        <v>#VALUE!</v>
      </c>
      <c r="Z149" s="15" t="e">
        <f t="shared" si="30"/>
        <v>#VALUE!</v>
      </c>
      <c r="AA149" s="23">
        <v>1</v>
      </c>
      <c r="AB149" s="23"/>
      <c r="AC149" s="16" t="e">
        <f t="shared" si="31"/>
        <v>#VALUE!</v>
      </c>
      <c r="AD149" s="13"/>
      <c r="AE149" s="17" t="e">
        <f>IF(Y149=0,0,LOOKUP(Y149,[1]Deduct!A$2:A$18,[1]Deduct!C$2:C$18))</f>
        <v>#VALUE!</v>
      </c>
      <c r="AF149" s="18" t="e">
        <f>IF(Y149=0,0,LOOKUP(Y149,[1]Deduct!A$2:A$18,[1]Deduct!D$2:D$18))</f>
        <v>#VALUE!</v>
      </c>
      <c r="AG149" s="18" t="e">
        <f>IF(Y149=0,0,LOOKUP(Y149,[1]Deduct!A$2:A$18,[1]Deduct!E$2:E$18))</f>
        <v>#VALUE!</v>
      </c>
      <c r="AH149" s="19" t="e">
        <f t="shared" si="32"/>
        <v>#VALUE!</v>
      </c>
      <c r="AI149" s="13"/>
      <c r="AJ149" s="13">
        <f>IF(X149=0,0,LOOKUP(X149,[1]Deduct!A$21:A$64,[1]Deduct!A$21:A$64))-X149</f>
        <v>-32.25</v>
      </c>
      <c r="AK149" s="20">
        <f>IF(X149=0,0,LOOKUP(X149,[1]Deduct!A$21:A$64,[1]Deduct!C$21:C$64))</f>
        <v>76.92</v>
      </c>
      <c r="AL149" s="13">
        <f>IF(X149=0,0,LOOKUP(X149,[1]Deduct!A$21:A$64,[1]Deduct!D$21:D$64))</f>
        <v>30.49</v>
      </c>
      <c r="AM149" s="13">
        <f>IF(X149=0,0,LOOKUP(X149,[1]Deduct!A$21:A$64,[1]Deduct!E$21:E$64))</f>
        <v>13.01</v>
      </c>
      <c r="AN149" s="18">
        <f t="shared" si="33"/>
        <v>169.12</v>
      </c>
      <c r="AO149" s="13"/>
      <c r="AP149" s="21" t="e">
        <f t="shared" si="34"/>
        <v>#VALUE!</v>
      </c>
    </row>
    <row r="150" spans="1:42">
      <c r="A150" s="68">
        <v>59</v>
      </c>
      <c r="B150" s="2" t="s">
        <v>204</v>
      </c>
      <c r="C150" s="3" t="s">
        <v>175</v>
      </c>
      <c r="D150" s="1" t="s">
        <v>19</v>
      </c>
      <c r="E150" s="23" t="s">
        <v>18</v>
      </c>
      <c r="F150" s="82" t="s">
        <v>206</v>
      </c>
      <c r="G150" s="69">
        <f t="shared" si="35"/>
        <v>40</v>
      </c>
      <c r="H150" s="24">
        <v>40</v>
      </c>
      <c r="I150" s="25">
        <v>10</v>
      </c>
      <c r="J150" s="26">
        <v>6</v>
      </c>
      <c r="K150" s="27">
        <v>10</v>
      </c>
      <c r="L150" s="28">
        <v>6</v>
      </c>
      <c r="M150" s="25">
        <v>0</v>
      </c>
      <c r="N150" s="26">
        <v>0</v>
      </c>
      <c r="O150" s="27">
        <v>9</v>
      </c>
      <c r="P150" s="28">
        <v>5</v>
      </c>
      <c r="Q150" s="25">
        <v>10</v>
      </c>
      <c r="R150" s="26">
        <v>6</v>
      </c>
      <c r="S150" s="27">
        <v>0</v>
      </c>
      <c r="T150" s="28">
        <v>0</v>
      </c>
      <c r="U150" s="25">
        <v>10</v>
      </c>
      <c r="V150" s="26">
        <v>6</v>
      </c>
      <c r="W150" s="22"/>
      <c r="X150" s="14">
        <f t="shared" si="29"/>
        <v>820</v>
      </c>
      <c r="Y150" s="14" t="e">
        <f>SUMIF('[1]2007'!$B$2119:$B$2200,[1]New!B152,'[1]2007'!$E$2119:$E$2200)</f>
        <v>#VALUE!</v>
      </c>
      <c r="Z150" s="15" t="e">
        <f t="shared" si="30"/>
        <v>#VALUE!</v>
      </c>
      <c r="AA150" s="23"/>
      <c r="AB150" s="23"/>
      <c r="AC150" s="16" t="e">
        <f t="shared" si="31"/>
        <v>#VALUE!</v>
      </c>
      <c r="AD150" s="13"/>
      <c r="AE150" s="17" t="e">
        <f>IF(Y150=0,0,LOOKUP(Y150,[1]Deduct!A$2:A$18,[1]Deduct!C$2:C$18))</f>
        <v>#VALUE!</v>
      </c>
      <c r="AF150" s="18" t="e">
        <f>IF(Y150=0,0,LOOKUP(Y150,[1]Deduct!A$2:A$18,[1]Deduct!D$2:D$18))</f>
        <v>#VALUE!</v>
      </c>
      <c r="AG150" s="18" t="e">
        <f>IF(Y150=0,0,LOOKUP(Y150,[1]Deduct!A$2:A$18,[1]Deduct!E$2:E$18))</f>
        <v>#VALUE!</v>
      </c>
      <c r="AH150" s="19" t="e">
        <f t="shared" si="32"/>
        <v>#VALUE!</v>
      </c>
      <c r="AI150" s="13"/>
      <c r="AJ150" s="13">
        <f>IF(X150=0,0,LOOKUP(X150,[1]Deduct!A$21:A$64,[1]Deduct!A$21:A$64))-X150</f>
        <v>-70</v>
      </c>
      <c r="AK150" s="20">
        <f>IF(X150=0,0,LOOKUP(X150,[1]Deduct!A$21:A$64,[1]Deduct!C$21:C$64))</f>
        <v>76.92</v>
      </c>
      <c r="AL150" s="13">
        <f>IF(X150=0,0,LOOKUP(X150,[1]Deduct!A$21:A$64,[1]Deduct!D$21:D$64))</f>
        <v>30.49</v>
      </c>
      <c r="AM150" s="13">
        <f>IF(X150=0,0,LOOKUP(X150,[1]Deduct!A$21:A$64,[1]Deduct!E$21:E$64))</f>
        <v>13.01</v>
      </c>
      <c r="AN150" s="18">
        <f t="shared" si="33"/>
        <v>169.12</v>
      </c>
      <c r="AO150" s="13"/>
      <c r="AP150" s="21" t="e">
        <f t="shared" si="34"/>
        <v>#VALUE!</v>
      </c>
    </row>
    <row r="151" spans="1:42">
      <c r="A151" s="68">
        <v>60</v>
      </c>
      <c r="B151" s="2" t="s">
        <v>98</v>
      </c>
      <c r="C151" s="3" t="s">
        <v>176</v>
      </c>
      <c r="D151" s="1" t="s">
        <v>25</v>
      </c>
      <c r="E151" s="23" t="s">
        <v>18</v>
      </c>
      <c r="F151" s="82">
        <v>11.25</v>
      </c>
      <c r="G151" s="69">
        <f t="shared" si="35"/>
        <v>40</v>
      </c>
      <c r="H151" s="24">
        <v>40</v>
      </c>
      <c r="I151" s="25">
        <v>10</v>
      </c>
      <c r="J151" s="26">
        <v>6</v>
      </c>
      <c r="K151" s="27">
        <v>10</v>
      </c>
      <c r="L151" s="28">
        <v>6</v>
      </c>
      <c r="M151" s="25">
        <v>10</v>
      </c>
      <c r="N151" s="26">
        <v>6</v>
      </c>
      <c r="O151" s="27">
        <v>10</v>
      </c>
      <c r="P151" s="28">
        <v>6</v>
      </c>
      <c r="Q151" s="25">
        <v>10</v>
      </c>
      <c r="R151" s="26">
        <v>6</v>
      </c>
      <c r="S151" s="27">
        <v>0</v>
      </c>
      <c r="T151" s="28">
        <v>0</v>
      </c>
      <c r="U151" s="25">
        <v>0</v>
      </c>
      <c r="V151" s="26">
        <v>0</v>
      </c>
      <c r="W151" s="22"/>
      <c r="X151" s="14">
        <f t="shared" si="29"/>
        <v>900</v>
      </c>
      <c r="Y151" s="14" t="e">
        <f>SUMIF('[1]2007'!$B$2119:$B$2200,[1]New!B153,'[1]2007'!$E$2119:$E$2200)</f>
        <v>#VALUE!</v>
      </c>
      <c r="Z151" s="15" t="e">
        <f t="shared" si="30"/>
        <v>#VALUE!</v>
      </c>
      <c r="AA151" s="23"/>
      <c r="AB151" s="23"/>
      <c r="AC151" s="16" t="e">
        <f t="shared" si="31"/>
        <v>#VALUE!</v>
      </c>
      <c r="AD151" s="13"/>
      <c r="AE151" s="17" t="e">
        <f>IF(Y151=0,0,LOOKUP(Y151,[1]Deduct!A$2:A$18,[1]Deduct!C$2:C$18))</f>
        <v>#VALUE!</v>
      </c>
      <c r="AF151" s="18" t="e">
        <f>IF(Y151=0,0,LOOKUP(Y151,[1]Deduct!A$2:A$18,[1]Deduct!D$2:D$18))</f>
        <v>#VALUE!</v>
      </c>
      <c r="AG151" s="18" t="e">
        <f>IF(Y151=0,0,LOOKUP(Y151,[1]Deduct!A$2:A$18,[1]Deduct!E$2:E$18))</f>
        <v>#VALUE!</v>
      </c>
      <c r="AH151" s="19" t="e">
        <f t="shared" si="32"/>
        <v>#VALUE!</v>
      </c>
      <c r="AI151" s="13"/>
      <c r="AJ151" s="13">
        <f>IF(X151=0,0,LOOKUP(X151,[1]Deduct!A$21:A$64,[1]Deduct!A$21:A$64))-X151</f>
        <v>-20</v>
      </c>
      <c r="AK151" s="20">
        <f>IF(X151=0,0,LOOKUP(X151,[1]Deduct!A$21:A$64,[1]Deduct!C$21:C$64))</f>
        <v>99.45</v>
      </c>
      <c r="AL151" s="13">
        <f>IF(X151=0,0,LOOKUP(X151,[1]Deduct!A$21:A$64,[1]Deduct!D$21:D$64))</f>
        <v>36.9</v>
      </c>
      <c r="AM151" s="13">
        <f>IF(X151=0,0,LOOKUP(X151,[1]Deduct!A$21:A$64,[1]Deduct!E$21:E$64))</f>
        <v>15.22</v>
      </c>
      <c r="AN151" s="18">
        <f t="shared" si="33"/>
        <v>209.78</v>
      </c>
      <c r="AO151" s="13"/>
      <c r="AP151" s="21" t="e">
        <f t="shared" si="34"/>
        <v>#VALUE!</v>
      </c>
    </row>
    <row r="152" spans="1:42">
      <c r="A152" s="68">
        <v>61</v>
      </c>
      <c r="B152" s="2" t="s">
        <v>99</v>
      </c>
      <c r="C152" s="3" t="s">
        <v>177</v>
      </c>
      <c r="D152" s="1" t="s">
        <v>26</v>
      </c>
      <c r="E152" s="23" t="s">
        <v>18</v>
      </c>
      <c r="F152" s="82">
        <v>10.5</v>
      </c>
      <c r="G152" s="69">
        <f t="shared" si="35"/>
        <v>28</v>
      </c>
      <c r="H152" s="24">
        <v>28</v>
      </c>
      <c r="I152" s="25">
        <v>12</v>
      </c>
      <c r="J152" s="26">
        <v>5.5</v>
      </c>
      <c r="K152" s="27">
        <v>0</v>
      </c>
      <c r="L152" s="28">
        <v>0</v>
      </c>
      <c r="M152" s="25">
        <v>12</v>
      </c>
      <c r="N152" s="26">
        <v>5.5</v>
      </c>
      <c r="O152" s="27">
        <v>0</v>
      </c>
      <c r="P152" s="28">
        <v>0</v>
      </c>
      <c r="Q152" s="25">
        <v>12</v>
      </c>
      <c r="R152" s="26">
        <v>5.5</v>
      </c>
      <c r="S152" s="27">
        <v>12</v>
      </c>
      <c r="T152" s="28">
        <v>5.5</v>
      </c>
      <c r="U152" s="25">
        <v>12</v>
      </c>
      <c r="V152" s="26">
        <v>6</v>
      </c>
      <c r="W152" s="22"/>
      <c r="X152" s="14">
        <f t="shared" si="29"/>
        <v>588</v>
      </c>
      <c r="Y152" s="14" t="e">
        <f>SUMIF('[1]2007'!$B$2119:$B$2200,[1]New!B154,'[1]2007'!$E$2119:$E$2200)</f>
        <v>#VALUE!</v>
      </c>
      <c r="Z152" s="15" t="e">
        <f t="shared" si="30"/>
        <v>#VALUE!</v>
      </c>
      <c r="AA152" s="23">
        <v>1</v>
      </c>
      <c r="AB152" s="23"/>
      <c r="AC152" s="16" t="e">
        <f t="shared" si="31"/>
        <v>#VALUE!</v>
      </c>
      <c r="AD152" s="13"/>
      <c r="AE152" s="17" t="e">
        <f>IF(Y152=0,0,LOOKUP(Y152,[1]Deduct!A$2:A$18,[1]Deduct!C$2:C$18))</f>
        <v>#VALUE!</v>
      </c>
      <c r="AF152" s="18" t="e">
        <f>IF(Y152=0,0,LOOKUP(Y152,[1]Deduct!A$2:A$18,[1]Deduct!D$2:D$18))</f>
        <v>#VALUE!</v>
      </c>
      <c r="AG152" s="18" t="e">
        <f>IF(Y152=0,0,LOOKUP(Y152,[1]Deduct!A$2:A$18,[1]Deduct!E$2:E$18))</f>
        <v>#VALUE!</v>
      </c>
      <c r="AH152" s="19" t="e">
        <f t="shared" si="32"/>
        <v>#VALUE!</v>
      </c>
      <c r="AI152" s="13"/>
      <c r="AJ152" s="13">
        <f>IF(X152=0,0,LOOKUP(X152,[1]Deduct!A$21:A$64,[1]Deduct!A$21:A$64))-X152</f>
        <v>-8</v>
      </c>
      <c r="AK152" s="20">
        <f>IF(X152=0,0,LOOKUP(X152,[1]Deduct!A$21:A$64,[1]Deduct!C$21:C$64))</f>
        <v>31.36</v>
      </c>
      <c r="AL152" s="13">
        <f>IF(X152=0,0,LOOKUP(X152,[1]Deduct!A$21:A$64,[1]Deduct!D$21:D$64))</f>
        <v>22.05</v>
      </c>
      <c r="AM152" s="13">
        <f>IF(X152=0,0,LOOKUP(X152,[1]Deduct!A$21:A$64,[1]Deduct!E$21:E$64))</f>
        <v>10.029999999999999</v>
      </c>
      <c r="AN152" s="18">
        <f t="shared" si="33"/>
        <v>99.53</v>
      </c>
      <c r="AO152" s="13"/>
      <c r="AP152" s="21" t="e">
        <f t="shared" si="34"/>
        <v>#VALUE!</v>
      </c>
    </row>
    <row r="153" spans="1:42">
      <c r="A153" s="68">
        <v>62</v>
      </c>
      <c r="B153" s="2" t="s">
        <v>100</v>
      </c>
      <c r="C153" s="3" t="s">
        <v>178</v>
      </c>
      <c r="D153" s="1" t="s">
        <v>17</v>
      </c>
      <c r="E153" s="23" t="s">
        <v>18</v>
      </c>
      <c r="F153" s="82">
        <v>10.25</v>
      </c>
      <c r="G153" s="69">
        <f t="shared" si="35"/>
        <v>31.25</v>
      </c>
      <c r="H153" s="24">
        <v>31.25</v>
      </c>
      <c r="I153" s="25">
        <v>4</v>
      </c>
      <c r="J153" s="26">
        <v>10</v>
      </c>
      <c r="K153" s="27">
        <v>4</v>
      </c>
      <c r="L153" s="28">
        <v>10</v>
      </c>
      <c r="M153" s="25">
        <v>4</v>
      </c>
      <c r="N153" s="26">
        <v>10</v>
      </c>
      <c r="O153" s="27">
        <v>3</v>
      </c>
      <c r="P153" s="28">
        <v>10</v>
      </c>
      <c r="Q153" s="25">
        <v>0</v>
      </c>
      <c r="R153" s="26">
        <v>0</v>
      </c>
      <c r="S153" s="27">
        <v>3.75</v>
      </c>
      <c r="T153" s="28">
        <v>10</v>
      </c>
      <c r="U153" s="25">
        <v>0</v>
      </c>
      <c r="V153" s="26">
        <v>0</v>
      </c>
      <c r="W153" s="22"/>
      <c r="X153" s="14">
        <f t="shared" si="29"/>
        <v>640.625</v>
      </c>
      <c r="Y153" s="14" t="e">
        <f>SUMIF('[1]2007'!$B$2119:$B$2200,[1]New!B155,'[1]2007'!$E$2119:$E$2200)</f>
        <v>#VALUE!</v>
      </c>
      <c r="Z153" s="15" t="e">
        <f t="shared" si="30"/>
        <v>#VALUE!</v>
      </c>
      <c r="AA153" s="23"/>
      <c r="AB153" s="23"/>
      <c r="AC153" s="16" t="e">
        <f t="shared" si="31"/>
        <v>#VALUE!</v>
      </c>
      <c r="AD153" s="13"/>
      <c r="AE153" s="17" t="e">
        <f>IF(Y153=0,0,LOOKUP(Y153,[1]Deduct!A$2:A$18,[1]Deduct!C$2:C$18))</f>
        <v>#VALUE!</v>
      </c>
      <c r="AF153" s="18" t="e">
        <f>IF(Y153=0,0,LOOKUP(Y153,[1]Deduct!A$2:A$18,[1]Deduct!D$2:D$18))</f>
        <v>#VALUE!</v>
      </c>
      <c r="AG153" s="18" t="e">
        <f>IF(Y153=0,0,LOOKUP(Y153,[1]Deduct!A$2:A$18,[1]Deduct!E$2:E$18))</f>
        <v>#VALUE!</v>
      </c>
      <c r="AH153" s="19" t="e">
        <f t="shared" si="32"/>
        <v>#VALUE!</v>
      </c>
      <c r="AI153" s="13"/>
      <c r="AJ153" s="13">
        <f>IF(X153=0,0,LOOKUP(X153,[1]Deduct!A$21:A$64,[1]Deduct!A$21:A$64))-X153</f>
        <v>-0.625</v>
      </c>
      <c r="AK153" s="20">
        <f>IF(X153=0,0,LOOKUP(X153,[1]Deduct!A$21:A$64,[1]Deduct!C$21:C$64))</f>
        <v>45.66</v>
      </c>
      <c r="AL153" s="13">
        <f>IF(X153=0,0,LOOKUP(X153,[1]Deduct!A$21:A$64,[1]Deduct!D$21:D$64))</f>
        <v>25.02</v>
      </c>
      <c r="AM153" s="13">
        <f>IF(X153=0,0,LOOKUP(X153,[1]Deduct!A$21:A$64,[1]Deduct!E$21:E$64))</f>
        <v>11.07</v>
      </c>
      <c r="AN153" s="18">
        <f t="shared" si="33"/>
        <v>122.27</v>
      </c>
      <c r="AO153" s="13"/>
      <c r="AP153" s="21" t="e">
        <f t="shared" si="34"/>
        <v>#VALUE!</v>
      </c>
    </row>
    <row r="154" spans="1:42">
      <c r="A154" s="68">
        <v>63</v>
      </c>
      <c r="B154" s="2" t="s">
        <v>101</v>
      </c>
      <c r="C154" s="3" t="s">
        <v>179</v>
      </c>
      <c r="D154" s="1" t="s">
        <v>17</v>
      </c>
      <c r="E154" s="23" t="s">
        <v>18</v>
      </c>
      <c r="F154" s="82">
        <v>10.5</v>
      </c>
      <c r="G154" s="69">
        <f t="shared" si="35"/>
        <v>37.5</v>
      </c>
      <c r="H154" s="24">
        <v>37.5</v>
      </c>
      <c r="I154" s="25">
        <v>0</v>
      </c>
      <c r="J154" s="26">
        <v>0</v>
      </c>
      <c r="K154" s="27">
        <v>9</v>
      </c>
      <c r="L154" s="28">
        <v>4</v>
      </c>
      <c r="M154" s="25">
        <v>9</v>
      </c>
      <c r="N154" s="26">
        <v>4.5</v>
      </c>
      <c r="O154" s="27">
        <v>0</v>
      </c>
      <c r="P154" s="28">
        <v>0</v>
      </c>
      <c r="Q154" s="25">
        <v>9</v>
      </c>
      <c r="R154" s="26">
        <v>5</v>
      </c>
      <c r="S154" s="27">
        <v>7.5</v>
      </c>
      <c r="T154" s="28">
        <v>3</v>
      </c>
      <c r="U154" s="25">
        <v>7.5</v>
      </c>
      <c r="V154" s="26">
        <v>3</v>
      </c>
      <c r="W154" s="22"/>
      <c r="X154" s="14">
        <f t="shared" si="29"/>
        <v>787.5</v>
      </c>
      <c r="Y154" s="14" t="e">
        <f>SUMIF('[1]2007'!$B$2119:$B$2200,[1]New!B156,'[1]2007'!$E$2119:$E$2200)</f>
        <v>#VALUE!</v>
      </c>
      <c r="Z154" s="15" t="e">
        <f t="shared" si="30"/>
        <v>#VALUE!</v>
      </c>
      <c r="AA154" s="23"/>
      <c r="AB154" s="23"/>
      <c r="AC154" s="16" t="e">
        <f t="shared" si="31"/>
        <v>#VALUE!</v>
      </c>
      <c r="AD154" s="13"/>
      <c r="AE154" s="17" t="e">
        <f>IF(Y154=0,0,LOOKUP(Y154,[1]Deduct!A$2:A$18,[1]Deduct!C$2:C$18))</f>
        <v>#VALUE!</v>
      </c>
      <c r="AF154" s="18" t="e">
        <f>IF(Y154=0,0,LOOKUP(Y154,[1]Deduct!A$2:A$18,[1]Deduct!D$2:D$18))</f>
        <v>#VALUE!</v>
      </c>
      <c r="AG154" s="18" t="e">
        <f>IF(Y154=0,0,LOOKUP(Y154,[1]Deduct!A$2:A$18,[1]Deduct!E$2:E$18))</f>
        <v>#VALUE!</v>
      </c>
      <c r="AH154" s="19" t="e">
        <f t="shared" si="32"/>
        <v>#VALUE!</v>
      </c>
      <c r="AI154" s="13"/>
      <c r="AJ154" s="13">
        <f>IF(X154=0,0,LOOKUP(X154,[1]Deduct!A$21:A$64,[1]Deduct!A$21:A$64))-X154</f>
        <v>-37.5</v>
      </c>
      <c r="AK154" s="20">
        <f>IF(X154=0,0,LOOKUP(X154,[1]Deduct!A$21:A$64,[1]Deduct!C$21:C$64))</f>
        <v>76.92</v>
      </c>
      <c r="AL154" s="13">
        <f>IF(X154=0,0,LOOKUP(X154,[1]Deduct!A$21:A$64,[1]Deduct!D$21:D$64))</f>
        <v>30.49</v>
      </c>
      <c r="AM154" s="13">
        <f>IF(X154=0,0,LOOKUP(X154,[1]Deduct!A$21:A$64,[1]Deduct!E$21:E$64))</f>
        <v>13.01</v>
      </c>
      <c r="AN154" s="18">
        <f t="shared" si="33"/>
        <v>169.12</v>
      </c>
      <c r="AO154" s="13"/>
      <c r="AP154" s="21" t="e">
        <f t="shared" si="34"/>
        <v>#VALUE!</v>
      </c>
    </row>
    <row r="155" spans="1:42">
      <c r="A155" s="68">
        <v>64</v>
      </c>
      <c r="B155" s="2" t="s">
        <v>215</v>
      </c>
      <c r="C155" s="3" t="s">
        <v>180</v>
      </c>
      <c r="D155" s="1" t="s">
        <v>17</v>
      </c>
      <c r="E155" s="23" t="s">
        <v>18</v>
      </c>
      <c r="F155" s="82">
        <v>10.75</v>
      </c>
      <c r="G155" s="69">
        <f t="shared" si="35"/>
        <v>37.5</v>
      </c>
      <c r="H155" s="24">
        <v>37.5</v>
      </c>
      <c r="I155" s="25">
        <v>9</v>
      </c>
      <c r="J155" s="26">
        <v>5</v>
      </c>
      <c r="K155" s="27">
        <v>9</v>
      </c>
      <c r="L155" s="28">
        <v>5</v>
      </c>
      <c r="M155" s="25">
        <v>0</v>
      </c>
      <c r="N155" s="26">
        <v>0</v>
      </c>
      <c r="O155" s="27">
        <v>9</v>
      </c>
      <c r="P155" s="28">
        <v>4.5</v>
      </c>
      <c r="Q155" s="25">
        <v>0</v>
      </c>
      <c r="R155" s="26">
        <v>0</v>
      </c>
      <c r="S155" s="27">
        <v>9</v>
      </c>
      <c r="T155" s="28">
        <v>4</v>
      </c>
      <c r="U155" s="25">
        <v>9</v>
      </c>
      <c r="V155" s="26">
        <v>4</v>
      </c>
      <c r="W155" s="22"/>
      <c r="X155" s="14">
        <f t="shared" si="29"/>
        <v>806.25</v>
      </c>
      <c r="Y155" s="14" t="e">
        <f>SUMIF('[1]2007'!$B$2119:$B$2200,[1]New!B157,'[1]2007'!$E$2119:$E$2200)</f>
        <v>#VALUE!</v>
      </c>
      <c r="Z155" s="15" t="e">
        <f t="shared" si="30"/>
        <v>#VALUE!</v>
      </c>
      <c r="AA155" s="23"/>
      <c r="AB155" s="23"/>
      <c r="AC155" s="16" t="e">
        <f t="shared" si="31"/>
        <v>#VALUE!</v>
      </c>
      <c r="AD155" s="13"/>
      <c r="AE155" s="17" t="e">
        <f>IF(Y155=0,0,LOOKUP(Y155,[1]Deduct!A$2:A$18,[1]Deduct!C$2:C$18))</f>
        <v>#VALUE!</v>
      </c>
      <c r="AF155" s="18" t="e">
        <f>IF(Y155=0,0,LOOKUP(Y155,[1]Deduct!A$2:A$18,[1]Deduct!D$2:D$18))</f>
        <v>#VALUE!</v>
      </c>
      <c r="AG155" s="18" t="e">
        <f>IF(Y155=0,0,LOOKUP(Y155,[1]Deduct!A$2:A$18,[1]Deduct!E$2:E$18))</f>
        <v>#VALUE!</v>
      </c>
      <c r="AH155" s="19" t="e">
        <f t="shared" si="32"/>
        <v>#VALUE!</v>
      </c>
      <c r="AI155" s="13"/>
      <c r="AJ155" s="13">
        <f>IF(X155=0,0,LOOKUP(X155,[1]Deduct!A$21:A$64,[1]Deduct!A$21:A$64))-X155</f>
        <v>-56.25</v>
      </c>
      <c r="AK155" s="20">
        <f>IF(X155=0,0,LOOKUP(X155,[1]Deduct!A$21:A$64,[1]Deduct!C$21:C$64))</f>
        <v>76.92</v>
      </c>
      <c r="AL155" s="13">
        <f>IF(X155=0,0,LOOKUP(X155,[1]Deduct!A$21:A$64,[1]Deduct!D$21:D$64))</f>
        <v>30.49</v>
      </c>
      <c r="AM155" s="13">
        <f>IF(X155=0,0,LOOKUP(X155,[1]Deduct!A$21:A$64,[1]Deduct!E$21:E$64))</f>
        <v>13.01</v>
      </c>
      <c r="AN155" s="18">
        <f t="shared" si="33"/>
        <v>169.12</v>
      </c>
      <c r="AO155" s="13"/>
      <c r="AP155" s="21" t="e">
        <f t="shared" si="34"/>
        <v>#VALUE!</v>
      </c>
    </row>
    <row r="156" spans="1:42">
      <c r="A156" s="68">
        <v>65</v>
      </c>
      <c r="B156" s="2" t="s">
        <v>214</v>
      </c>
      <c r="C156" s="3" t="s">
        <v>181</v>
      </c>
      <c r="D156" s="1" t="s">
        <v>17</v>
      </c>
      <c r="E156" s="23" t="s">
        <v>18</v>
      </c>
      <c r="F156" s="82">
        <v>11.25</v>
      </c>
      <c r="G156" s="69">
        <f t="shared" si="35"/>
        <v>41.75</v>
      </c>
      <c r="H156" s="24">
        <v>41.75</v>
      </c>
      <c r="I156" s="25">
        <v>0</v>
      </c>
      <c r="J156" s="26">
        <v>0</v>
      </c>
      <c r="K156" s="27">
        <v>9</v>
      </c>
      <c r="L156" s="28">
        <v>5.25</v>
      </c>
      <c r="M156" s="25">
        <v>9</v>
      </c>
      <c r="N156" s="26">
        <v>5.25</v>
      </c>
      <c r="O156" s="27">
        <v>9</v>
      </c>
      <c r="P156" s="28">
        <v>5.25</v>
      </c>
      <c r="Q156" s="25">
        <v>9</v>
      </c>
      <c r="R156" s="26">
        <v>5.25</v>
      </c>
      <c r="S156" s="27">
        <v>0</v>
      </c>
      <c r="T156" s="28">
        <v>0</v>
      </c>
      <c r="U156" s="25">
        <v>9</v>
      </c>
      <c r="V156" s="26">
        <v>5.75</v>
      </c>
      <c r="W156" s="22">
        <v>25</v>
      </c>
      <c r="X156" s="14">
        <f t="shared" ref="X156:X175" si="36">F156*G156*2</f>
        <v>939.375</v>
      </c>
      <c r="Y156" s="14" t="e">
        <f>SUMIF('[1]2007'!$B$2119:$B$2200,[1]New!B158,'[1]2007'!$E$2119:$E$2200)</f>
        <v>#VALUE!</v>
      </c>
      <c r="Z156" s="15" t="e">
        <f t="shared" ref="Z156:Z176" si="37">IF(X156=0,0,X156-Y156)</f>
        <v>#VALUE!</v>
      </c>
      <c r="AA156" s="23"/>
      <c r="AB156" s="23"/>
      <c r="AC156" s="16" t="e">
        <f t="shared" ref="AC156:AC175" si="38">IF(Y156=0,0,Z156/Y156)</f>
        <v>#VALUE!</v>
      </c>
      <c r="AD156" s="13"/>
      <c r="AE156" s="17" t="e">
        <f>IF(Y156=0,0,LOOKUP(Y156,[1]Deduct!A$2:A$18,[1]Deduct!C$2:C$18))</f>
        <v>#VALUE!</v>
      </c>
      <c r="AF156" s="18" t="e">
        <f>IF(Y156=0,0,LOOKUP(Y156,[1]Deduct!A$2:A$18,[1]Deduct!D$2:D$18))</f>
        <v>#VALUE!</v>
      </c>
      <c r="AG156" s="18" t="e">
        <f>IF(Y156=0,0,LOOKUP(Y156,[1]Deduct!A$2:A$18,[1]Deduct!E$2:E$18))</f>
        <v>#VALUE!</v>
      </c>
      <c r="AH156" s="19" t="e">
        <f t="shared" ref="AH156:AH177" si="39">ROUND(AE156+AF156*2+AG156*2.4,2)</f>
        <v>#VALUE!</v>
      </c>
      <c r="AI156" s="13"/>
      <c r="AJ156" s="13">
        <f>IF(X156=0,0,LOOKUP(X156,[1]Deduct!A$21:A$64,[1]Deduct!A$21:A$64))-X156</f>
        <v>-37.375</v>
      </c>
      <c r="AK156" s="20">
        <f>IF(X156=0,0,LOOKUP(X156,[1]Deduct!A$21:A$64,[1]Deduct!C$21:C$64))</f>
        <v>105.1</v>
      </c>
      <c r="AL156" s="13">
        <f>IF(X156=0,0,LOOKUP(X156,[1]Deduct!A$21:A$64,[1]Deduct!D$21:D$64))</f>
        <v>37.99</v>
      </c>
      <c r="AM156" s="13">
        <f>IF(X156=0,0,LOOKUP(X156,[1]Deduct!A$21:A$64,[1]Deduct!E$21:E$64))</f>
        <v>15.6</v>
      </c>
      <c r="AN156" s="18">
        <f t="shared" ref="AN156:AN177" si="40">ROUND(AK156+AL156*2+AM156*2.4,2)</f>
        <v>218.52</v>
      </c>
      <c r="AO156" s="13"/>
      <c r="AP156" s="21" t="e">
        <f t="shared" ref="AP156:AP177" si="41">AN156-AH156</f>
        <v>#VALUE!</v>
      </c>
    </row>
    <row r="157" spans="1:42">
      <c r="A157" s="68">
        <v>66</v>
      </c>
      <c r="B157" s="2" t="s">
        <v>102</v>
      </c>
      <c r="C157" s="3" t="s">
        <v>182</v>
      </c>
      <c r="D157" s="1" t="s">
        <v>20</v>
      </c>
      <c r="E157" s="23" t="s">
        <v>18</v>
      </c>
      <c r="F157" s="82" t="s">
        <v>206</v>
      </c>
      <c r="G157" s="69">
        <f t="shared" si="35"/>
        <v>36</v>
      </c>
      <c r="H157" s="24">
        <v>36</v>
      </c>
      <c r="I157" s="25">
        <v>9</v>
      </c>
      <c r="J157" s="26">
        <v>4</v>
      </c>
      <c r="K157" s="27">
        <v>9</v>
      </c>
      <c r="L157" s="28">
        <v>4</v>
      </c>
      <c r="M157" s="25">
        <v>9</v>
      </c>
      <c r="N157" s="26">
        <v>4</v>
      </c>
      <c r="O157" s="27">
        <v>0</v>
      </c>
      <c r="P157" s="28">
        <v>0</v>
      </c>
      <c r="Q157" s="25">
        <v>0</v>
      </c>
      <c r="R157" s="26">
        <v>0</v>
      </c>
      <c r="S157" s="27">
        <v>9</v>
      </c>
      <c r="T157" s="28">
        <v>4</v>
      </c>
      <c r="U157" s="25">
        <v>9</v>
      </c>
      <c r="V157" s="26">
        <v>5</v>
      </c>
      <c r="W157" s="22"/>
      <c r="X157" s="14">
        <f t="shared" si="36"/>
        <v>738</v>
      </c>
      <c r="Y157" s="14" t="e">
        <f>SUMIF('[1]2007'!$B$2119:$B$2200,[1]New!B159,'[1]2007'!$E$2119:$E$2200)</f>
        <v>#VALUE!</v>
      </c>
      <c r="Z157" s="15" t="e">
        <f t="shared" si="37"/>
        <v>#VALUE!</v>
      </c>
      <c r="AA157" s="23"/>
      <c r="AB157" s="23"/>
      <c r="AC157" s="16" t="e">
        <f t="shared" si="38"/>
        <v>#VALUE!</v>
      </c>
      <c r="AD157" s="13"/>
      <c r="AE157" s="17" t="e">
        <f>IF(Y157=0,0,LOOKUP(Y157,[1]Deduct!A$2:A$18,[1]Deduct!C$2:C$18))</f>
        <v>#VALUE!</v>
      </c>
      <c r="AF157" s="18" t="e">
        <f>IF(Y157=0,0,LOOKUP(Y157,[1]Deduct!A$2:A$18,[1]Deduct!D$2:D$18))</f>
        <v>#VALUE!</v>
      </c>
      <c r="AG157" s="18" t="e">
        <f>IF(Y157=0,0,LOOKUP(Y157,[1]Deduct!A$2:A$18,[1]Deduct!E$2:E$18))</f>
        <v>#VALUE!</v>
      </c>
      <c r="AH157" s="19" t="e">
        <f t="shared" si="39"/>
        <v>#VALUE!</v>
      </c>
      <c r="AI157" s="13"/>
      <c r="AJ157" s="13">
        <f>IF(X157=0,0,LOOKUP(X157,[1]Deduct!A$21:A$64,[1]Deduct!A$21:A$64))-X157</f>
        <v>-8</v>
      </c>
      <c r="AK157" s="20">
        <f>IF(X157=0,0,LOOKUP(X157,[1]Deduct!A$21:A$64,[1]Deduct!C$21:C$64))</f>
        <v>69.14</v>
      </c>
      <c r="AL157" s="13">
        <f>IF(X157=0,0,LOOKUP(X157,[1]Deduct!A$21:A$64,[1]Deduct!D$21:D$64))</f>
        <v>29.49</v>
      </c>
      <c r="AM157" s="13">
        <f>IF(X157=0,0,LOOKUP(X157,[1]Deduct!A$21:A$64,[1]Deduct!E$21:E$64))</f>
        <v>12.65</v>
      </c>
      <c r="AN157" s="18">
        <f t="shared" si="40"/>
        <v>158.47999999999999</v>
      </c>
      <c r="AO157" s="13"/>
      <c r="AP157" s="21" t="e">
        <f t="shared" si="41"/>
        <v>#VALUE!</v>
      </c>
    </row>
    <row r="158" spans="1:42">
      <c r="A158" s="68">
        <v>67</v>
      </c>
      <c r="B158" s="2" t="s">
        <v>103</v>
      </c>
      <c r="C158" s="3" t="s">
        <v>183</v>
      </c>
      <c r="D158" s="1" t="s">
        <v>26</v>
      </c>
      <c r="E158" s="23" t="s">
        <v>18</v>
      </c>
      <c r="F158" s="82">
        <v>10.25</v>
      </c>
      <c r="G158" s="69">
        <f t="shared" ref="G158:G176" si="42">IF(J158&lt;I158,J158+12-I158,J158-I158)+IF(L158&lt;K158,L158+12-K158,L158-K158)+IF(N158&lt;M158,N158+12-M158,N158-M158)+IF(P158&lt;O158,P158+12-O158,P158-O158)+IF(R158&lt;Q158,R158+12-Q158,R158-Q158)+IF(T158&lt;S158,T158+12-S158,T158-S158)+IF(V158&lt;U158,V158+12-U158,V158-U158)</f>
        <v>40</v>
      </c>
      <c r="H158" s="24">
        <v>40</v>
      </c>
      <c r="I158" s="25">
        <v>0</v>
      </c>
      <c r="J158" s="26">
        <v>0</v>
      </c>
      <c r="K158" s="27">
        <v>11</v>
      </c>
      <c r="L158" s="28">
        <v>7</v>
      </c>
      <c r="M158" s="25">
        <v>11</v>
      </c>
      <c r="N158" s="26">
        <v>7</v>
      </c>
      <c r="O158" s="27">
        <v>11</v>
      </c>
      <c r="P158" s="28">
        <v>7</v>
      </c>
      <c r="Q158" s="25">
        <v>11</v>
      </c>
      <c r="R158" s="26">
        <v>7</v>
      </c>
      <c r="S158" s="27">
        <v>0</v>
      </c>
      <c r="T158" s="28">
        <v>0</v>
      </c>
      <c r="U158" s="25">
        <v>11</v>
      </c>
      <c r="V158" s="26">
        <v>7</v>
      </c>
      <c r="W158" s="22"/>
      <c r="X158" s="14">
        <f t="shared" si="36"/>
        <v>820</v>
      </c>
      <c r="Y158" s="14" t="e">
        <f>SUMIF('[1]2007'!$B$2119:$B$2200,[1]New!B160,'[1]2007'!$E$2119:$E$2200)</f>
        <v>#VALUE!</v>
      </c>
      <c r="Z158" s="15" t="e">
        <f t="shared" si="37"/>
        <v>#VALUE!</v>
      </c>
      <c r="AA158" s="23"/>
      <c r="AB158" s="23"/>
      <c r="AC158" s="16" t="e">
        <f t="shared" si="38"/>
        <v>#VALUE!</v>
      </c>
      <c r="AD158" s="13"/>
      <c r="AE158" s="17" t="e">
        <f>IF(Y158=0,0,LOOKUP(Y158,[1]Deduct!A$2:A$18,[1]Deduct!C$2:C$18))</f>
        <v>#VALUE!</v>
      </c>
      <c r="AF158" s="18" t="e">
        <f>IF(Y158=0,0,LOOKUP(Y158,[1]Deduct!A$2:A$18,[1]Deduct!D$2:D$18))</f>
        <v>#VALUE!</v>
      </c>
      <c r="AG158" s="18" t="e">
        <f>IF(Y158=0,0,LOOKUP(Y158,[1]Deduct!A$2:A$18,[1]Deduct!E$2:E$18))</f>
        <v>#VALUE!</v>
      </c>
      <c r="AH158" s="19" t="e">
        <f t="shared" si="39"/>
        <v>#VALUE!</v>
      </c>
      <c r="AI158" s="13"/>
      <c r="AJ158" s="13">
        <f>IF(X158=0,0,LOOKUP(X158,[1]Deduct!A$21:A$64,[1]Deduct!A$21:A$64))-X158</f>
        <v>-70</v>
      </c>
      <c r="AK158" s="20">
        <f>IF(X158=0,0,LOOKUP(X158,[1]Deduct!A$21:A$64,[1]Deduct!C$21:C$64))</f>
        <v>76.92</v>
      </c>
      <c r="AL158" s="13">
        <f>IF(X158=0,0,LOOKUP(X158,[1]Deduct!A$21:A$64,[1]Deduct!D$21:D$64))</f>
        <v>30.49</v>
      </c>
      <c r="AM158" s="13">
        <f>IF(X158=0,0,LOOKUP(X158,[1]Deduct!A$21:A$64,[1]Deduct!E$21:E$64))</f>
        <v>13.01</v>
      </c>
      <c r="AN158" s="18">
        <f t="shared" si="40"/>
        <v>169.12</v>
      </c>
      <c r="AO158" s="13"/>
      <c r="AP158" s="21" t="e">
        <f t="shared" si="41"/>
        <v>#VALUE!</v>
      </c>
    </row>
    <row r="159" spans="1:42">
      <c r="A159" s="68">
        <v>68</v>
      </c>
      <c r="B159" s="2" t="s">
        <v>104</v>
      </c>
      <c r="C159" s="3" t="s">
        <v>184</v>
      </c>
      <c r="D159" s="1" t="s">
        <v>19</v>
      </c>
      <c r="E159" s="23" t="s">
        <v>18</v>
      </c>
      <c r="F159" s="82">
        <v>10.25</v>
      </c>
      <c r="G159" s="69">
        <f t="shared" si="42"/>
        <v>20</v>
      </c>
      <c r="H159" s="24">
        <v>20</v>
      </c>
      <c r="I159" s="25">
        <v>9</v>
      </c>
      <c r="J159" s="26">
        <v>1</v>
      </c>
      <c r="K159" s="27">
        <v>9</v>
      </c>
      <c r="L159" s="28">
        <v>1</v>
      </c>
      <c r="M159" s="25">
        <v>9</v>
      </c>
      <c r="N159" s="26">
        <v>1</v>
      </c>
      <c r="O159" s="27">
        <v>0</v>
      </c>
      <c r="P159" s="28">
        <v>0</v>
      </c>
      <c r="Q159" s="25">
        <v>0</v>
      </c>
      <c r="R159" s="26">
        <v>0</v>
      </c>
      <c r="S159" s="27">
        <v>9</v>
      </c>
      <c r="T159" s="28">
        <v>1</v>
      </c>
      <c r="U159" s="25">
        <v>9</v>
      </c>
      <c r="V159" s="26">
        <v>1</v>
      </c>
      <c r="W159" s="22"/>
      <c r="X159" s="14">
        <f t="shared" si="36"/>
        <v>410</v>
      </c>
      <c r="Y159" s="14" t="e">
        <f>SUMIF('[1]2007'!$B$2119:$B$2200,[1]New!B161,'[1]2007'!$E$2119:$E$2200)</f>
        <v>#VALUE!</v>
      </c>
      <c r="Z159" s="15" t="e">
        <f t="shared" si="37"/>
        <v>#VALUE!</v>
      </c>
      <c r="AA159" s="23"/>
      <c r="AB159" s="23"/>
      <c r="AC159" s="16" t="e">
        <f t="shared" si="38"/>
        <v>#VALUE!</v>
      </c>
      <c r="AD159" s="13"/>
      <c r="AE159" s="17" t="e">
        <f>IF(Y159=0,0,LOOKUP(Y159,[1]Deduct!A$2:A$18,[1]Deduct!C$2:C$18))</f>
        <v>#VALUE!</v>
      </c>
      <c r="AF159" s="18" t="e">
        <f>IF(Y159=0,0,LOOKUP(Y159,[1]Deduct!A$2:A$18,[1]Deduct!D$2:D$18))</f>
        <v>#VALUE!</v>
      </c>
      <c r="AG159" s="18" t="e">
        <f>IF(Y159=0,0,LOOKUP(Y159,[1]Deduct!A$2:A$18,[1]Deduct!E$2:E$18))</f>
        <v>#VALUE!</v>
      </c>
      <c r="AH159" s="19" t="e">
        <f t="shared" si="39"/>
        <v>#VALUE!</v>
      </c>
      <c r="AI159" s="13"/>
      <c r="AJ159" s="13">
        <f>IF(X159=0,0,LOOKUP(X159,[1]Deduct!A$21:A$64,[1]Deduct!A$21:A$64))-X159</f>
        <v>0</v>
      </c>
      <c r="AK159" s="20">
        <f>IF(X159=0,0,LOOKUP(X159,[1]Deduct!A$21:A$64,[1]Deduct!C$21:C$64))</f>
        <v>0</v>
      </c>
      <c r="AL159" s="13">
        <f>IF(X159=0,0,LOOKUP(X159,[1]Deduct!A$21:A$64,[1]Deduct!D$21:D$64))</f>
        <v>13.64</v>
      </c>
      <c r="AM159" s="13">
        <f>IF(X159=0,0,LOOKUP(X159,[1]Deduct!A$21:A$64,[1]Deduct!E$21:E$64))</f>
        <v>7.1</v>
      </c>
      <c r="AN159" s="18">
        <f t="shared" si="40"/>
        <v>44.32</v>
      </c>
      <c r="AO159" s="13"/>
      <c r="AP159" s="21" t="e">
        <f t="shared" si="41"/>
        <v>#VALUE!</v>
      </c>
    </row>
    <row r="160" spans="1:42">
      <c r="A160" s="68">
        <v>69</v>
      </c>
      <c r="B160" s="2" t="s">
        <v>105</v>
      </c>
      <c r="C160" s="3" t="s">
        <v>185</v>
      </c>
      <c r="D160" s="1" t="s">
        <v>20</v>
      </c>
      <c r="E160" s="23" t="s">
        <v>18</v>
      </c>
      <c r="F160" s="82" t="s">
        <v>206</v>
      </c>
      <c r="G160" s="69">
        <f t="shared" si="42"/>
        <v>20</v>
      </c>
      <c r="H160" s="24">
        <v>20</v>
      </c>
      <c r="I160" s="25">
        <v>5</v>
      </c>
      <c r="J160" s="26">
        <v>9</v>
      </c>
      <c r="K160" s="27">
        <v>5</v>
      </c>
      <c r="L160" s="28">
        <v>9</v>
      </c>
      <c r="M160" s="25">
        <v>5</v>
      </c>
      <c r="N160" s="26">
        <v>9</v>
      </c>
      <c r="O160" s="27">
        <v>5</v>
      </c>
      <c r="P160" s="28">
        <v>9</v>
      </c>
      <c r="Q160" s="25">
        <v>5</v>
      </c>
      <c r="R160" s="26">
        <v>9</v>
      </c>
      <c r="S160" s="27">
        <v>0</v>
      </c>
      <c r="T160" s="28">
        <v>0</v>
      </c>
      <c r="U160" s="25">
        <v>0</v>
      </c>
      <c r="V160" s="26">
        <v>0</v>
      </c>
      <c r="W160" s="22"/>
      <c r="X160" s="14">
        <f t="shared" si="36"/>
        <v>410</v>
      </c>
      <c r="Y160" s="14" t="e">
        <f>SUMIF('[1]2007'!$B$2119:$B$2200,[1]New!B162,'[1]2007'!$E$2119:$E$2200)</f>
        <v>#VALUE!</v>
      </c>
      <c r="Z160" s="15" t="e">
        <f t="shared" si="37"/>
        <v>#VALUE!</v>
      </c>
      <c r="AA160" s="23"/>
      <c r="AB160" s="23"/>
      <c r="AC160" s="16" t="e">
        <f t="shared" si="38"/>
        <v>#VALUE!</v>
      </c>
      <c r="AD160" s="13"/>
      <c r="AE160" s="17" t="e">
        <f>IF(Y160=0,0,LOOKUP(Y160,[1]Deduct!A$2:A$18,[1]Deduct!C$2:C$18))</f>
        <v>#VALUE!</v>
      </c>
      <c r="AF160" s="18" t="e">
        <f>IF(Y160=0,0,LOOKUP(Y160,[1]Deduct!A$2:A$18,[1]Deduct!D$2:D$18))</f>
        <v>#VALUE!</v>
      </c>
      <c r="AG160" s="18" t="e">
        <f>IF(Y160=0,0,LOOKUP(Y160,[1]Deduct!A$2:A$18,[1]Deduct!E$2:E$18))</f>
        <v>#VALUE!</v>
      </c>
      <c r="AH160" s="19" t="e">
        <f t="shared" si="39"/>
        <v>#VALUE!</v>
      </c>
      <c r="AI160" s="13"/>
      <c r="AJ160" s="13">
        <f>IF(X160=0,0,LOOKUP(X160,[1]Deduct!A$21:A$64,[1]Deduct!A$21:A$64))-X160</f>
        <v>0</v>
      </c>
      <c r="AK160" s="20">
        <f>IF(X160=0,0,LOOKUP(X160,[1]Deduct!A$21:A$64,[1]Deduct!C$21:C$64))</f>
        <v>0</v>
      </c>
      <c r="AL160" s="13">
        <f>IF(X160=0,0,LOOKUP(X160,[1]Deduct!A$21:A$64,[1]Deduct!D$21:D$64))</f>
        <v>13.64</v>
      </c>
      <c r="AM160" s="13">
        <f>IF(X160=0,0,LOOKUP(X160,[1]Deduct!A$21:A$64,[1]Deduct!E$21:E$64))</f>
        <v>7.1</v>
      </c>
      <c r="AN160" s="18">
        <f t="shared" si="40"/>
        <v>44.32</v>
      </c>
      <c r="AO160" s="13"/>
      <c r="AP160" s="21" t="e">
        <f t="shared" si="41"/>
        <v>#VALUE!</v>
      </c>
    </row>
    <row r="161" spans="1:42">
      <c r="A161" s="68">
        <v>70</v>
      </c>
      <c r="B161" s="2" t="s">
        <v>106</v>
      </c>
      <c r="C161" s="3" t="s">
        <v>186</v>
      </c>
      <c r="D161" s="1" t="s">
        <v>25</v>
      </c>
      <c r="E161" s="23" t="s">
        <v>18</v>
      </c>
      <c r="F161" s="82" t="s">
        <v>206</v>
      </c>
      <c r="G161" s="69">
        <f t="shared" si="42"/>
        <v>40</v>
      </c>
      <c r="H161" s="24">
        <v>40</v>
      </c>
      <c r="I161" s="25">
        <v>2</v>
      </c>
      <c r="J161" s="26">
        <v>10</v>
      </c>
      <c r="K161" s="27">
        <v>2</v>
      </c>
      <c r="L161" s="28">
        <v>10</v>
      </c>
      <c r="M161" s="25">
        <v>2</v>
      </c>
      <c r="N161" s="26">
        <v>10</v>
      </c>
      <c r="O161" s="27">
        <v>2</v>
      </c>
      <c r="P161" s="28">
        <v>10</v>
      </c>
      <c r="Q161" s="25">
        <v>2</v>
      </c>
      <c r="R161" s="26">
        <v>10</v>
      </c>
      <c r="S161" s="27">
        <v>0</v>
      </c>
      <c r="T161" s="28">
        <v>0</v>
      </c>
      <c r="U161" s="25">
        <v>0</v>
      </c>
      <c r="V161" s="26">
        <v>0</v>
      </c>
      <c r="W161" s="22"/>
      <c r="X161" s="14">
        <f t="shared" si="36"/>
        <v>820</v>
      </c>
      <c r="Y161" s="14" t="e">
        <f>SUMIF('[1]2007'!$B$2119:$B$2200,[1]New!B163,'[1]2007'!$E$2119:$E$2200)</f>
        <v>#VALUE!</v>
      </c>
      <c r="Z161" s="15" t="e">
        <f t="shared" si="37"/>
        <v>#VALUE!</v>
      </c>
      <c r="AA161" s="23"/>
      <c r="AB161" s="23"/>
      <c r="AC161" s="16" t="e">
        <f t="shared" si="38"/>
        <v>#VALUE!</v>
      </c>
      <c r="AD161" s="13"/>
      <c r="AE161" s="17" t="e">
        <f>IF(Y161=0,0,LOOKUP(Y161,[1]Deduct!A$2:A$18,[1]Deduct!C$2:C$18))</f>
        <v>#VALUE!</v>
      </c>
      <c r="AF161" s="18" t="e">
        <f>IF(Y161=0,0,LOOKUP(Y161,[1]Deduct!A$2:A$18,[1]Deduct!D$2:D$18))</f>
        <v>#VALUE!</v>
      </c>
      <c r="AG161" s="18" t="e">
        <f>IF(Y161=0,0,LOOKUP(Y161,[1]Deduct!A$2:A$18,[1]Deduct!E$2:E$18))</f>
        <v>#VALUE!</v>
      </c>
      <c r="AH161" s="19" t="e">
        <f t="shared" si="39"/>
        <v>#VALUE!</v>
      </c>
      <c r="AI161" s="13"/>
      <c r="AJ161" s="13">
        <f>IF(X161=0,0,LOOKUP(X161,[1]Deduct!A$21:A$64,[1]Deduct!A$21:A$64))-X161</f>
        <v>-70</v>
      </c>
      <c r="AK161" s="20">
        <f>IF(X161=0,0,LOOKUP(X161,[1]Deduct!A$21:A$64,[1]Deduct!C$21:C$64))</f>
        <v>76.92</v>
      </c>
      <c r="AL161" s="13">
        <f>IF(X161=0,0,LOOKUP(X161,[1]Deduct!A$21:A$64,[1]Deduct!D$21:D$64))</f>
        <v>30.49</v>
      </c>
      <c r="AM161" s="13">
        <f>IF(X161=0,0,LOOKUP(X161,[1]Deduct!A$21:A$64,[1]Deduct!E$21:E$64))</f>
        <v>13.01</v>
      </c>
      <c r="AN161" s="18">
        <f t="shared" si="40"/>
        <v>169.12</v>
      </c>
      <c r="AO161" s="13"/>
      <c r="AP161" s="21" t="e">
        <f t="shared" si="41"/>
        <v>#VALUE!</v>
      </c>
    </row>
    <row r="162" spans="1:42">
      <c r="A162" s="68">
        <v>71</v>
      </c>
      <c r="B162" s="2" t="s">
        <v>107</v>
      </c>
      <c r="C162" s="3" t="s">
        <v>187</v>
      </c>
      <c r="D162" s="1" t="s">
        <v>19</v>
      </c>
      <c r="E162" s="23" t="s">
        <v>18</v>
      </c>
      <c r="F162" s="82" t="s">
        <v>206</v>
      </c>
      <c r="G162" s="69">
        <f t="shared" si="42"/>
        <v>40</v>
      </c>
      <c r="H162" s="24">
        <v>40</v>
      </c>
      <c r="I162" s="25">
        <v>0</v>
      </c>
      <c r="J162" s="26">
        <v>0</v>
      </c>
      <c r="K162" s="27">
        <v>2</v>
      </c>
      <c r="L162" s="28">
        <v>10</v>
      </c>
      <c r="M162" s="25">
        <v>2</v>
      </c>
      <c r="N162" s="26">
        <v>10</v>
      </c>
      <c r="O162" s="27">
        <v>10</v>
      </c>
      <c r="P162" s="28">
        <v>6</v>
      </c>
      <c r="Q162" s="25">
        <v>10</v>
      </c>
      <c r="R162" s="26">
        <v>6</v>
      </c>
      <c r="S162" s="27">
        <v>10</v>
      </c>
      <c r="T162" s="28">
        <v>6</v>
      </c>
      <c r="U162" s="25">
        <v>0</v>
      </c>
      <c r="V162" s="26">
        <v>0</v>
      </c>
      <c r="W162" s="22"/>
      <c r="X162" s="14">
        <f t="shared" si="36"/>
        <v>820</v>
      </c>
      <c r="Y162" s="14" t="e">
        <f>SUMIF('[1]2007'!$B$2119:$B$2200,[1]New!B164,'[1]2007'!$E$2119:$E$2200)</f>
        <v>#VALUE!</v>
      </c>
      <c r="Z162" s="15" t="e">
        <f t="shared" si="37"/>
        <v>#VALUE!</v>
      </c>
      <c r="AA162" s="23"/>
      <c r="AB162" s="23"/>
      <c r="AC162" s="16" t="e">
        <f t="shared" si="38"/>
        <v>#VALUE!</v>
      </c>
      <c r="AD162" s="13"/>
      <c r="AE162" s="17" t="e">
        <f>IF(Y162=0,0,LOOKUP(Y162,[1]Deduct!A$2:A$18,[1]Deduct!C$2:C$18))</f>
        <v>#VALUE!</v>
      </c>
      <c r="AF162" s="18" t="e">
        <f>IF(Y162=0,0,LOOKUP(Y162,[1]Deduct!A$2:A$18,[1]Deduct!D$2:D$18))</f>
        <v>#VALUE!</v>
      </c>
      <c r="AG162" s="18" t="e">
        <f>IF(Y162=0,0,LOOKUP(Y162,[1]Deduct!A$2:A$18,[1]Deduct!E$2:E$18))</f>
        <v>#VALUE!</v>
      </c>
      <c r="AH162" s="19" t="e">
        <f t="shared" si="39"/>
        <v>#VALUE!</v>
      </c>
      <c r="AI162" s="13"/>
      <c r="AJ162" s="13">
        <f>IF(X162=0,0,LOOKUP(X162,[1]Deduct!A$21:A$64,[1]Deduct!A$21:A$64))-X162</f>
        <v>-70</v>
      </c>
      <c r="AK162" s="20">
        <f>IF(X162=0,0,LOOKUP(X162,[1]Deduct!A$21:A$64,[1]Deduct!C$21:C$64))</f>
        <v>76.92</v>
      </c>
      <c r="AL162" s="13">
        <f>IF(X162=0,0,LOOKUP(X162,[1]Deduct!A$21:A$64,[1]Deduct!D$21:D$64))</f>
        <v>30.49</v>
      </c>
      <c r="AM162" s="13">
        <f>IF(X162=0,0,LOOKUP(X162,[1]Deduct!A$21:A$64,[1]Deduct!E$21:E$64))</f>
        <v>13.01</v>
      </c>
      <c r="AN162" s="18">
        <f t="shared" si="40"/>
        <v>169.12</v>
      </c>
      <c r="AO162" s="13"/>
      <c r="AP162" s="21" t="e">
        <f t="shared" si="41"/>
        <v>#VALUE!</v>
      </c>
    </row>
    <row r="163" spans="1:42">
      <c r="A163" s="68">
        <v>72</v>
      </c>
      <c r="B163" s="2" t="s">
        <v>108</v>
      </c>
      <c r="C163" s="3" t="s">
        <v>188</v>
      </c>
      <c r="D163" s="1" t="s">
        <v>26</v>
      </c>
      <c r="E163" s="23" t="s">
        <v>18</v>
      </c>
      <c r="F163" s="82" t="s">
        <v>206</v>
      </c>
      <c r="G163" s="69">
        <f t="shared" si="42"/>
        <v>40</v>
      </c>
      <c r="H163" s="24">
        <v>40</v>
      </c>
      <c r="I163" s="25">
        <v>10</v>
      </c>
      <c r="J163" s="26">
        <v>6</v>
      </c>
      <c r="K163" s="27">
        <v>10</v>
      </c>
      <c r="L163" s="28">
        <v>6</v>
      </c>
      <c r="M163" s="25">
        <v>10</v>
      </c>
      <c r="N163" s="26">
        <v>6</v>
      </c>
      <c r="O163" s="27">
        <v>0</v>
      </c>
      <c r="P163" s="28">
        <v>0</v>
      </c>
      <c r="Q163" s="25">
        <v>10</v>
      </c>
      <c r="R163" s="26">
        <v>6</v>
      </c>
      <c r="S163" s="27">
        <v>10</v>
      </c>
      <c r="T163" s="28">
        <v>6</v>
      </c>
      <c r="U163" s="25">
        <v>0</v>
      </c>
      <c r="V163" s="26">
        <v>0</v>
      </c>
      <c r="W163" s="22"/>
      <c r="X163" s="14">
        <f t="shared" si="36"/>
        <v>820</v>
      </c>
      <c r="Y163" s="14" t="e">
        <f>SUMIF('[1]2007'!$B$2119:$B$2200,[1]New!B165,'[1]2007'!$E$2119:$E$2200)</f>
        <v>#VALUE!</v>
      </c>
      <c r="Z163" s="15" t="e">
        <f t="shared" si="37"/>
        <v>#VALUE!</v>
      </c>
      <c r="AA163" s="23"/>
      <c r="AB163" s="23"/>
      <c r="AC163" s="16" t="e">
        <f t="shared" si="38"/>
        <v>#VALUE!</v>
      </c>
      <c r="AD163" s="13"/>
      <c r="AE163" s="17" t="e">
        <f>IF(Y163=0,0,LOOKUP(Y163,[1]Deduct!A$2:A$18,[1]Deduct!C$2:C$18))</f>
        <v>#VALUE!</v>
      </c>
      <c r="AF163" s="18" t="e">
        <f>IF(Y163=0,0,LOOKUP(Y163,[1]Deduct!A$2:A$18,[1]Deduct!D$2:D$18))</f>
        <v>#VALUE!</v>
      </c>
      <c r="AG163" s="18" t="e">
        <f>IF(Y163=0,0,LOOKUP(Y163,[1]Deduct!A$2:A$18,[1]Deduct!E$2:E$18))</f>
        <v>#VALUE!</v>
      </c>
      <c r="AH163" s="19" t="e">
        <f t="shared" si="39"/>
        <v>#VALUE!</v>
      </c>
      <c r="AI163" s="13"/>
      <c r="AJ163" s="13">
        <f>IF(X163=0,0,LOOKUP(X163,[1]Deduct!A$21:A$64,[1]Deduct!A$21:A$64))-X163</f>
        <v>-70</v>
      </c>
      <c r="AK163" s="20">
        <f>IF(X163=0,0,LOOKUP(X163,[1]Deduct!A$21:A$64,[1]Deduct!C$21:C$64))</f>
        <v>76.92</v>
      </c>
      <c r="AL163" s="13">
        <f>IF(X163=0,0,LOOKUP(X163,[1]Deduct!A$21:A$64,[1]Deduct!D$21:D$64))</f>
        <v>30.49</v>
      </c>
      <c r="AM163" s="13">
        <f>IF(X163=0,0,LOOKUP(X163,[1]Deduct!A$21:A$64,[1]Deduct!E$21:E$64))</f>
        <v>13.01</v>
      </c>
      <c r="AN163" s="18">
        <f t="shared" si="40"/>
        <v>169.12</v>
      </c>
      <c r="AO163" s="13"/>
      <c r="AP163" s="21" t="e">
        <f t="shared" si="41"/>
        <v>#VALUE!</v>
      </c>
    </row>
    <row r="164" spans="1:42">
      <c r="A164" s="68">
        <v>73</v>
      </c>
      <c r="B164" s="2" t="s">
        <v>109</v>
      </c>
      <c r="C164" s="3" t="s">
        <v>189</v>
      </c>
      <c r="D164" s="1" t="s">
        <v>17</v>
      </c>
      <c r="E164" s="23" t="s">
        <v>18</v>
      </c>
      <c r="F164" s="82">
        <v>10.25</v>
      </c>
      <c r="G164" s="69">
        <f t="shared" si="42"/>
        <v>36.4</v>
      </c>
      <c r="H164" s="24">
        <v>36.4</v>
      </c>
      <c r="I164" s="25">
        <v>2</v>
      </c>
      <c r="J164" s="26">
        <v>10</v>
      </c>
      <c r="K164" s="27">
        <v>0</v>
      </c>
      <c r="L164" s="28">
        <v>0</v>
      </c>
      <c r="M164" s="25">
        <v>2.5</v>
      </c>
      <c r="N164" s="26">
        <v>10</v>
      </c>
      <c r="O164" s="27">
        <v>0</v>
      </c>
      <c r="P164" s="28">
        <v>0</v>
      </c>
      <c r="Q164" s="25">
        <v>3</v>
      </c>
      <c r="R164" s="26">
        <v>10</v>
      </c>
      <c r="S164" s="27">
        <v>3</v>
      </c>
      <c r="T164" s="28">
        <v>10</v>
      </c>
      <c r="U164" s="25">
        <v>3.1</v>
      </c>
      <c r="V164" s="26">
        <v>10</v>
      </c>
      <c r="W164" s="22"/>
      <c r="X164" s="14">
        <f t="shared" si="36"/>
        <v>746.19999999999993</v>
      </c>
      <c r="Y164" s="14" t="e">
        <f>SUMIF('[1]2007'!$B$2119:$B$2200,[1]New!B166,'[1]2007'!$E$2119:$E$2200)</f>
        <v>#VALUE!</v>
      </c>
      <c r="Z164" s="15" t="e">
        <f t="shared" si="37"/>
        <v>#VALUE!</v>
      </c>
      <c r="AA164" s="23"/>
      <c r="AB164" s="23"/>
      <c r="AC164" s="16" t="e">
        <f t="shared" si="38"/>
        <v>#VALUE!</v>
      </c>
      <c r="AD164" s="13"/>
      <c r="AE164" s="17" t="e">
        <f>IF(Y164=0,0,LOOKUP(Y164,[1]Deduct!A$2:A$18,[1]Deduct!C$2:C$18))</f>
        <v>#VALUE!</v>
      </c>
      <c r="AF164" s="18" t="e">
        <f>IF(Y164=0,0,LOOKUP(Y164,[1]Deduct!A$2:A$18,[1]Deduct!D$2:D$18))</f>
        <v>#VALUE!</v>
      </c>
      <c r="AG164" s="18" t="e">
        <f>IF(Y164=0,0,LOOKUP(Y164,[1]Deduct!A$2:A$18,[1]Deduct!E$2:E$18))</f>
        <v>#VALUE!</v>
      </c>
      <c r="AH164" s="19" t="e">
        <f t="shared" si="39"/>
        <v>#VALUE!</v>
      </c>
      <c r="AI164" s="13"/>
      <c r="AJ164" s="13">
        <f>IF(X164=0,0,LOOKUP(X164,[1]Deduct!A$21:A$64,[1]Deduct!A$21:A$64))-X164</f>
        <v>-6.1999999999999318</v>
      </c>
      <c r="AK164" s="20">
        <f>IF(X164=0,0,LOOKUP(X164,[1]Deduct!A$21:A$64,[1]Deduct!C$21:C$64))</f>
        <v>73.03</v>
      </c>
      <c r="AL164" s="13">
        <f>IF(X164=0,0,LOOKUP(X164,[1]Deduct!A$21:A$64,[1]Deduct!D$21:D$64))</f>
        <v>29.99</v>
      </c>
      <c r="AM164" s="13">
        <f>IF(X164=0,0,LOOKUP(X164,[1]Deduct!A$21:A$64,[1]Deduct!E$21:E$64))</f>
        <v>12.83</v>
      </c>
      <c r="AN164" s="18">
        <f t="shared" si="40"/>
        <v>163.80000000000001</v>
      </c>
      <c r="AO164" s="13"/>
      <c r="AP164" s="21" t="e">
        <f t="shared" si="41"/>
        <v>#VALUE!</v>
      </c>
    </row>
    <row r="165" spans="1:42">
      <c r="A165" s="68">
        <v>74</v>
      </c>
      <c r="B165" s="2" t="s">
        <v>110</v>
      </c>
      <c r="C165" s="3" t="s">
        <v>190</v>
      </c>
      <c r="D165" s="1" t="s">
        <v>17</v>
      </c>
      <c r="E165" s="23" t="s">
        <v>18</v>
      </c>
      <c r="F165" s="82">
        <v>10.75</v>
      </c>
      <c r="G165" s="69">
        <f t="shared" si="42"/>
        <v>42.75</v>
      </c>
      <c r="H165" s="24">
        <v>42.75</v>
      </c>
      <c r="I165" s="25">
        <v>9</v>
      </c>
      <c r="J165" s="26">
        <v>5.5</v>
      </c>
      <c r="K165" s="27">
        <v>9</v>
      </c>
      <c r="L165" s="28">
        <v>5</v>
      </c>
      <c r="M165" s="25">
        <v>0</v>
      </c>
      <c r="N165" s="26">
        <v>0</v>
      </c>
      <c r="O165" s="27">
        <v>9</v>
      </c>
      <c r="P165" s="28">
        <v>5.75</v>
      </c>
      <c r="Q165" s="25">
        <v>0</v>
      </c>
      <c r="R165" s="26">
        <v>0</v>
      </c>
      <c r="S165" s="27">
        <v>9</v>
      </c>
      <c r="T165" s="28">
        <v>5.75</v>
      </c>
      <c r="U165" s="25">
        <v>9</v>
      </c>
      <c r="V165" s="26">
        <v>5.75</v>
      </c>
      <c r="W165" s="22"/>
      <c r="X165" s="14">
        <f t="shared" si="36"/>
        <v>919.125</v>
      </c>
      <c r="Y165" s="14" t="e">
        <f>SUMIF('[1]2007'!$B$2119:$B$2200,[1]New!B167,'[1]2007'!$E$2119:$E$2200)</f>
        <v>#VALUE!</v>
      </c>
      <c r="Z165" s="15" t="e">
        <f t="shared" si="37"/>
        <v>#VALUE!</v>
      </c>
      <c r="AA165" s="23"/>
      <c r="AB165" s="23"/>
      <c r="AC165" s="16" t="e">
        <f t="shared" si="38"/>
        <v>#VALUE!</v>
      </c>
      <c r="AD165" s="13"/>
      <c r="AE165" s="17" t="e">
        <f>IF(Y165=0,0,LOOKUP(Y165,[1]Deduct!A$2:A$18,[1]Deduct!C$2:C$18))</f>
        <v>#VALUE!</v>
      </c>
      <c r="AF165" s="18" t="e">
        <f>IF(Y165=0,0,LOOKUP(Y165,[1]Deduct!A$2:A$18,[1]Deduct!D$2:D$18))</f>
        <v>#VALUE!</v>
      </c>
      <c r="AG165" s="18" t="e">
        <f>IF(Y165=0,0,LOOKUP(Y165,[1]Deduct!A$2:A$18,[1]Deduct!E$2:E$18))</f>
        <v>#VALUE!</v>
      </c>
      <c r="AH165" s="19" t="e">
        <f t="shared" si="39"/>
        <v>#VALUE!</v>
      </c>
      <c r="AI165" s="13"/>
      <c r="AJ165" s="13">
        <f>IF(X165=0,0,LOOKUP(X165,[1]Deduct!A$21:A$64,[1]Deduct!A$21:A$64))-X165</f>
        <v>-17.125</v>
      </c>
      <c r="AK165" s="20">
        <f>IF(X165=0,0,LOOKUP(X165,[1]Deduct!A$21:A$64,[1]Deduct!C$21:C$64))</f>
        <v>105.1</v>
      </c>
      <c r="AL165" s="13">
        <f>IF(X165=0,0,LOOKUP(X165,[1]Deduct!A$21:A$64,[1]Deduct!D$21:D$64))</f>
        <v>37.99</v>
      </c>
      <c r="AM165" s="13">
        <f>IF(X165=0,0,LOOKUP(X165,[1]Deduct!A$21:A$64,[1]Deduct!E$21:E$64))</f>
        <v>15.6</v>
      </c>
      <c r="AN165" s="18">
        <f t="shared" si="40"/>
        <v>218.52</v>
      </c>
      <c r="AO165" s="13"/>
      <c r="AP165" s="21" t="e">
        <f t="shared" si="41"/>
        <v>#VALUE!</v>
      </c>
    </row>
    <row r="166" spans="1:42">
      <c r="A166" s="68">
        <v>75</v>
      </c>
      <c r="B166" s="2" t="s">
        <v>111</v>
      </c>
      <c r="C166" s="3" t="s">
        <v>191</v>
      </c>
      <c r="D166" s="1" t="s">
        <v>20</v>
      </c>
      <c r="E166" s="23" t="s">
        <v>18</v>
      </c>
      <c r="F166" s="82" t="s">
        <v>212</v>
      </c>
      <c r="G166" s="69">
        <f t="shared" si="42"/>
        <v>40</v>
      </c>
      <c r="H166" s="24">
        <v>40</v>
      </c>
      <c r="I166" s="25">
        <v>9</v>
      </c>
      <c r="J166" s="26">
        <v>5</v>
      </c>
      <c r="K166" s="27">
        <v>9</v>
      </c>
      <c r="L166" s="28">
        <v>5</v>
      </c>
      <c r="M166" s="25">
        <v>9</v>
      </c>
      <c r="N166" s="26">
        <v>5</v>
      </c>
      <c r="O166" s="27">
        <v>9</v>
      </c>
      <c r="P166" s="28">
        <v>5</v>
      </c>
      <c r="Q166" s="25">
        <v>9</v>
      </c>
      <c r="R166" s="26">
        <v>5</v>
      </c>
      <c r="S166" s="27">
        <v>0</v>
      </c>
      <c r="T166" s="28">
        <v>0</v>
      </c>
      <c r="U166" s="25">
        <v>0</v>
      </c>
      <c r="V166" s="26">
        <v>0</v>
      </c>
      <c r="W166" s="22"/>
      <c r="X166" s="14">
        <f t="shared" si="36"/>
        <v>900</v>
      </c>
      <c r="Y166" s="14" t="e">
        <f>SUMIF('[1]2007'!$B$2119:$B$2200,[1]New!B168,'[1]2007'!$E$2119:$E$2200)</f>
        <v>#VALUE!</v>
      </c>
      <c r="Z166" s="15" t="e">
        <f t="shared" si="37"/>
        <v>#VALUE!</v>
      </c>
      <c r="AA166" s="23"/>
      <c r="AB166" s="23"/>
      <c r="AC166" s="16" t="e">
        <f t="shared" si="38"/>
        <v>#VALUE!</v>
      </c>
      <c r="AD166" s="13"/>
      <c r="AE166" s="17" t="e">
        <f>IF(Y166=0,0,LOOKUP(Y166,[1]Deduct!A$2:A$18,[1]Deduct!C$2:C$18))</f>
        <v>#VALUE!</v>
      </c>
      <c r="AF166" s="18" t="e">
        <f>IF(Y166=0,0,LOOKUP(Y166,[1]Deduct!A$2:A$18,[1]Deduct!D$2:D$18))</f>
        <v>#VALUE!</v>
      </c>
      <c r="AG166" s="18" t="e">
        <f>IF(Y166=0,0,LOOKUP(Y166,[1]Deduct!A$2:A$18,[1]Deduct!E$2:E$18))</f>
        <v>#VALUE!</v>
      </c>
      <c r="AH166" s="19" t="e">
        <f t="shared" si="39"/>
        <v>#VALUE!</v>
      </c>
      <c r="AI166" s="13"/>
      <c r="AJ166" s="13">
        <f>IF(X166=0,0,LOOKUP(X166,[1]Deduct!A$21:A$64,[1]Deduct!A$21:A$64))-X166</f>
        <v>-20</v>
      </c>
      <c r="AK166" s="20">
        <f>IF(X166=0,0,LOOKUP(X166,[1]Deduct!A$21:A$64,[1]Deduct!C$21:C$64))</f>
        <v>99.45</v>
      </c>
      <c r="AL166" s="13">
        <f>IF(X166=0,0,LOOKUP(X166,[1]Deduct!A$21:A$64,[1]Deduct!D$21:D$64))</f>
        <v>36.9</v>
      </c>
      <c r="AM166" s="13">
        <f>IF(X166=0,0,LOOKUP(X166,[1]Deduct!A$21:A$64,[1]Deduct!E$21:E$64))</f>
        <v>15.22</v>
      </c>
      <c r="AN166" s="18">
        <f t="shared" si="40"/>
        <v>209.78</v>
      </c>
      <c r="AO166" s="13"/>
      <c r="AP166" s="21" t="e">
        <f t="shared" si="41"/>
        <v>#VALUE!</v>
      </c>
    </row>
    <row r="167" spans="1:42">
      <c r="A167" s="68">
        <v>76</v>
      </c>
      <c r="B167" s="2" t="s">
        <v>205</v>
      </c>
      <c r="C167" s="3" t="s">
        <v>192</v>
      </c>
      <c r="D167" s="1" t="s">
        <v>17</v>
      </c>
      <c r="E167" s="23" t="s">
        <v>18</v>
      </c>
      <c r="F167" s="82">
        <v>10.25</v>
      </c>
      <c r="G167" s="69">
        <f t="shared" si="42"/>
        <v>39</v>
      </c>
      <c r="H167" s="24">
        <v>39</v>
      </c>
      <c r="I167" s="25">
        <v>2</v>
      </c>
      <c r="J167" s="26">
        <v>10</v>
      </c>
      <c r="K167" s="27">
        <v>2</v>
      </c>
      <c r="L167" s="28">
        <v>10</v>
      </c>
      <c r="M167" s="25">
        <v>0</v>
      </c>
      <c r="N167" s="26">
        <v>0</v>
      </c>
      <c r="O167" s="27">
        <v>2</v>
      </c>
      <c r="P167" s="28">
        <v>10</v>
      </c>
      <c r="Q167" s="25">
        <v>2</v>
      </c>
      <c r="R167" s="26">
        <v>10</v>
      </c>
      <c r="S167" s="27">
        <v>0</v>
      </c>
      <c r="T167" s="28">
        <v>0</v>
      </c>
      <c r="U167" s="25">
        <v>3</v>
      </c>
      <c r="V167" s="26">
        <v>10</v>
      </c>
      <c r="W167" s="22"/>
      <c r="X167" s="14">
        <f t="shared" si="36"/>
        <v>799.5</v>
      </c>
      <c r="Y167" s="14" t="e">
        <f>SUMIF('[1]2007'!$B$2119:$B$2200,[1]New!B169,'[1]2007'!$E$2119:$E$2200)</f>
        <v>#VALUE!</v>
      </c>
      <c r="Z167" s="15" t="e">
        <f t="shared" si="37"/>
        <v>#VALUE!</v>
      </c>
      <c r="AA167" s="23"/>
      <c r="AB167" s="23"/>
      <c r="AC167" s="16" t="e">
        <f t="shared" si="38"/>
        <v>#VALUE!</v>
      </c>
      <c r="AD167" s="13"/>
      <c r="AE167" s="17" t="e">
        <f>IF(Y167=0,0,LOOKUP(Y167,[1]Deduct!A$2:A$18,[1]Deduct!C$2:C$18))</f>
        <v>#VALUE!</v>
      </c>
      <c r="AF167" s="18" t="e">
        <f>IF(Y167=0,0,LOOKUP(Y167,[1]Deduct!A$2:A$18,[1]Deduct!D$2:D$18))</f>
        <v>#VALUE!</v>
      </c>
      <c r="AG167" s="18" t="e">
        <f>IF(Y167=0,0,LOOKUP(Y167,[1]Deduct!A$2:A$18,[1]Deduct!E$2:E$18))</f>
        <v>#VALUE!</v>
      </c>
      <c r="AH167" s="19" t="e">
        <f t="shared" si="39"/>
        <v>#VALUE!</v>
      </c>
      <c r="AI167" s="13"/>
      <c r="AJ167" s="13">
        <f>IF(X167=0,0,LOOKUP(X167,[1]Deduct!A$21:A$64,[1]Deduct!A$21:A$64))-X167</f>
        <v>-49.5</v>
      </c>
      <c r="AK167" s="20">
        <f>IF(X167=0,0,LOOKUP(X167,[1]Deduct!A$21:A$64,[1]Deduct!C$21:C$64))</f>
        <v>76.92</v>
      </c>
      <c r="AL167" s="13">
        <f>IF(X167=0,0,LOOKUP(X167,[1]Deduct!A$21:A$64,[1]Deduct!D$21:D$64))</f>
        <v>30.49</v>
      </c>
      <c r="AM167" s="13">
        <f>IF(X167=0,0,LOOKUP(X167,[1]Deduct!A$21:A$64,[1]Deduct!E$21:E$64))</f>
        <v>13.01</v>
      </c>
      <c r="AN167" s="18">
        <f t="shared" si="40"/>
        <v>169.12</v>
      </c>
      <c r="AO167" s="13"/>
      <c r="AP167" s="21" t="e">
        <f t="shared" si="41"/>
        <v>#VALUE!</v>
      </c>
    </row>
    <row r="168" spans="1:42">
      <c r="A168" s="68">
        <v>77</v>
      </c>
      <c r="B168" s="2" t="s">
        <v>112</v>
      </c>
      <c r="C168" s="3" t="s">
        <v>193</v>
      </c>
      <c r="D168" s="1" t="s">
        <v>26</v>
      </c>
      <c r="E168" s="23" t="s">
        <v>18</v>
      </c>
      <c r="F168" s="82" t="s">
        <v>212</v>
      </c>
      <c r="G168" s="69">
        <f t="shared" si="42"/>
        <v>32.67</v>
      </c>
      <c r="H168" s="24">
        <v>32.67</v>
      </c>
      <c r="I168" s="25">
        <v>11</v>
      </c>
      <c r="J168" s="26">
        <v>5.5</v>
      </c>
      <c r="K168" s="27">
        <v>11</v>
      </c>
      <c r="L168" s="28">
        <v>5.5</v>
      </c>
      <c r="M168" s="25">
        <v>0</v>
      </c>
      <c r="N168" s="26">
        <v>0</v>
      </c>
      <c r="O168" s="27">
        <v>11</v>
      </c>
      <c r="P168" s="28">
        <v>5.5</v>
      </c>
      <c r="Q168" s="25">
        <v>0</v>
      </c>
      <c r="R168" s="26">
        <v>0</v>
      </c>
      <c r="S168" s="27">
        <v>11</v>
      </c>
      <c r="T168" s="28">
        <v>5.5</v>
      </c>
      <c r="U168" s="25">
        <v>11</v>
      </c>
      <c r="V168" s="26">
        <v>5.67</v>
      </c>
      <c r="W168" s="22"/>
      <c r="X168" s="14">
        <f t="shared" si="36"/>
        <v>735.07500000000005</v>
      </c>
      <c r="Y168" s="14" t="e">
        <f>SUMIF('[1]2007'!$B$2119:$B$2200,[1]New!B170,'[1]2007'!$E$2119:$E$2200)</f>
        <v>#VALUE!</v>
      </c>
      <c r="Z168" s="15" t="e">
        <f t="shared" si="37"/>
        <v>#VALUE!</v>
      </c>
      <c r="AA168" s="23"/>
      <c r="AB168" s="23"/>
      <c r="AC168" s="16" t="e">
        <f t="shared" si="38"/>
        <v>#VALUE!</v>
      </c>
      <c r="AD168" s="13"/>
      <c r="AE168" s="17" t="e">
        <f>IF(Y168=0,0,LOOKUP(Y168,[1]Deduct!A$2:A$18,[1]Deduct!C$2:C$18))</f>
        <v>#VALUE!</v>
      </c>
      <c r="AF168" s="18" t="e">
        <f>IF(Y168=0,0,LOOKUP(Y168,[1]Deduct!A$2:A$18,[1]Deduct!D$2:D$18))</f>
        <v>#VALUE!</v>
      </c>
      <c r="AG168" s="18" t="e">
        <f>IF(Y168=0,0,LOOKUP(Y168,[1]Deduct!A$2:A$18,[1]Deduct!E$2:E$18))</f>
        <v>#VALUE!</v>
      </c>
      <c r="AH168" s="19" t="e">
        <f t="shared" si="39"/>
        <v>#VALUE!</v>
      </c>
      <c r="AI168" s="13"/>
      <c r="AJ168" s="13">
        <f>IF(X168=0,0,LOOKUP(X168,[1]Deduct!A$21:A$64,[1]Deduct!A$21:A$64))-X168</f>
        <v>-5.0750000000000455</v>
      </c>
      <c r="AK168" s="20">
        <f>IF(X168=0,0,LOOKUP(X168,[1]Deduct!A$21:A$64,[1]Deduct!C$21:C$64))</f>
        <v>69.14</v>
      </c>
      <c r="AL168" s="13">
        <f>IF(X168=0,0,LOOKUP(X168,[1]Deduct!A$21:A$64,[1]Deduct!D$21:D$64))</f>
        <v>29.49</v>
      </c>
      <c r="AM168" s="13">
        <f>IF(X168=0,0,LOOKUP(X168,[1]Deduct!A$21:A$64,[1]Deduct!E$21:E$64))</f>
        <v>12.65</v>
      </c>
      <c r="AN168" s="18">
        <f t="shared" si="40"/>
        <v>158.47999999999999</v>
      </c>
      <c r="AO168" s="13"/>
      <c r="AP168" s="21" t="e">
        <f t="shared" si="41"/>
        <v>#VALUE!</v>
      </c>
    </row>
    <row r="169" spans="1:42">
      <c r="A169" s="68">
        <v>78</v>
      </c>
      <c r="B169" s="2" t="s">
        <v>113</v>
      </c>
      <c r="C169" s="3" t="s">
        <v>194</v>
      </c>
      <c r="D169" s="1" t="s">
        <v>25</v>
      </c>
      <c r="E169" s="23" t="s">
        <v>18</v>
      </c>
      <c r="F169" s="82">
        <v>10.25</v>
      </c>
      <c r="G169" s="69">
        <f t="shared" si="42"/>
        <v>20</v>
      </c>
      <c r="H169" s="24">
        <v>20</v>
      </c>
      <c r="I169" s="25">
        <v>12</v>
      </c>
      <c r="J169" s="26">
        <v>4</v>
      </c>
      <c r="K169" s="27">
        <v>12</v>
      </c>
      <c r="L169" s="28">
        <v>4</v>
      </c>
      <c r="M169" s="25">
        <v>12</v>
      </c>
      <c r="N169" s="26">
        <v>4</v>
      </c>
      <c r="O169" s="27">
        <v>12</v>
      </c>
      <c r="P169" s="28">
        <v>4</v>
      </c>
      <c r="Q169" s="25">
        <v>12</v>
      </c>
      <c r="R169" s="26">
        <v>4</v>
      </c>
      <c r="S169" s="27">
        <v>0</v>
      </c>
      <c r="T169" s="28">
        <v>0</v>
      </c>
      <c r="U169" s="25">
        <v>0</v>
      </c>
      <c r="V169" s="26">
        <v>0</v>
      </c>
      <c r="W169" s="22"/>
      <c r="X169" s="14">
        <f t="shared" si="36"/>
        <v>410</v>
      </c>
      <c r="Y169" s="14" t="e">
        <f>SUMIF('[1]2007'!$B$2119:$B$2200,[1]New!B171,'[1]2007'!$E$2119:$E$2200)</f>
        <v>#VALUE!</v>
      </c>
      <c r="Z169" s="15" t="e">
        <f t="shared" si="37"/>
        <v>#VALUE!</v>
      </c>
      <c r="AA169" s="23"/>
      <c r="AB169" s="23"/>
      <c r="AC169" s="16" t="e">
        <f t="shared" si="38"/>
        <v>#VALUE!</v>
      </c>
      <c r="AD169" s="13"/>
      <c r="AE169" s="17" t="e">
        <f>IF(Y169=0,0,LOOKUP(Y169,[1]Deduct!A$2:A$18,[1]Deduct!C$2:C$18))</f>
        <v>#VALUE!</v>
      </c>
      <c r="AF169" s="18" t="e">
        <f>IF(Y169=0,0,LOOKUP(Y169,[1]Deduct!A$2:A$18,[1]Deduct!D$2:D$18))</f>
        <v>#VALUE!</v>
      </c>
      <c r="AG169" s="18" t="e">
        <f>IF(Y169=0,0,LOOKUP(Y169,[1]Deduct!A$2:A$18,[1]Deduct!E$2:E$18))</f>
        <v>#VALUE!</v>
      </c>
      <c r="AH169" s="19" t="e">
        <f t="shared" si="39"/>
        <v>#VALUE!</v>
      </c>
      <c r="AI169" s="13"/>
      <c r="AJ169" s="13">
        <f>IF(X169=0,0,LOOKUP(X169,[1]Deduct!A$21:A$64,[1]Deduct!A$21:A$64))-X169</f>
        <v>0</v>
      </c>
      <c r="AK169" s="20">
        <f>IF(X169=0,0,LOOKUP(X169,[1]Deduct!A$21:A$64,[1]Deduct!C$21:C$64))</f>
        <v>0</v>
      </c>
      <c r="AL169" s="13">
        <f>IF(X169=0,0,LOOKUP(X169,[1]Deduct!A$21:A$64,[1]Deduct!D$21:D$64))</f>
        <v>13.64</v>
      </c>
      <c r="AM169" s="13">
        <f>IF(X169=0,0,LOOKUP(X169,[1]Deduct!A$21:A$64,[1]Deduct!E$21:E$64))</f>
        <v>7.1</v>
      </c>
      <c r="AN169" s="18">
        <f t="shared" si="40"/>
        <v>44.32</v>
      </c>
      <c r="AO169" s="13"/>
      <c r="AP169" s="21" t="e">
        <f t="shared" si="41"/>
        <v>#VALUE!</v>
      </c>
    </row>
    <row r="170" spans="1:42">
      <c r="A170" s="68">
        <v>79</v>
      </c>
      <c r="B170" s="2" t="s">
        <v>114</v>
      </c>
      <c r="C170" s="3" t="s">
        <v>195</v>
      </c>
      <c r="D170" s="1" t="s">
        <v>216</v>
      </c>
      <c r="E170" s="23" t="s">
        <v>18</v>
      </c>
      <c r="F170" s="82">
        <v>14</v>
      </c>
      <c r="G170" s="69">
        <f t="shared" si="42"/>
        <v>25</v>
      </c>
      <c r="H170" s="24">
        <v>25</v>
      </c>
      <c r="I170" s="25">
        <v>12</v>
      </c>
      <c r="J170" s="26">
        <v>4</v>
      </c>
      <c r="K170" s="27">
        <v>6</v>
      </c>
      <c r="L170" s="28">
        <v>10</v>
      </c>
      <c r="M170" s="25">
        <v>9</v>
      </c>
      <c r="N170" s="26">
        <v>1</v>
      </c>
      <c r="O170" s="27">
        <v>5</v>
      </c>
      <c r="P170" s="28">
        <v>10</v>
      </c>
      <c r="Q170" s="25">
        <v>0</v>
      </c>
      <c r="R170" s="26">
        <v>0</v>
      </c>
      <c r="S170" s="27">
        <v>9</v>
      </c>
      <c r="T170" s="28">
        <v>1</v>
      </c>
      <c r="U170" s="25">
        <v>12</v>
      </c>
      <c r="V170" s="26">
        <v>4</v>
      </c>
      <c r="W170" s="22"/>
      <c r="X170" s="14">
        <f t="shared" si="36"/>
        <v>700</v>
      </c>
      <c r="Y170" s="14" t="e">
        <f>SUMIF('[1]2007'!$B$2119:$B$2200,[1]New!B172,'[1]2007'!$E$2119:$E$2200)</f>
        <v>#VALUE!</v>
      </c>
      <c r="Z170" s="15" t="e">
        <f t="shared" si="37"/>
        <v>#VALUE!</v>
      </c>
      <c r="AA170" s="23"/>
      <c r="AB170" s="23"/>
      <c r="AC170" s="16" t="e">
        <f t="shared" si="38"/>
        <v>#VALUE!</v>
      </c>
      <c r="AD170" s="13"/>
      <c r="AE170" s="17" t="e">
        <f>IF(Y170=0,0,LOOKUP(Y170,[1]Deduct!A$2:A$18,[1]Deduct!C$2:C$18))</f>
        <v>#VALUE!</v>
      </c>
      <c r="AF170" s="18" t="e">
        <f>IF(Y170=0,0,LOOKUP(Y170,[1]Deduct!A$2:A$18,[1]Deduct!D$2:D$18))</f>
        <v>#VALUE!</v>
      </c>
      <c r="AG170" s="18" t="e">
        <f>IF(Y170=0,0,LOOKUP(Y170,[1]Deduct!A$2:A$18,[1]Deduct!E$2:E$18))</f>
        <v>#VALUE!</v>
      </c>
      <c r="AH170" s="19" t="e">
        <f t="shared" si="39"/>
        <v>#VALUE!</v>
      </c>
      <c r="AI170" s="13"/>
      <c r="AJ170" s="13">
        <f>IF(X170=0,0,LOOKUP(X170,[1]Deduct!A$21:A$64,[1]Deduct!A$21:A$64))-X170</f>
        <v>0</v>
      </c>
      <c r="AK170" s="20">
        <f>IF(X170=0,0,LOOKUP(X170,[1]Deduct!A$21:A$64,[1]Deduct!C$21:C$64))</f>
        <v>57.44</v>
      </c>
      <c r="AL170" s="13">
        <f>IF(X170=0,0,LOOKUP(X170,[1]Deduct!A$21:A$64,[1]Deduct!D$21:D$64))</f>
        <v>27.99</v>
      </c>
      <c r="AM170" s="13">
        <f>IF(X170=0,0,LOOKUP(X170,[1]Deduct!A$21:A$64,[1]Deduct!E$21:E$64))</f>
        <v>12.11</v>
      </c>
      <c r="AN170" s="18">
        <f t="shared" si="40"/>
        <v>142.47999999999999</v>
      </c>
      <c r="AO170" s="13"/>
      <c r="AP170" s="21" t="e">
        <f t="shared" si="41"/>
        <v>#VALUE!</v>
      </c>
    </row>
    <row r="171" spans="1:42">
      <c r="A171" s="68">
        <v>80</v>
      </c>
      <c r="B171" s="2" t="s">
        <v>115</v>
      </c>
      <c r="C171" s="3" t="s">
        <v>196</v>
      </c>
      <c r="D171" s="1" t="s">
        <v>19</v>
      </c>
      <c r="E171" s="23" t="s">
        <v>18</v>
      </c>
      <c r="F171" s="82">
        <v>10.25</v>
      </c>
      <c r="G171" s="69">
        <f t="shared" si="42"/>
        <v>40</v>
      </c>
      <c r="H171" s="24">
        <v>40</v>
      </c>
      <c r="I171" s="25">
        <v>2</v>
      </c>
      <c r="J171" s="26">
        <v>10</v>
      </c>
      <c r="K171" s="27">
        <v>0</v>
      </c>
      <c r="L171" s="28">
        <v>0</v>
      </c>
      <c r="M171" s="25">
        <v>0</v>
      </c>
      <c r="N171" s="26">
        <v>0</v>
      </c>
      <c r="O171" s="27">
        <v>2</v>
      </c>
      <c r="P171" s="28">
        <v>10</v>
      </c>
      <c r="Q171" s="25">
        <v>2</v>
      </c>
      <c r="R171" s="26">
        <v>10</v>
      </c>
      <c r="S171" s="27">
        <v>2</v>
      </c>
      <c r="T171" s="28">
        <v>10</v>
      </c>
      <c r="U171" s="25">
        <v>2</v>
      </c>
      <c r="V171" s="26">
        <v>10</v>
      </c>
      <c r="W171" s="22"/>
      <c r="X171" s="14">
        <f t="shared" si="36"/>
        <v>820</v>
      </c>
      <c r="Y171" s="14" t="e">
        <f>SUMIF('[1]2007'!$B$2119:$B$2200,[1]New!B173,'[1]2007'!$E$2119:$E$2200)</f>
        <v>#VALUE!</v>
      </c>
      <c r="Z171" s="15" t="e">
        <f t="shared" si="37"/>
        <v>#VALUE!</v>
      </c>
      <c r="AA171" s="23"/>
      <c r="AB171" s="23"/>
      <c r="AC171" s="16" t="e">
        <f t="shared" si="38"/>
        <v>#VALUE!</v>
      </c>
      <c r="AD171" s="13"/>
      <c r="AE171" s="17" t="e">
        <f>IF(Y171=0,0,LOOKUP(Y171,[1]Deduct!A$2:A$18,[1]Deduct!C$2:C$18))</f>
        <v>#VALUE!</v>
      </c>
      <c r="AF171" s="18" t="e">
        <f>IF(Y171=0,0,LOOKUP(Y171,[1]Deduct!A$2:A$18,[1]Deduct!D$2:D$18))</f>
        <v>#VALUE!</v>
      </c>
      <c r="AG171" s="18" t="e">
        <f>IF(Y171=0,0,LOOKUP(Y171,[1]Deduct!A$2:A$18,[1]Deduct!E$2:E$18))</f>
        <v>#VALUE!</v>
      </c>
      <c r="AH171" s="19" t="e">
        <f t="shared" si="39"/>
        <v>#VALUE!</v>
      </c>
      <c r="AI171" s="13"/>
      <c r="AJ171" s="13">
        <f>IF(X171=0,0,LOOKUP(X171,[1]Deduct!A$21:A$64,[1]Deduct!A$21:A$64))-X171</f>
        <v>-70</v>
      </c>
      <c r="AK171" s="20">
        <f>IF(X171=0,0,LOOKUP(X171,[1]Deduct!A$21:A$64,[1]Deduct!C$21:C$64))</f>
        <v>76.92</v>
      </c>
      <c r="AL171" s="13">
        <f>IF(X171=0,0,LOOKUP(X171,[1]Deduct!A$21:A$64,[1]Deduct!D$21:D$64))</f>
        <v>30.49</v>
      </c>
      <c r="AM171" s="13">
        <f>IF(X171=0,0,LOOKUP(X171,[1]Deduct!A$21:A$64,[1]Deduct!E$21:E$64))</f>
        <v>13.01</v>
      </c>
      <c r="AN171" s="18">
        <f t="shared" si="40"/>
        <v>169.12</v>
      </c>
      <c r="AO171" s="13"/>
      <c r="AP171" s="21" t="e">
        <f t="shared" si="41"/>
        <v>#VALUE!</v>
      </c>
    </row>
    <row r="172" spans="1:42">
      <c r="A172" s="68">
        <v>81</v>
      </c>
      <c r="B172" s="2" t="s">
        <v>116</v>
      </c>
      <c r="C172" s="3" t="s">
        <v>197</v>
      </c>
      <c r="D172" s="1" t="s">
        <v>19</v>
      </c>
      <c r="E172" s="23" t="s">
        <v>18</v>
      </c>
      <c r="F172" s="82" t="s">
        <v>206</v>
      </c>
      <c r="G172" s="69">
        <f t="shared" si="42"/>
        <v>40</v>
      </c>
      <c r="H172" s="24">
        <v>40</v>
      </c>
      <c r="I172" s="25">
        <v>10</v>
      </c>
      <c r="J172" s="26">
        <v>6</v>
      </c>
      <c r="K172" s="27">
        <v>10</v>
      </c>
      <c r="L172" s="28">
        <v>6</v>
      </c>
      <c r="M172" s="25">
        <v>10</v>
      </c>
      <c r="N172" s="26">
        <v>6</v>
      </c>
      <c r="O172" s="27">
        <v>0</v>
      </c>
      <c r="P172" s="28">
        <v>0</v>
      </c>
      <c r="Q172" s="25">
        <v>9</v>
      </c>
      <c r="R172" s="26">
        <v>5</v>
      </c>
      <c r="S172" s="27">
        <v>0</v>
      </c>
      <c r="T172" s="28">
        <v>0</v>
      </c>
      <c r="U172" s="25">
        <v>10</v>
      </c>
      <c r="V172" s="26">
        <v>6</v>
      </c>
      <c r="W172" s="22"/>
      <c r="X172" s="14">
        <f t="shared" si="36"/>
        <v>820</v>
      </c>
      <c r="Y172" s="14" t="e">
        <f>SUMIF('[1]2007'!$B$2119:$B$2200,[1]New!B174,'[1]2007'!$E$2119:$E$2200)</f>
        <v>#VALUE!</v>
      </c>
      <c r="Z172" s="15" t="e">
        <f t="shared" si="37"/>
        <v>#VALUE!</v>
      </c>
      <c r="AA172" s="23"/>
      <c r="AB172" s="23"/>
      <c r="AC172" s="16" t="e">
        <f t="shared" si="38"/>
        <v>#VALUE!</v>
      </c>
      <c r="AD172" s="13"/>
      <c r="AE172" s="17" t="e">
        <f>IF(Y172=0,0,LOOKUP(Y172,[1]Deduct!A$2:A$18,[1]Deduct!C$2:C$18))</f>
        <v>#VALUE!</v>
      </c>
      <c r="AF172" s="18" t="e">
        <f>IF(Y172=0,0,LOOKUP(Y172,[1]Deduct!A$2:A$18,[1]Deduct!D$2:D$18))</f>
        <v>#VALUE!</v>
      </c>
      <c r="AG172" s="18" t="e">
        <f>IF(Y172=0,0,LOOKUP(Y172,[1]Deduct!A$2:A$18,[1]Deduct!E$2:E$18))</f>
        <v>#VALUE!</v>
      </c>
      <c r="AH172" s="19" t="e">
        <f t="shared" si="39"/>
        <v>#VALUE!</v>
      </c>
      <c r="AI172" s="13"/>
      <c r="AJ172" s="13">
        <f>IF(X172=0,0,LOOKUP(X172,[1]Deduct!A$21:A$64,[1]Deduct!A$21:A$64))-X172</f>
        <v>-70</v>
      </c>
      <c r="AK172" s="20">
        <f>IF(X172=0,0,LOOKUP(X172,[1]Deduct!A$21:A$64,[1]Deduct!C$21:C$64))</f>
        <v>76.92</v>
      </c>
      <c r="AL172" s="13">
        <f>IF(X172=0,0,LOOKUP(X172,[1]Deduct!A$21:A$64,[1]Deduct!D$21:D$64))</f>
        <v>30.49</v>
      </c>
      <c r="AM172" s="13">
        <f>IF(X172=0,0,LOOKUP(X172,[1]Deduct!A$21:A$64,[1]Deduct!E$21:E$64))</f>
        <v>13.01</v>
      </c>
      <c r="AN172" s="18">
        <f t="shared" si="40"/>
        <v>169.12</v>
      </c>
      <c r="AO172" s="13"/>
      <c r="AP172" s="21" t="e">
        <f t="shared" si="41"/>
        <v>#VALUE!</v>
      </c>
    </row>
    <row r="173" spans="1:42">
      <c r="A173" s="68">
        <v>82</v>
      </c>
      <c r="B173" s="2" t="s">
        <v>117</v>
      </c>
      <c r="C173" s="3" t="s">
        <v>198</v>
      </c>
      <c r="D173" s="1" t="s">
        <v>17</v>
      </c>
      <c r="E173" s="23" t="s">
        <v>18</v>
      </c>
      <c r="F173" s="82">
        <v>10.5</v>
      </c>
      <c r="G173" s="69">
        <f t="shared" si="42"/>
        <v>29.25</v>
      </c>
      <c r="H173" s="24">
        <v>29.25</v>
      </c>
      <c r="I173" s="25">
        <v>4</v>
      </c>
      <c r="J173" s="26">
        <v>10</v>
      </c>
      <c r="K173" s="27">
        <v>0</v>
      </c>
      <c r="L173" s="28">
        <v>0</v>
      </c>
      <c r="M173" s="25">
        <v>4</v>
      </c>
      <c r="N173" s="26">
        <v>10</v>
      </c>
      <c r="O173" s="27">
        <v>0</v>
      </c>
      <c r="P173" s="28">
        <v>0</v>
      </c>
      <c r="Q173" s="25">
        <v>4</v>
      </c>
      <c r="R173" s="26">
        <v>10</v>
      </c>
      <c r="S173" s="27">
        <v>4</v>
      </c>
      <c r="T173" s="28">
        <v>10</v>
      </c>
      <c r="U173" s="25">
        <v>4.75</v>
      </c>
      <c r="V173" s="26">
        <v>10</v>
      </c>
      <c r="W173" s="22"/>
      <c r="X173" s="14">
        <f t="shared" si="36"/>
        <v>614.25</v>
      </c>
      <c r="Y173" s="14" t="e">
        <f>SUMIF('[1]2007'!$B$2119:$B$2200,[1]New!B175,'[1]2007'!$E$2119:$E$2200)</f>
        <v>#VALUE!</v>
      </c>
      <c r="Z173" s="15" t="e">
        <f t="shared" si="37"/>
        <v>#VALUE!</v>
      </c>
      <c r="AA173" s="23"/>
      <c r="AB173" s="23"/>
      <c r="AC173" s="16" t="e">
        <f t="shared" si="38"/>
        <v>#VALUE!</v>
      </c>
      <c r="AD173" s="13"/>
      <c r="AE173" s="17" t="e">
        <f>IF(Y173=0,0,LOOKUP(Y173,[1]Deduct!A$2:A$18,[1]Deduct!C$2:C$18))</f>
        <v>#VALUE!</v>
      </c>
      <c r="AF173" s="18" t="e">
        <f>IF(Y173=0,0,LOOKUP(Y173,[1]Deduct!A$2:A$18,[1]Deduct!D$2:D$18))</f>
        <v>#VALUE!</v>
      </c>
      <c r="AG173" s="18" t="e">
        <f>IF(Y173=0,0,LOOKUP(Y173,[1]Deduct!A$2:A$18,[1]Deduct!E$2:E$18))</f>
        <v>#VALUE!</v>
      </c>
      <c r="AH173" s="19" t="e">
        <f t="shared" si="39"/>
        <v>#VALUE!</v>
      </c>
      <c r="AI173" s="13"/>
      <c r="AJ173" s="13">
        <f>IF(X173=0,0,LOOKUP(X173,[1]Deduct!A$21:A$64,[1]Deduct!A$21:A$64))-X173</f>
        <v>-4.25</v>
      </c>
      <c r="AK173" s="20">
        <f>IF(X173=0,0,LOOKUP(X173,[1]Deduct!A$21:A$64,[1]Deduct!C$21:C$64))</f>
        <v>38.94</v>
      </c>
      <c r="AL173" s="13">
        <f>IF(X173=0,0,LOOKUP(X173,[1]Deduct!A$21:A$64,[1]Deduct!D$21:D$64))</f>
        <v>23.54</v>
      </c>
      <c r="AM173" s="13">
        <f>IF(X173=0,0,LOOKUP(X173,[1]Deduct!A$21:A$64,[1]Deduct!E$21:E$64))</f>
        <v>10.56</v>
      </c>
      <c r="AN173" s="18">
        <f t="shared" si="40"/>
        <v>111.36</v>
      </c>
      <c r="AO173" s="13"/>
      <c r="AP173" s="21" t="e">
        <f t="shared" si="41"/>
        <v>#VALUE!</v>
      </c>
    </row>
    <row r="174" spans="1:42">
      <c r="A174" s="68">
        <v>83</v>
      </c>
      <c r="B174" s="2" t="s">
        <v>44</v>
      </c>
      <c r="C174" s="3" t="s">
        <v>45</v>
      </c>
      <c r="D174" s="1" t="s">
        <v>216</v>
      </c>
      <c r="E174" s="23" t="s">
        <v>18</v>
      </c>
      <c r="F174" s="82">
        <v>10.25</v>
      </c>
      <c r="G174" s="69">
        <f t="shared" si="42"/>
        <v>20</v>
      </c>
      <c r="H174" s="24">
        <v>20</v>
      </c>
      <c r="I174" s="25">
        <v>6</v>
      </c>
      <c r="J174" s="26">
        <v>10</v>
      </c>
      <c r="K174" s="27">
        <v>0</v>
      </c>
      <c r="L174" s="28">
        <v>0</v>
      </c>
      <c r="M174" s="25">
        <v>6</v>
      </c>
      <c r="N174" s="26">
        <v>10</v>
      </c>
      <c r="O174" s="27">
        <v>0</v>
      </c>
      <c r="P174" s="28">
        <v>0</v>
      </c>
      <c r="Q174" s="25">
        <v>6</v>
      </c>
      <c r="R174" s="26">
        <v>10</v>
      </c>
      <c r="S174" s="27">
        <v>6</v>
      </c>
      <c r="T174" s="28">
        <v>10</v>
      </c>
      <c r="U174" s="25">
        <v>6</v>
      </c>
      <c r="V174" s="26">
        <v>10</v>
      </c>
      <c r="W174" s="22"/>
      <c r="X174" s="14">
        <f t="shared" si="36"/>
        <v>410</v>
      </c>
      <c r="Y174" s="14" t="e">
        <f>SUMIF('[1]2007'!$B$2119:$B$2200,[1]New!B176,'[1]2007'!$E$2119:$E$2200)</f>
        <v>#VALUE!</v>
      </c>
      <c r="Z174" s="15" t="e">
        <f t="shared" si="37"/>
        <v>#VALUE!</v>
      </c>
      <c r="AA174" s="23"/>
      <c r="AB174" s="23"/>
      <c r="AC174" s="16" t="e">
        <f t="shared" si="38"/>
        <v>#VALUE!</v>
      </c>
      <c r="AD174" s="13"/>
      <c r="AE174" s="17" t="e">
        <f>IF(Y174=0,0,LOOKUP(Y174,[1]Deduct!A$2:A$18,[1]Deduct!C$2:C$18))</f>
        <v>#VALUE!</v>
      </c>
      <c r="AF174" s="18" t="e">
        <f>IF(Y174=0,0,LOOKUP(Y174,[1]Deduct!A$2:A$18,[1]Deduct!D$2:D$18))</f>
        <v>#VALUE!</v>
      </c>
      <c r="AG174" s="18" t="e">
        <f>IF(Y174=0,0,LOOKUP(Y174,[1]Deduct!A$2:A$18,[1]Deduct!E$2:E$18))</f>
        <v>#VALUE!</v>
      </c>
      <c r="AH174" s="19" t="e">
        <f t="shared" si="39"/>
        <v>#VALUE!</v>
      </c>
      <c r="AI174" s="13"/>
      <c r="AJ174" s="13">
        <f>IF(X174=0,0,LOOKUP(X174,[1]Deduct!A$21:A$64,[1]Deduct!A$21:A$64))-X174</f>
        <v>0</v>
      </c>
      <c r="AK174" s="20">
        <f>IF(X174=0,0,LOOKUP(X174,[1]Deduct!A$21:A$64,[1]Deduct!C$21:C$64))</f>
        <v>0</v>
      </c>
      <c r="AL174" s="13">
        <f>IF(X174=0,0,LOOKUP(X174,[1]Deduct!A$21:A$64,[1]Deduct!D$21:D$64))</f>
        <v>13.64</v>
      </c>
      <c r="AM174" s="13">
        <f>IF(X174=0,0,LOOKUP(X174,[1]Deduct!A$21:A$64,[1]Deduct!E$21:E$64))</f>
        <v>7.1</v>
      </c>
      <c r="AN174" s="18">
        <f t="shared" si="40"/>
        <v>44.32</v>
      </c>
      <c r="AO174" s="13"/>
      <c r="AP174" s="21" t="e">
        <f t="shared" si="41"/>
        <v>#VALUE!</v>
      </c>
    </row>
    <row r="175" spans="1:42">
      <c r="A175" s="68">
        <v>84</v>
      </c>
      <c r="B175" s="2" t="s">
        <v>118</v>
      </c>
      <c r="C175" s="3" t="s">
        <v>199</v>
      </c>
      <c r="D175" s="1" t="s">
        <v>20</v>
      </c>
      <c r="E175" s="23" t="s">
        <v>18</v>
      </c>
      <c r="F175" s="82" t="s">
        <v>206</v>
      </c>
      <c r="G175" s="69">
        <f t="shared" si="42"/>
        <v>20</v>
      </c>
      <c r="H175" s="24">
        <v>20</v>
      </c>
      <c r="I175" s="25">
        <v>5</v>
      </c>
      <c r="J175" s="26">
        <v>9</v>
      </c>
      <c r="K175" s="27">
        <v>5</v>
      </c>
      <c r="L175" s="28">
        <v>9</v>
      </c>
      <c r="M175" s="25">
        <v>0</v>
      </c>
      <c r="N175" s="26">
        <v>0</v>
      </c>
      <c r="O175" s="27">
        <v>0</v>
      </c>
      <c r="P175" s="28">
        <v>0</v>
      </c>
      <c r="Q175" s="25">
        <v>5</v>
      </c>
      <c r="R175" s="26">
        <v>9</v>
      </c>
      <c r="S175" s="27">
        <v>5</v>
      </c>
      <c r="T175" s="28">
        <v>9</v>
      </c>
      <c r="U175" s="25">
        <v>5</v>
      </c>
      <c r="V175" s="26">
        <v>9</v>
      </c>
      <c r="W175" s="22"/>
      <c r="X175" s="14">
        <f t="shared" si="36"/>
        <v>410</v>
      </c>
      <c r="Y175" s="14" t="e">
        <f>SUMIF('[1]2007'!$B$2119:$B$2200,[1]New!B177,'[1]2007'!$E$2119:$E$2200)</f>
        <v>#VALUE!</v>
      </c>
      <c r="Z175" s="15" t="e">
        <f t="shared" si="37"/>
        <v>#VALUE!</v>
      </c>
      <c r="AA175" s="23"/>
      <c r="AB175" s="23"/>
      <c r="AC175" s="16" t="e">
        <f t="shared" si="38"/>
        <v>#VALUE!</v>
      </c>
      <c r="AD175" s="13"/>
      <c r="AE175" s="17" t="e">
        <f>IF(Y175=0,0,LOOKUP(Y175,[1]Deduct!A$2:A$18,[1]Deduct!C$2:C$18))</f>
        <v>#VALUE!</v>
      </c>
      <c r="AF175" s="18" t="e">
        <f>IF(Y175=0,0,LOOKUP(Y175,[1]Deduct!A$2:A$18,[1]Deduct!D$2:D$18))</f>
        <v>#VALUE!</v>
      </c>
      <c r="AG175" s="18" t="e">
        <f>IF(Y175=0,0,LOOKUP(Y175,[1]Deduct!A$2:A$18,[1]Deduct!E$2:E$18))</f>
        <v>#VALUE!</v>
      </c>
      <c r="AH175" s="19" t="e">
        <f t="shared" si="39"/>
        <v>#VALUE!</v>
      </c>
      <c r="AI175" s="13"/>
      <c r="AJ175" s="13">
        <f>IF(X175=0,0,LOOKUP(X175,[1]Deduct!A$21:A$64,[1]Deduct!A$21:A$64))-X175</f>
        <v>0</v>
      </c>
      <c r="AK175" s="20">
        <f>IF(X175=0,0,LOOKUP(X175,[1]Deduct!A$21:A$64,[1]Deduct!C$21:C$64))</f>
        <v>0</v>
      </c>
      <c r="AL175" s="13">
        <f>IF(X175=0,0,LOOKUP(X175,[1]Deduct!A$21:A$64,[1]Deduct!D$21:D$64))</f>
        <v>13.64</v>
      </c>
      <c r="AM175" s="13">
        <f>IF(X175=0,0,LOOKUP(X175,[1]Deduct!A$21:A$64,[1]Deduct!E$21:E$64))</f>
        <v>7.1</v>
      </c>
      <c r="AN175" s="18">
        <f t="shared" si="40"/>
        <v>44.32</v>
      </c>
      <c r="AO175" s="13"/>
      <c r="AP175" s="21" t="e">
        <f t="shared" si="41"/>
        <v>#VALUE!</v>
      </c>
    </row>
    <row r="176" spans="1:42">
      <c r="A176" s="68"/>
      <c r="B176" s="2"/>
      <c r="C176" s="3"/>
      <c r="D176" s="1"/>
      <c r="E176" s="23" t="s">
        <v>18</v>
      </c>
      <c r="F176" s="82"/>
      <c r="G176" s="69">
        <f t="shared" si="42"/>
        <v>0</v>
      </c>
      <c r="H176" s="24"/>
      <c r="I176" s="25"/>
      <c r="J176" s="26"/>
      <c r="K176" s="27"/>
      <c r="L176" s="28"/>
      <c r="M176" s="25"/>
      <c r="N176" s="26"/>
      <c r="O176" s="27"/>
      <c r="P176" s="28"/>
      <c r="Q176" s="25"/>
      <c r="R176" s="26"/>
      <c r="S176" s="27"/>
      <c r="T176" s="28"/>
      <c r="U176" s="25"/>
      <c r="V176" s="26"/>
      <c r="W176" s="22"/>
      <c r="X176" s="14">
        <f>F176*G176*2</f>
        <v>0</v>
      </c>
      <c r="Y176" s="14" t="e">
        <f>SUMIF('[1]2007'!$B$2119:$B$2200,[1]New!B205,'[1]2007'!$E$2119:$E$2200)</f>
        <v>#VALUE!</v>
      </c>
      <c r="Z176" s="15">
        <f t="shared" si="37"/>
        <v>0</v>
      </c>
      <c r="AA176" s="23"/>
      <c r="AB176" s="23"/>
      <c r="AC176" s="16" t="e">
        <f>IF(Y176=0,0,Z176/Y176)</f>
        <v>#VALUE!</v>
      </c>
      <c r="AD176" s="13"/>
      <c r="AE176" s="17" t="e">
        <f>IF(Y176=0,0,LOOKUP(Y176,[1]Deduct!A$2:A$18,[1]Deduct!C$2:C$18))</f>
        <v>#VALUE!</v>
      </c>
      <c r="AF176" s="18" t="e">
        <f>IF(Y176=0,0,LOOKUP(Y176,[1]Deduct!A$2:A$18,[1]Deduct!D$2:D$18))</f>
        <v>#VALUE!</v>
      </c>
      <c r="AG176" s="18" t="e">
        <f>IF(Y176=0,0,LOOKUP(Y176,[1]Deduct!A$2:A$18,[1]Deduct!E$2:E$18))</f>
        <v>#VALUE!</v>
      </c>
      <c r="AH176" s="19" t="e">
        <f t="shared" si="39"/>
        <v>#VALUE!</v>
      </c>
      <c r="AI176" s="13"/>
      <c r="AJ176" s="13"/>
      <c r="AK176" s="20">
        <f>IF(X176=0,0,LOOKUP(X176,[1]Deduct!A$21:A$64,[1]Deduct!C$21:C$64))</f>
        <v>0</v>
      </c>
      <c r="AL176" s="13">
        <f>IF(X176=0,0,LOOKUP(X176,[1]Deduct!A$21:A$64,[1]Deduct!D$21:D$64))</f>
        <v>0</v>
      </c>
      <c r="AM176" s="13">
        <f>IF(X176=0,0,LOOKUP(X176,[1]Deduct!A$21:A$64,[1]Deduct!E$21:E$64))</f>
        <v>0</v>
      </c>
      <c r="AN176" s="18">
        <f t="shared" si="40"/>
        <v>0</v>
      </c>
      <c r="AO176" s="13"/>
      <c r="AP176" s="21" t="e">
        <f t="shared" si="41"/>
        <v>#VALUE!</v>
      </c>
    </row>
    <row r="177" spans="1:42" ht="15.75" thickBot="1">
      <c r="A177" s="29"/>
      <c r="B177" s="30"/>
      <c r="C177" s="31"/>
      <c r="D177" s="32"/>
      <c r="E177" s="32" t="s">
        <v>18</v>
      </c>
      <c r="F177" s="83"/>
      <c r="G177" s="39">
        <f>IF(J177&lt;I177,J177+12-I177,J177-I177)+IF(L177&lt;K177,L177+12-K177,L177-K177)+IF(N177&lt;M177,N177+12-M177,N177-M177)+IF(P177&lt;O177,P177+12-O177,P177-O177)+IF(R177&lt;Q177,R177+12-Q177,R177-Q177)+IF(T177&lt;S177,T177+12-S177,T177-S177)+IF(V177&lt;U177,V177+12-U177,V177-U177)</f>
        <v>0</v>
      </c>
      <c r="H177" s="33"/>
      <c r="I177" s="34"/>
      <c r="J177" s="35"/>
      <c r="K177" s="36"/>
      <c r="L177" s="37"/>
      <c r="M177" s="34"/>
      <c r="N177" s="35"/>
      <c r="O177" s="36"/>
      <c r="P177" s="37"/>
      <c r="Q177" s="34"/>
      <c r="R177" s="35"/>
      <c r="S177" s="36"/>
      <c r="T177" s="37"/>
      <c r="U177" s="34"/>
      <c r="V177" s="35"/>
      <c r="W177" s="31"/>
      <c r="X177" s="32">
        <f>F177*G177*2</f>
        <v>0</v>
      </c>
      <c r="Y177" s="32" t="e">
        <f>SUMIF('[1]2007'!$B$2119:$B$2200,[1]New!B194,'[1]2007'!$E$2119:$E$2200)</f>
        <v>#VALUE!</v>
      </c>
      <c r="Z177" s="38">
        <f>IF(X177=0,0,X177-Y177)</f>
        <v>0</v>
      </c>
      <c r="AA177" s="39"/>
      <c r="AB177" s="32"/>
      <c r="AC177" s="40" t="e">
        <f>IF(Y177=0,0,Z177/Y177)</f>
        <v>#VALUE!</v>
      </c>
      <c r="AD177" s="41"/>
      <c r="AE177" s="42" t="e">
        <f>IF(Y177=0,0,LOOKUP(Y177,[1]Deduct!A$2:A$18,[1]Deduct!C$2:C$18))</f>
        <v>#VALUE!</v>
      </c>
      <c r="AF177" s="43" t="e">
        <f>IF(Y177=0,0,LOOKUP(Y177,[1]Deduct!A$2:A$18,[1]Deduct!D$2:D$18))</f>
        <v>#VALUE!</v>
      </c>
      <c r="AG177" s="43" t="e">
        <f>IF(Y177=0,0,LOOKUP(Y177,[1]Deduct!A$2:A$18,[1]Deduct!E$2:E$18))</f>
        <v>#VALUE!</v>
      </c>
      <c r="AH177" s="44" t="e">
        <f t="shared" si="39"/>
        <v>#VALUE!</v>
      </c>
      <c r="AI177" s="41"/>
      <c r="AJ177" s="41"/>
      <c r="AK177" s="45">
        <f>IF(X177=0,0,LOOKUP(X177,[1]Deduct!A$21:A$64,[1]Deduct!C$21:C$64))</f>
        <v>0</v>
      </c>
      <c r="AL177" s="41">
        <f>IF(X177=0,0,LOOKUP(X177,[1]Deduct!A$21:A$64,[1]Deduct!D$21:D$64))</f>
        <v>0</v>
      </c>
      <c r="AM177" s="41">
        <f>IF(X177=0,0,LOOKUP(X177,[1]Deduct!A$21:A$64,[1]Deduct!E$21:E$64))</f>
        <v>0</v>
      </c>
      <c r="AN177" s="43">
        <f t="shared" si="40"/>
        <v>0</v>
      </c>
      <c r="AO177" s="41"/>
      <c r="AP177" s="46" t="e">
        <f t="shared" si="41"/>
        <v>#VALUE!</v>
      </c>
    </row>
    <row r="178" spans="1:42" ht="15.75" thickTop="1">
      <c r="AN178" s="57"/>
    </row>
    <row r="179" spans="1:42">
      <c r="AN179" s="57"/>
    </row>
    <row r="180" spans="1:42">
      <c r="AN180" s="57"/>
    </row>
    <row r="181" spans="1:42">
      <c r="AN181" s="57"/>
    </row>
    <row r="182" spans="1:42">
      <c r="AN182" s="57"/>
    </row>
    <row r="183" spans="1:42">
      <c r="AN183" s="57"/>
    </row>
    <row r="184" spans="1:42">
      <c r="AN184" s="57"/>
    </row>
    <row r="185" spans="1:42">
      <c r="AN185" s="57"/>
    </row>
    <row r="186" spans="1:42">
      <c r="AN186" s="57"/>
    </row>
    <row r="187" spans="1:42">
      <c r="AN187" s="57"/>
    </row>
    <row r="188" spans="1:42">
      <c r="AN188" s="57"/>
    </row>
    <row r="189" spans="1:42">
      <c r="AN189" s="57"/>
    </row>
    <row r="190" spans="1:42">
      <c r="AN190" s="57"/>
    </row>
    <row r="191" spans="1:42">
      <c r="AN191" s="57"/>
    </row>
    <row r="192" spans="1:42">
      <c r="AN192" s="57"/>
    </row>
    <row r="193" spans="40:40">
      <c r="AN193" s="57"/>
    </row>
    <row r="194" spans="40:40">
      <c r="AN194" s="57"/>
    </row>
    <row r="195" spans="40:40">
      <c r="AN195" s="57"/>
    </row>
    <row r="196" spans="40:40">
      <c r="AN196" s="57"/>
    </row>
    <row r="197" spans="40:40">
      <c r="AN197" s="57"/>
    </row>
    <row r="198" spans="40:40">
      <c r="AN198" s="57"/>
    </row>
    <row r="199" spans="40:40">
      <c r="AN199" s="57"/>
    </row>
    <row r="200" spans="40:40">
      <c r="AN200" s="57"/>
    </row>
    <row r="201" spans="40:40">
      <c r="AN201" s="57"/>
    </row>
    <row r="202" spans="40:40">
      <c r="AN202" s="57"/>
    </row>
    <row r="203" spans="40:40">
      <c r="AN203" s="57"/>
    </row>
    <row r="204" spans="40:40">
      <c r="AN204" s="57"/>
    </row>
    <row r="205" spans="40:40">
      <c r="AN205" s="57"/>
    </row>
    <row r="206" spans="40:40">
      <c r="AN206" s="57"/>
    </row>
    <row r="207" spans="40:40">
      <c r="AN207" s="57"/>
    </row>
    <row r="208" spans="40:40">
      <c r="AN208" s="57"/>
    </row>
    <row r="209" spans="40:40">
      <c r="AN209" s="57"/>
    </row>
    <row r="210" spans="40:40">
      <c r="AN210" s="57"/>
    </row>
    <row r="211" spans="40:40">
      <c r="AN211" s="57"/>
    </row>
    <row r="212" spans="40:40">
      <c r="AN212" s="57"/>
    </row>
    <row r="213" spans="40:40">
      <c r="AN213" s="57"/>
    </row>
    <row r="214" spans="40:40">
      <c r="AN214" s="57"/>
    </row>
    <row r="215" spans="40:40">
      <c r="AN215" s="57"/>
    </row>
    <row r="216" spans="40:40">
      <c r="AN216" s="57"/>
    </row>
    <row r="217" spans="40:40">
      <c r="AN217" s="57"/>
    </row>
    <row r="218" spans="40:40">
      <c r="AN218" s="57"/>
    </row>
    <row r="219" spans="40:40">
      <c r="AN219" s="57"/>
    </row>
    <row r="220" spans="40:40">
      <c r="AN220" s="57"/>
    </row>
    <row r="221" spans="40:40">
      <c r="AN221" s="57"/>
    </row>
    <row r="222" spans="40:40">
      <c r="AN222" s="57"/>
    </row>
    <row r="223" spans="40:40">
      <c r="AN223" s="57"/>
    </row>
    <row r="224" spans="40:40">
      <c r="AN224" s="57"/>
    </row>
    <row r="225" spans="40:40">
      <c r="AN225" s="57"/>
    </row>
    <row r="226" spans="40:40">
      <c r="AN226" s="57"/>
    </row>
    <row r="227" spans="40:40">
      <c r="AN227" s="57"/>
    </row>
    <row r="228" spans="40:40">
      <c r="AN228" s="57"/>
    </row>
    <row r="229" spans="40:40">
      <c r="AN229" s="57"/>
    </row>
    <row r="230" spans="40:40">
      <c r="AN230" s="57"/>
    </row>
    <row r="231" spans="40:40">
      <c r="AN231" s="57"/>
    </row>
  </sheetData>
  <autoFilter ref="A1:AP88">
    <filterColumn colId="3"/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58">
    <mergeCell ref="W90:W91"/>
    <mergeCell ref="X90:X91"/>
    <mergeCell ref="AO1:AO2"/>
    <mergeCell ref="AF1:AF2"/>
    <mergeCell ref="X1:X2"/>
    <mergeCell ref="Y1:Y2"/>
    <mergeCell ref="AG1:AG2"/>
    <mergeCell ref="AK1:AK2"/>
    <mergeCell ref="AL1:AL2"/>
    <mergeCell ref="AM1:AM2"/>
    <mergeCell ref="AC1:AC2"/>
    <mergeCell ref="AD1:AD2"/>
    <mergeCell ref="AE1:AE2"/>
    <mergeCell ref="Z1:Z2"/>
    <mergeCell ref="AA1:AA2"/>
    <mergeCell ref="Y90:Y91"/>
    <mergeCell ref="Q1:R1"/>
    <mergeCell ref="S1:T1"/>
    <mergeCell ref="U1:V1"/>
    <mergeCell ref="W1:W2"/>
    <mergeCell ref="M1:N1"/>
    <mergeCell ref="O1:P1"/>
    <mergeCell ref="F1:F2"/>
    <mergeCell ref="G1:G2"/>
    <mergeCell ref="H1:H2"/>
    <mergeCell ref="I1:J1"/>
    <mergeCell ref="K1:L1"/>
    <mergeCell ref="A1:A2"/>
    <mergeCell ref="B1:B2"/>
    <mergeCell ref="C1:C2"/>
    <mergeCell ref="D1:D2"/>
    <mergeCell ref="E1:E2"/>
    <mergeCell ref="A90:A91"/>
    <mergeCell ref="B90:B91"/>
    <mergeCell ref="C90:C91"/>
    <mergeCell ref="D90:D91"/>
    <mergeCell ref="E90:E91"/>
    <mergeCell ref="F90:F91"/>
    <mergeCell ref="G90:G91"/>
    <mergeCell ref="H90:H91"/>
    <mergeCell ref="I90:J90"/>
    <mergeCell ref="K90:L90"/>
    <mergeCell ref="M90:N90"/>
    <mergeCell ref="O90:P90"/>
    <mergeCell ref="Q90:R90"/>
    <mergeCell ref="S90:T90"/>
    <mergeCell ref="U90:V90"/>
    <mergeCell ref="Z90:Z91"/>
    <mergeCell ref="AA90:AA91"/>
    <mergeCell ref="AC90:AC91"/>
    <mergeCell ref="AD90:AD91"/>
    <mergeCell ref="AM90:AM91"/>
    <mergeCell ref="AO90:AO91"/>
    <mergeCell ref="AE90:AE91"/>
    <mergeCell ref="AF90:AF91"/>
    <mergeCell ref="AG90:AG91"/>
    <mergeCell ref="AK90:AK91"/>
    <mergeCell ref="AL90:AL91"/>
  </mergeCells>
  <pageMargins left="0.7" right="0.7" top="0.75" bottom="0.75" header="0.3" footer="0.3"/>
  <pageSetup scale="5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P231"/>
  <sheetViews>
    <sheetView zoomScale="85" zoomScaleNormal="85" workbookViewId="0">
      <pane ySplit="2" topLeftCell="A3" activePane="bottomLeft" state="frozen"/>
      <selection pane="bottomLeft" activeCell="K16" sqref="K16"/>
    </sheetView>
  </sheetViews>
  <sheetFormatPr defaultRowHeight="15"/>
  <cols>
    <col min="1" max="1" width="5.140625" style="51" customWidth="1"/>
    <col min="2" max="2" width="28.5703125" style="52" bestFit="1" customWidth="1"/>
    <col min="3" max="3" width="13.5703125" style="52" customWidth="1"/>
    <col min="4" max="4" width="15.85546875" style="52" bestFit="1" customWidth="1"/>
    <col min="5" max="5" width="7.140625" style="52" customWidth="1"/>
    <col min="6" max="6" width="9.140625" style="85" customWidth="1"/>
    <col min="7" max="7" width="8.7109375" style="51" customWidth="1"/>
    <col min="8" max="8" width="7.7109375" style="52" bestFit="1" customWidth="1"/>
    <col min="9" max="10" width="8.85546875" style="53" bestFit="1" customWidth="1"/>
    <col min="11" max="11" width="8.85546875" style="53" customWidth="1"/>
    <col min="12" max="17" width="8.85546875" style="53" bestFit="1" customWidth="1"/>
    <col min="18" max="22" width="8.7109375" style="53" bestFit="1" customWidth="1"/>
    <col min="23" max="23" width="3.140625" style="52" customWidth="1"/>
    <col min="24" max="24" width="9.5703125" style="52" customWidth="1"/>
    <col min="25" max="25" width="12.5703125" style="52" customWidth="1"/>
    <col min="26" max="26" width="14.7109375" style="54" customWidth="1"/>
    <col min="27" max="27" width="2.28515625" style="51" customWidth="1"/>
    <col min="28" max="28" width="5" style="52" hidden="1" customWidth="1"/>
    <col min="29" max="29" width="11.7109375" style="52" bestFit="1" customWidth="1"/>
    <col min="30" max="30" width="6.28515625" style="52" customWidth="1"/>
    <col min="31" max="33" width="10.42578125" style="52" customWidth="1"/>
    <col min="34" max="34" width="11" style="52" bestFit="1" customWidth="1"/>
    <col min="35" max="35" width="3.5703125" style="52" customWidth="1"/>
    <col min="36" max="36" width="6.28515625" style="52" hidden="1" customWidth="1"/>
    <col min="37" max="37" width="8" style="52" bestFit="1" customWidth="1"/>
    <col min="38" max="39" width="6.85546875" style="52" bestFit="1" customWidth="1"/>
    <col min="40" max="40" width="11" style="52" bestFit="1" customWidth="1"/>
    <col min="41" max="41" width="3" style="52" customWidth="1"/>
    <col min="42" max="42" width="11.42578125" style="52" customWidth="1"/>
    <col min="43" max="16384" width="9.140625" style="13"/>
  </cols>
  <sheetData>
    <row r="1" spans="1:42" s="9" customFormat="1" ht="17.25" customHeight="1" thickTop="1" thickBot="1">
      <c r="A1" s="216" t="s">
        <v>0</v>
      </c>
      <c r="B1" s="218" t="s">
        <v>1</v>
      </c>
      <c r="C1" s="220" t="s">
        <v>2</v>
      </c>
      <c r="D1" s="222" t="s">
        <v>3</v>
      </c>
      <c r="E1" s="222" t="s">
        <v>4</v>
      </c>
      <c r="F1" s="210" t="s">
        <v>5</v>
      </c>
      <c r="G1" s="212" t="s">
        <v>6</v>
      </c>
      <c r="H1" s="214" t="s">
        <v>37</v>
      </c>
      <c r="I1" s="208" t="s">
        <v>7</v>
      </c>
      <c r="J1" s="209"/>
      <c r="K1" s="208" t="s">
        <v>8</v>
      </c>
      <c r="L1" s="209"/>
      <c r="M1" s="208" t="s">
        <v>9</v>
      </c>
      <c r="N1" s="209"/>
      <c r="O1" s="208" t="s">
        <v>10</v>
      </c>
      <c r="P1" s="209"/>
      <c r="Q1" s="208" t="s">
        <v>11</v>
      </c>
      <c r="R1" s="209"/>
      <c r="S1" s="208" t="s">
        <v>12</v>
      </c>
      <c r="T1" s="209"/>
      <c r="U1" s="208" t="s">
        <v>13</v>
      </c>
      <c r="V1" s="209"/>
      <c r="W1" s="224"/>
      <c r="X1" s="226" t="s">
        <v>16</v>
      </c>
      <c r="Y1" s="228" t="s">
        <v>30</v>
      </c>
      <c r="Z1" s="200" t="s">
        <v>32</v>
      </c>
      <c r="AA1" s="202"/>
      <c r="AB1" s="70"/>
      <c r="AC1" s="204"/>
      <c r="AD1" s="206"/>
      <c r="AE1" s="196" t="s">
        <v>33</v>
      </c>
      <c r="AF1" s="198" t="s">
        <v>34</v>
      </c>
      <c r="AG1" s="198" t="s">
        <v>35</v>
      </c>
      <c r="AH1" s="76" t="s">
        <v>30</v>
      </c>
      <c r="AI1" s="77"/>
      <c r="AJ1" s="80"/>
      <c r="AK1" s="196" t="s">
        <v>33</v>
      </c>
      <c r="AL1" s="198" t="s">
        <v>34</v>
      </c>
      <c r="AM1" s="198" t="s">
        <v>35</v>
      </c>
      <c r="AN1" s="78" t="s">
        <v>16</v>
      </c>
      <c r="AO1" s="194"/>
      <c r="AP1" s="76" t="s">
        <v>31</v>
      </c>
    </row>
    <row r="2" spans="1:42" s="9" customFormat="1" ht="17.25" hidden="1" customHeight="1" thickTop="1" thickBot="1">
      <c r="A2" s="217"/>
      <c r="B2" s="219"/>
      <c r="C2" s="221"/>
      <c r="D2" s="223"/>
      <c r="E2" s="223"/>
      <c r="F2" s="211"/>
      <c r="G2" s="213"/>
      <c r="H2" s="215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25"/>
      <c r="X2" s="227"/>
      <c r="Y2" s="229"/>
      <c r="Z2" s="201"/>
      <c r="AA2" s="203"/>
      <c r="AB2" s="10"/>
      <c r="AC2" s="205"/>
      <c r="AD2" s="207"/>
      <c r="AE2" s="197"/>
      <c r="AF2" s="199"/>
      <c r="AG2" s="199"/>
      <c r="AH2" s="7" t="s">
        <v>36</v>
      </c>
      <c r="AI2" s="75"/>
      <c r="AJ2" s="8"/>
      <c r="AK2" s="197"/>
      <c r="AL2" s="199"/>
      <c r="AM2" s="199"/>
      <c r="AN2" s="81" t="s">
        <v>36</v>
      </c>
      <c r="AO2" s="195"/>
      <c r="AP2" s="7" t="s">
        <v>36</v>
      </c>
    </row>
    <row r="3" spans="1:42" ht="15.75" hidden="1" thickTop="1">
      <c r="A3" s="68">
        <v>1</v>
      </c>
      <c r="B3" s="2" t="s">
        <v>46</v>
      </c>
      <c r="C3" s="3" t="s">
        <v>119</v>
      </c>
      <c r="D3" s="1" t="s">
        <v>20</v>
      </c>
      <c r="E3" s="23" t="s">
        <v>18</v>
      </c>
      <c r="F3" s="82" t="s">
        <v>206</v>
      </c>
      <c r="G3" s="69">
        <f>IF(J3&lt;I3,J3+12-I3,J3-I3)+IF(L3&lt;K3,L3+12-K3,L3-K3)+IF(N3&lt;M3,N3+12-M3,N3-M3)+IF(P3&lt;O3,P3+12-O3,P3-O3)+IF(R3&lt;Q3,R3+12-Q3,R3-Q3)+IF(T3&lt;S3,T3+12-S3,T3-S3)+IF(V3&lt;U3,V3+12-U3,V3-U3)</f>
        <v>36</v>
      </c>
      <c r="H3" s="24">
        <v>36</v>
      </c>
      <c r="I3" s="25">
        <v>10</v>
      </c>
      <c r="J3" s="26">
        <v>6</v>
      </c>
      <c r="K3" s="27">
        <v>0</v>
      </c>
      <c r="L3" s="28">
        <v>0</v>
      </c>
      <c r="M3" s="25">
        <v>11</v>
      </c>
      <c r="N3" s="26">
        <v>6</v>
      </c>
      <c r="O3" s="27">
        <v>11</v>
      </c>
      <c r="P3" s="28">
        <v>6</v>
      </c>
      <c r="Q3" s="25">
        <v>11</v>
      </c>
      <c r="R3" s="26">
        <v>6</v>
      </c>
      <c r="S3" s="27">
        <v>0</v>
      </c>
      <c r="T3" s="28">
        <v>0</v>
      </c>
      <c r="U3" s="25">
        <v>11</v>
      </c>
      <c r="V3" s="26">
        <v>6</v>
      </c>
      <c r="W3" s="22"/>
      <c r="X3" s="14">
        <f t="shared" ref="X3:X67" si="0">F3*G3*2</f>
        <v>738</v>
      </c>
      <c r="Y3" s="14" t="e">
        <f>SUMIF('[1]2007'!$B$2119:$B$2200,[1]New!B3,'[1]2007'!$E$2119:$E$2200)</f>
        <v>#VALUE!</v>
      </c>
      <c r="Z3" s="15" t="e">
        <f t="shared" ref="Z3:Z67" si="1">IF(X3=0,0,X3-Y3)</f>
        <v>#VALUE!</v>
      </c>
      <c r="AA3" s="23">
        <v>1</v>
      </c>
      <c r="AB3" s="23"/>
      <c r="AC3" s="16" t="e">
        <f t="shared" ref="AC3:AC67" si="2">IF(Y3=0,0,Z3/Y3)</f>
        <v>#VALUE!</v>
      </c>
      <c r="AD3" s="13"/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 t="shared" ref="AH3:AH67" si="3">ROUND(AE3+AF3*2+AG3*2.4,2)</f>
        <v>#VALUE!</v>
      </c>
      <c r="AI3" s="13"/>
      <c r="AJ3" s="13">
        <f>IF(X3=0,0,LOOKUP(X3,[1]Deduct!A$21:A$64,[1]Deduct!A$21:A$64))-X3</f>
        <v>-8</v>
      </c>
      <c r="AK3" s="20">
        <f>IF(X3=0,0,LOOKUP(X3,[1]Deduct!A$21:A$64,[1]Deduct!C$21:C$64))</f>
        <v>69.14</v>
      </c>
      <c r="AL3" s="13">
        <f>IF(X3=0,0,LOOKUP(X3,[1]Deduct!A$21:A$64,[1]Deduct!D$21:D$64))</f>
        <v>29.49</v>
      </c>
      <c r="AM3" s="13">
        <f>IF(X3=0,0,LOOKUP(X3,[1]Deduct!A$21:A$64,[1]Deduct!E$21:E$64))</f>
        <v>12.65</v>
      </c>
      <c r="AN3" s="18">
        <f t="shared" ref="AN3:AN67" si="4">ROUND(AK3+AL3*2+AM3*2.4,2)</f>
        <v>158.47999999999999</v>
      </c>
      <c r="AO3" s="13"/>
      <c r="AP3" s="21" t="e">
        <f t="shared" ref="AP3:AP67" si="5">AN3-AH3</f>
        <v>#VALUE!</v>
      </c>
    </row>
    <row r="4" spans="1:42" ht="15.75" hidden="1" thickTop="1">
      <c r="A4" s="68">
        <v>2</v>
      </c>
      <c r="B4" s="2" t="s">
        <v>47</v>
      </c>
      <c r="C4" s="3" t="s">
        <v>120</v>
      </c>
      <c r="D4" s="1" t="s">
        <v>25</v>
      </c>
      <c r="E4" s="23" t="s">
        <v>18</v>
      </c>
      <c r="F4" s="82" t="s">
        <v>206</v>
      </c>
      <c r="G4" s="69">
        <f t="shared" ref="G4:G67" si="6">IF(J4&lt;I4,J4+12-I4,J4-I4)+IF(L4&lt;K4,L4+12-K4,L4-K4)+IF(N4&lt;M4,N4+12-M4,N4-M4)+IF(P4&lt;O4,P4+12-O4,P4-O4)+IF(R4&lt;Q4,R4+12-Q4,R4-Q4)+IF(T4&lt;S4,T4+12-S4,T4-S4)+IF(V4&lt;U4,V4+12-U4,V4-U4)</f>
        <v>30</v>
      </c>
      <c r="H4" s="24">
        <v>30</v>
      </c>
      <c r="I4" s="25">
        <v>0</v>
      </c>
      <c r="J4" s="26">
        <v>0</v>
      </c>
      <c r="K4" s="27">
        <v>12</v>
      </c>
      <c r="L4" s="28">
        <v>6</v>
      </c>
      <c r="M4" s="25">
        <v>0</v>
      </c>
      <c r="N4" s="26">
        <v>0</v>
      </c>
      <c r="O4" s="27">
        <v>12</v>
      </c>
      <c r="P4" s="28">
        <v>6</v>
      </c>
      <c r="Q4" s="25">
        <v>12</v>
      </c>
      <c r="R4" s="26">
        <v>6</v>
      </c>
      <c r="S4" s="27">
        <v>12</v>
      </c>
      <c r="T4" s="28">
        <v>6</v>
      </c>
      <c r="U4" s="25">
        <v>12</v>
      </c>
      <c r="V4" s="26">
        <v>6</v>
      </c>
      <c r="W4" s="22"/>
      <c r="X4" s="14">
        <f t="shared" si="0"/>
        <v>615</v>
      </c>
      <c r="Y4" s="14" t="e">
        <f>SUMIF('[1]2007'!$B$2119:$B$2200,[1]New!B5,'[1]2007'!$E$2119:$E$2200)</f>
        <v>#VALUE!</v>
      </c>
      <c r="Z4" s="15" t="e">
        <f t="shared" si="1"/>
        <v>#VALUE!</v>
      </c>
      <c r="AA4" s="23">
        <v>1</v>
      </c>
      <c r="AB4" s="23"/>
      <c r="AC4" s="16" t="e">
        <f t="shared" si="2"/>
        <v>#VALUE!</v>
      </c>
      <c r="AD4" s="13"/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 t="shared" si="3"/>
        <v>#VALUE!</v>
      </c>
      <c r="AI4" s="13"/>
      <c r="AJ4" s="13">
        <f>IF(X4=0,0,LOOKUP(X4,[1]Deduct!A$21:A$64,[1]Deduct!A$21:A$64))-X4</f>
        <v>-5</v>
      </c>
      <c r="AK4" s="20">
        <f>IF(X4=0,0,LOOKUP(X4,[1]Deduct!A$21:A$64,[1]Deduct!C$21:C$64))</f>
        <v>38.94</v>
      </c>
      <c r="AL4" s="13">
        <f>IF(X4=0,0,LOOKUP(X4,[1]Deduct!A$21:A$64,[1]Deduct!D$21:D$64))</f>
        <v>23.54</v>
      </c>
      <c r="AM4" s="13">
        <f>IF(X4=0,0,LOOKUP(X4,[1]Deduct!A$21:A$64,[1]Deduct!E$21:E$64))</f>
        <v>10.56</v>
      </c>
      <c r="AN4" s="18">
        <f t="shared" si="4"/>
        <v>111.36</v>
      </c>
      <c r="AO4" s="13"/>
      <c r="AP4" s="21" t="e">
        <f t="shared" si="5"/>
        <v>#VALUE!</v>
      </c>
    </row>
    <row r="5" spans="1:42" ht="15.75" hidden="1" thickTop="1">
      <c r="A5" s="68">
        <v>3</v>
      </c>
      <c r="B5" s="2" t="s">
        <v>48</v>
      </c>
      <c r="C5" s="3" t="s">
        <v>121</v>
      </c>
      <c r="D5" s="1" t="s">
        <v>20</v>
      </c>
      <c r="E5" s="23" t="s">
        <v>18</v>
      </c>
      <c r="F5" s="82">
        <v>10.75</v>
      </c>
      <c r="G5" s="69">
        <f t="shared" si="6"/>
        <v>32.75</v>
      </c>
      <c r="H5" s="24">
        <v>32.75</v>
      </c>
      <c r="I5" s="25">
        <v>0</v>
      </c>
      <c r="J5" s="26">
        <v>0</v>
      </c>
      <c r="K5" s="27">
        <v>12</v>
      </c>
      <c r="L5" s="28">
        <v>6.5</v>
      </c>
      <c r="M5" s="25">
        <v>12</v>
      </c>
      <c r="N5" s="26">
        <v>6.5</v>
      </c>
      <c r="O5" s="27">
        <v>12</v>
      </c>
      <c r="P5" s="28">
        <v>6.5</v>
      </c>
      <c r="Q5" s="25">
        <v>0</v>
      </c>
      <c r="R5" s="26">
        <v>0</v>
      </c>
      <c r="S5" s="27">
        <v>12</v>
      </c>
      <c r="T5" s="28">
        <v>6.5</v>
      </c>
      <c r="U5" s="25">
        <v>12</v>
      </c>
      <c r="V5" s="26">
        <v>6.75</v>
      </c>
      <c r="W5" s="22"/>
      <c r="X5" s="14">
        <f t="shared" si="0"/>
        <v>704.125</v>
      </c>
      <c r="Y5" s="14" t="e">
        <f>SUMIF('[1]2007'!$B$2119:$B$2200,[1]New!B7,'[1]2007'!$E$2119:$E$2200)</f>
        <v>#VALUE!</v>
      </c>
      <c r="Z5" s="15" t="e">
        <f t="shared" si="1"/>
        <v>#VALUE!</v>
      </c>
      <c r="AA5" s="23">
        <v>1</v>
      </c>
      <c r="AB5" s="23"/>
      <c r="AC5" s="16" t="e">
        <f t="shared" si="2"/>
        <v>#VALUE!</v>
      </c>
      <c r="AD5" s="13"/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si="3"/>
        <v>#VALUE!</v>
      </c>
      <c r="AI5" s="13"/>
      <c r="AJ5" s="13">
        <f>IF(X5=0,0,LOOKUP(X5,[1]Deduct!A$21:A$64,[1]Deduct!A$21:A$64))-X5</f>
        <v>-4.125</v>
      </c>
      <c r="AK5" s="20">
        <f>IF(X5=0,0,LOOKUP(X5,[1]Deduct!A$21:A$64,[1]Deduct!C$21:C$64))</f>
        <v>57.44</v>
      </c>
      <c r="AL5" s="13">
        <f>IF(X5=0,0,LOOKUP(X5,[1]Deduct!A$21:A$64,[1]Deduct!D$21:D$64))</f>
        <v>27.99</v>
      </c>
      <c r="AM5" s="13">
        <f>IF(X5=0,0,LOOKUP(X5,[1]Deduct!A$21:A$64,[1]Deduct!E$21:E$64))</f>
        <v>12.11</v>
      </c>
      <c r="AN5" s="18">
        <f t="shared" si="4"/>
        <v>142.47999999999999</v>
      </c>
      <c r="AO5" s="13"/>
      <c r="AP5" s="21" t="e">
        <f t="shared" si="5"/>
        <v>#VALUE!</v>
      </c>
    </row>
    <row r="6" spans="1:42" ht="15.75" hidden="1" thickTop="1">
      <c r="A6" s="68">
        <v>4</v>
      </c>
      <c r="B6" s="2" t="s">
        <v>49</v>
      </c>
      <c r="C6" s="3" t="s">
        <v>122</v>
      </c>
      <c r="D6" s="1" t="s">
        <v>25</v>
      </c>
      <c r="E6" s="23" t="s">
        <v>18</v>
      </c>
      <c r="F6" s="82">
        <v>10.75</v>
      </c>
      <c r="G6" s="69">
        <f t="shared" si="6"/>
        <v>31.5</v>
      </c>
      <c r="H6" s="24">
        <v>31.5</v>
      </c>
      <c r="I6" s="25">
        <v>10</v>
      </c>
      <c r="J6" s="26">
        <v>4.5</v>
      </c>
      <c r="K6" s="27">
        <v>0</v>
      </c>
      <c r="L6" s="28">
        <v>0</v>
      </c>
      <c r="M6" s="25">
        <v>10</v>
      </c>
      <c r="N6" s="26">
        <v>4.5</v>
      </c>
      <c r="O6" s="27">
        <v>10</v>
      </c>
      <c r="P6" s="28">
        <v>4.5</v>
      </c>
      <c r="Q6" s="25">
        <v>10</v>
      </c>
      <c r="R6" s="26">
        <v>4</v>
      </c>
      <c r="S6" s="27">
        <v>0</v>
      </c>
      <c r="T6" s="28">
        <v>0</v>
      </c>
      <c r="U6" s="25">
        <v>10</v>
      </c>
      <c r="V6" s="26">
        <v>4</v>
      </c>
      <c r="W6" s="22"/>
      <c r="X6" s="14">
        <f t="shared" si="0"/>
        <v>677.25</v>
      </c>
      <c r="Y6" s="14" t="e">
        <f>SUMIF('[1]2007'!$B$2119:$B$2200,[1]New!B8,'[1]2007'!$E$2119:$E$2200)</f>
        <v>#VALUE!</v>
      </c>
      <c r="Z6" s="15" t="e">
        <f t="shared" si="1"/>
        <v>#VALUE!</v>
      </c>
      <c r="AA6" s="23">
        <v>1</v>
      </c>
      <c r="AB6" s="23"/>
      <c r="AC6" s="16" t="e">
        <f t="shared" si="2"/>
        <v>#VALUE!</v>
      </c>
      <c r="AD6" s="13"/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3"/>
        <v>#VALUE!</v>
      </c>
      <c r="AI6" s="13"/>
      <c r="AJ6" s="13">
        <f>IF(X6=0,0,LOOKUP(X6,[1]Deduct!A$21:A$64,[1]Deduct!A$21:A$64))-X6</f>
        <v>-7.25</v>
      </c>
      <c r="AK6" s="20">
        <f>IF(X6=0,0,LOOKUP(X6,[1]Deduct!A$21:A$64,[1]Deduct!C$21:C$64))</f>
        <v>51.56</v>
      </c>
      <c r="AL6" s="13">
        <f>IF(X6=0,0,LOOKUP(X6,[1]Deduct!A$21:A$64,[1]Deduct!D$21:D$64))</f>
        <v>26.51</v>
      </c>
      <c r="AM6" s="13">
        <f>IF(X6=0,0,LOOKUP(X6,[1]Deduct!A$21:A$64,[1]Deduct!E$21:E$64))</f>
        <v>11.59</v>
      </c>
      <c r="AN6" s="18">
        <f t="shared" si="4"/>
        <v>132.4</v>
      </c>
      <c r="AO6" s="13"/>
      <c r="AP6" s="21" t="e">
        <f t="shared" si="5"/>
        <v>#VALUE!</v>
      </c>
    </row>
    <row r="7" spans="1:42" ht="15.75" hidden="1" thickTop="1">
      <c r="A7" s="68">
        <v>5</v>
      </c>
      <c r="B7" s="2" t="s">
        <v>50</v>
      </c>
      <c r="C7" s="3" t="s">
        <v>123</v>
      </c>
      <c r="D7" s="1" t="s">
        <v>20</v>
      </c>
      <c r="E7" s="23" t="s">
        <v>18</v>
      </c>
      <c r="F7" s="82">
        <v>10.5</v>
      </c>
      <c r="G7" s="69">
        <f t="shared" si="6"/>
        <v>33.75</v>
      </c>
      <c r="H7" s="24">
        <v>33.75</v>
      </c>
      <c r="I7" s="25">
        <v>12</v>
      </c>
      <c r="J7" s="26">
        <v>5.5</v>
      </c>
      <c r="K7" s="27">
        <v>12</v>
      </c>
      <c r="L7" s="28">
        <v>5.5</v>
      </c>
      <c r="M7" s="25">
        <v>9</v>
      </c>
      <c r="N7" s="26">
        <v>2.5</v>
      </c>
      <c r="O7" s="27">
        <v>0</v>
      </c>
      <c r="P7" s="28">
        <v>0</v>
      </c>
      <c r="Q7" s="25">
        <v>12</v>
      </c>
      <c r="R7" s="26">
        <v>5.75</v>
      </c>
      <c r="S7" s="27">
        <v>12</v>
      </c>
      <c r="T7" s="28">
        <v>5.75</v>
      </c>
      <c r="U7" s="25">
        <v>12</v>
      </c>
      <c r="V7" s="26">
        <v>5.75</v>
      </c>
      <c r="W7" s="22"/>
      <c r="X7" s="14">
        <f t="shared" si="0"/>
        <v>708.75</v>
      </c>
      <c r="Y7" s="14" t="e">
        <f>SUMIF('[1]2007'!$B$2119:$B$2200,[1]New!B9,'[1]2007'!$E$2119:$E$2200)</f>
        <v>#VALUE!</v>
      </c>
      <c r="Z7" s="15" t="e">
        <f t="shared" si="1"/>
        <v>#VALUE!</v>
      </c>
      <c r="AA7" s="23"/>
      <c r="AB7" s="23"/>
      <c r="AC7" s="16" t="e">
        <f t="shared" si="2"/>
        <v>#VALUE!</v>
      </c>
      <c r="AD7" s="13"/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3"/>
        <v>#VALUE!</v>
      </c>
      <c r="AI7" s="13"/>
      <c r="AJ7" s="13">
        <f>IF(X7=0,0,LOOKUP(X7,[1]Deduct!A$21:A$64,[1]Deduct!A$21:A$64))-X7</f>
        <v>-8.75</v>
      </c>
      <c r="AK7" s="20">
        <f>IF(X7=0,0,LOOKUP(X7,[1]Deduct!A$21:A$64,[1]Deduct!C$21:C$64))</f>
        <v>57.44</v>
      </c>
      <c r="AL7" s="13">
        <f>IF(X7=0,0,LOOKUP(X7,[1]Deduct!A$21:A$64,[1]Deduct!D$21:D$64))</f>
        <v>27.99</v>
      </c>
      <c r="AM7" s="13">
        <f>IF(X7=0,0,LOOKUP(X7,[1]Deduct!A$21:A$64,[1]Deduct!E$21:E$64))</f>
        <v>12.11</v>
      </c>
      <c r="AN7" s="18">
        <f t="shared" si="4"/>
        <v>142.47999999999999</v>
      </c>
      <c r="AO7" s="13"/>
      <c r="AP7" s="21" t="e">
        <f t="shared" si="5"/>
        <v>#VALUE!</v>
      </c>
    </row>
    <row r="8" spans="1:42" ht="15.75" hidden="1" thickTop="1">
      <c r="A8" s="68">
        <v>6</v>
      </c>
      <c r="B8" s="2" t="s">
        <v>51</v>
      </c>
      <c r="C8" s="3" t="s">
        <v>124</v>
      </c>
      <c r="D8" s="1" t="s">
        <v>17</v>
      </c>
      <c r="E8" s="23" t="s">
        <v>18</v>
      </c>
      <c r="F8" s="82">
        <v>10.75</v>
      </c>
      <c r="G8" s="69">
        <f t="shared" si="6"/>
        <v>13</v>
      </c>
      <c r="H8" s="24">
        <v>13</v>
      </c>
      <c r="I8" s="25">
        <v>0</v>
      </c>
      <c r="J8" s="26">
        <v>0</v>
      </c>
      <c r="K8" s="27">
        <v>0</v>
      </c>
      <c r="L8" s="28">
        <v>0</v>
      </c>
      <c r="M8" s="25">
        <v>0</v>
      </c>
      <c r="N8" s="26">
        <v>0</v>
      </c>
      <c r="O8" s="27">
        <v>0</v>
      </c>
      <c r="P8" s="28">
        <v>0</v>
      </c>
      <c r="Q8" s="25">
        <v>12</v>
      </c>
      <c r="R8" s="26">
        <v>4</v>
      </c>
      <c r="S8" s="27">
        <v>12</v>
      </c>
      <c r="T8" s="28">
        <v>4.5</v>
      </c>
      <c r="U8" s="25">
        <v>12</v>
      </c>
      <c r="V8" s="26">
        <v>4.5</v>
      </c>
      <c r="W8" s="22"/>
      <c r="X8" s="14">
        <f t="shared" si="0"/>
        <v>279.5</v>
      </c>
      <c r="Y8" s="14" t="e">
        <f>SUMIF('[1]2007'!$B$2119:$B$2200,[1]New!B10,'[1]2007'!$E$2119:$E$2200)</f>
        <v>#VALUE!</v>
      </c>
      <c r="Z8" s="15" t="e">
        <f t="shared" si="1"/>
        <v>#VALUE!</v>
      </c>
      <c r="AA8" s="23">
        <v>1</v>
      </c>
      <c r="AB8" s="23"/>
      <c r="AC8" s="16" t="e">
        <f t="shared" si="2"/>
        <v>#VALUE!</v>
      </c>
      <c r="AD8" s="13"/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3"/>
        <v>#VALUE!</v>
      </c>
      <c r="AI8" s="13"/>
      <c r="AJ8" s="13" t="e">
        <f>IF(X8=0,0,LOOKUP(X8,[1]Deduct!A$21:A$64,[1]Deduct!A$21:A$64))-X8</f>
        <v>#N/A</v>
      </c>
      <c r="AK8" s="20" t="e">
        <f>IF(X8=0,0,LOOKUP(X8,[1]Deduct!A$21:A$64,[1]Deduct!C$21:C$64))</f>
        <v>#N/A</v>
      </c>
      <c r="AL8" s="13" t="e">
        <f>IF(X8=0,0,LOOKUP(X8,[1]Deduct!A$21:A$64,[1]Deduct!D$21:D$64))</f>
        <v>#N/A</v>
      </c>
      <c r="AM8" s="13" t="e">
        <f>IF(X8=0,0,LOOKUP(X8,[1]Deduct!A$21:A$64,[1]Deduct!E$21:E$64))</f>
        <v>#N/A</v>
      </c>
      <c r="AN8" s="18" t="e">
        <f t="shared" si="4"/>
        <v>#N/A</v>
      </c>
      <c r="AO8" s="13"/>
      <c r="AP8" s="21" t="e">
        <f t="shared" si="5"/>
        <v>#N/A</v>
      </c>
    </row>
    <row r="9" spans="1:42" ht="15.75" hidden="1" thickTop="1">
      <c r="A9" s="68">
        <v>7</v>
      </c>
      <c r="B9" s="2" t="s">
        <v>217</v>
      </c>
      <c r="C9" s="3" t="s">
        <v>218</v>
      </c>
      <c r="D9" s="1" t="s">
        <v>20</v>
      </c>
      <c r="E9" s="23" t="s">
        <v>18</v>
      </c>
      <c r="F9" s="82">
        <v>14</v>
      </c>
      <c r="G9" s="69">
        <f t="shared" si="6"/>
        <v>30</v>
      </c>
      <c r="H9" s="24">
        <v>30</v>
      </c>
      <c r="I9" s="25">
        <v>11</v>
      </c>
      <c r="J9" s="26">
        <v>5</v>
      </c>
      <c r="K9" s="27">
        <v>11</v>
      </c>
      <c r="L9" s="28">
        <v>5</v>
      </c>
      <c r="M9" s="25">
        <v>11</v>
      </c>
      <c r="N9" s="26">
        <v>5</v>
      </c>
      <c r="O9" s="27">
        <v>11</v>
      </c>
      <c r="P9" s="28">
        <v>5</v>
      </c>
      <c r="Q9" s="25">
        <v>11</v>
      </c>
      <c r="R9" s="26">
        <v>5</v>
      </c>
      <c r="S9" s="27">
        <v>0</v>
      </c>
      <c r="T9" s="28">
        <v>0</v>
      </c>
      <c r="U9" s="25">
        <v>0</v>
      </c>
      <c r="V9" s="26">
        <v>0</v>
      </c>
      <c r="W9" s="22"/>
      <c r="X9" s="14"/>
      <c r="Y9" s="14"/>
      <c r="Z9" s="15"/>
      <c r="AA9" s="23"/>
      <c r="AB9" s="23"/>
      <c r="AC9" s="16"/>
      <c r="AD9" s="13"/>
      <c r="AE9" s="17"/>
      <c r="AF9" s="18"/>
      <c r="AG9" s="18"/>
      <c r="AH9" s="19"/>
      <c r="AI9" s="13"/>
      <c r="AJ9" s="13"/>
      <c r="AK9" s="20"/>
      <c r="AL9" s="13"/>
      <c r="AM9" s="13"/>
      <c r="AN9" s="18"/>
      <c r="AO9" s="13"/>
      <c r="AP9" s="21"/>
    </row>
    <row r="10" spans="1:42" ht="15.75" hidden="1" thickTop="1">
      <c r="A10" s="68">
        <v>8</v>
      </c>
      <c r="B10" s="2" t="s">
        <v>52</v>
      </c>
      <c r="C10" s="3" t="s">
        <v>125</v>
      </c>
      <c r="D10" s="1" t="s">
        <v>17</v>
      </c>
      <c r="E10" s="23" t="s">
        <v>18</v>
      </c>
      <c r="F10" s="82">
        <v>10.25</v>
      </c>
      <c r="G10" s="69">
        <f t="shared" si="6"/>
        <v>27.75</v>
      </c>
      <c r="H10" s="24">
        <v>27.75</v>
      </c>
      <c r="I10" s="25">
        <v>0</v>
      </c>
      <c r="J10" s="26">
        <v>0</v>
      </c>
      <c r="K10" s="27">
        <v>11</v>
      </c>
      <c r="L10" s="28">
        <v>4.75</v>
      </c>
      <c r="M10" s="25">
        <v>0</v>
      </c>
      <c r="N10" s="26">
        <v>0</v>
      </c>
      <c r="O10" s="27">
        <v>11</v>
      </c>
      <c r="P10" s="28">
        <v>4.5</v>
      </c>
      <c r="Q10" s="25">
        <v>11</v>
      </c>
      <c r="R10" s="26">
        <v>4.5</v>
      </c>
      <c r="S10" s="27">
        <v>11</v>
      </c>
      <c r="T10" s="28">
        <v>4.5</v>
      </c>
      <c r="U10" s="25">
        <v>11</v>
      </c>
      <c r="V10" s="26">
        <v>4.5</v>
      </c>
      <c r="W10" s="22"/>
      <c r="X10" s="14">
        <f t="shared" si="0"/>
        <v>568.875</v>
      </c>
      <c r="Y10" s="14" t="e">
        <f>SUMIF('[1]2007'!$B$2119:$B$2200,[1]New!B11,'[1]2007'!$E$2119:$E$2200)</f>
        <v>#VALUE!</v>
      </c>
      <c r="Z10" s="15" t="e">
        <f t="shared" si="1"/>
        <v>#VALUE!</v>
      </c>
      <c r="AA10" s="23"/>
      <c r="AB10" s="23"/>
      <c r="AC10" s="16" t="e">
        <f t="shared" si="2"/>
        <v>#VALUE!</v>
      </c>
      <c r="AD10" s="13"/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3"/>
        <v>#VALUE!</v>
      </c>
      <c r="AI10" s="13"/>
      <c r="AJ10" s="13">
        <f>IF(X10=0,0,LOOKUP(X10,[1]Deduct!A$21:A$64,[1]Deduct!A$21:A$64))-X10</f>
        <v>-8.875</v>
      </c>
      <c r="AK10" s="20">
        <f>IF(X10=0,0,LOOKUP(X10,[1]Deduct!A$21:A$64,[1]Deduct!C$21:C$64))</f>
        <v>26.3</v>
      </c>
      <c r="AL10" s="13">
        <f>IF(X10=0,0,LOOKUP(X10,[1]Deduct!A$21:A$64,[1]Deduct!D$21:D$64))</f>
        <v>21.06</v>
      </c>
      <c r="AM10" s="13">
        <f>IF(X10=0,0,LOOKUP(X10,[1]Deduct!A$21:A$64,[1]Deduct!E$21:E$64))</f>
        <v>9.69</v>
      </c>
      <c r="AN10" s="18">
        <f t="shared" si="4"/>
        <v>91.68</v>
      </c>
      <c r="AO10" s="13"/>
      <c r="AP10" s="21" t="e">
        <f t="shared" si="5"/>
        <v>#VALUE!</v>
      </c>
    </row>
    <row r="11" spans="1:42" ht="15.75" hidden="1" thickTop="1">
      <c r="A11" s="68">
        <v>9</v>
      </c>
      <c r="B11" s="2" t="s">
        <v>53</v>
      </c>
      <c r="C11" s="3" t="s">
        <v>126</v>
      </c>
      <c r="D11" s="1" t="s">
        <v>25</v>
      </c>
      <c r="E11" s="23" t="s">
        <v>18</v>
      </c>
      <c r="F11" s="82" t="s">
        <v>206</v>
      </c>
      <c r="G11" s="69">
        <f t="shared" si="6"/>
        <v>30</v>
      </c>
      <c r="H11" s="24">
        <v>30</v>
      </c>
      <c r="I11" s="25">
        <v>11</v>
      </c>
      <c r="J11" s="26">
        <v>5</v>
      </c>
      <c r="K11" s="27">
        <v>11</v>
      </c>
      <c r="L11" s="28">
        <v>5</v>
      </c>
      <c r="M11" s="25">
        <v>11</v>
      </c>
      <c r="N11" s="26">
        <v>5</v>
      </c>
      <c r="O11" s="27">
        <v>0</v>
      </c>
      <c r="P11" s="28">
        <v>0</v>
      </c>
      <c r="Q11" s="25">
        <v>0</v>
      </c>
      <c r="R11" s="26">
        <v>0</v>
      </c>
      <c r="S11" s="27">
        <v>11</v>
      </c>
      <c r="T11" s="28">
        <v>5</v>
      </c>
      <c r="U11" s="25">
        <v>11</v>
      </c>
      <c r="V11" s="26">
        <v>5</v>
      </c>
      <c r="W11" s="22"/>
      <c r="X11" s="14">
        <f t="shared" si="0"/>
        <v>615</v>
      </c>
      <c r="Y11" s="14" t="e">
        <f>SUMIF('[1]2007'!$B$2119:$B$2200,[1]New!B12,'[1]2007'!$E$2119:$E$2200)</f>
        <v>#VALUE!</v>
      </c>
      <c r="Z11" s="15" t="e">
        <f t="shared" si="1"/>
        <v>#VALUE!</v>
      </c>
      <c r="AA11" s="23"/>
      <c r="AB11" s="23"/>
      <c r="AC11" s="16" t="e">
        <f t="shared" si="2"/>
        <v>#VALUE!</v>
      </c>
      <c r="AD11" s="13"/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3"/>
        <v>#VALUE!</v>
      </c>
      <c r="AI11" s="13"/>
      <c r="AJ11" s="13">
        <f>IF(X11=0,0,LOOKUP(X11,[1]Deduct!A$21:A$64,[1]Deduct!A$21:A$64))-X11</f>
        <v>-5</v>
      </c>
      <c r="AK11" s="20">
        <f>IF(X11=0,0,LOOKUP(X11,[1]Deduct!A$21:A$64,[1]Deduct!C$21:C$64))</f>
        <v>38.94</v>
      </c>
      <c r="AL11" s="13">
        <f>IF(X11=0,0,LOOKUP(X11,[1]Deduct!A$21:A$64,[1]Deduct!D$21:D$64))</f>
        <v>23.54</v>
      </c>
      <c r="AM11" s="13">
        <f>IF(X11=0,0,LOOKUP(X11,[1]Deduct!A$21:A$64,[1]Deduct!E$21:E$64))</f>
        <v>10.56</v>
      </c>
      <c r="AN11" s="18">
        <f t="shared" si="4"/>
        <v>111.36</v>
      </c>
      <c r="AO11" s="13"/>
      <c r="AP11" s="21" t="e">
        <f t="shared" si="5"/>
        <v>#VALUE!</v>
      </c>
    </row>
    <row r="12" spans="1:42" ht="15.75" hidden="1" thickTop="1">
      <c r="A12" s="68">
        <v>10</v>
      </c>
      <c r="B12" s="2" t="s">
        <v>54</v>
      </c>
      <c r="C12" s="3" t="s">
        <v>127</v>
      </c>
      <c r="D12" s="1" t="s">
        <v>25</v>
      </c>
      <c r="E12" s="23" t="s">
        <v>18</v>
      </c>
      <c r="F12" s="82">
        <v>10.25</v>
      </c>
      <c r="G12" s="69">
        <f t="shared" si="6"/>
        <v>40</v>
      </c>
      <c r="H12" s="24">
        <v>40</v>
      </c>
      <c r="I12" s="25">
        <v>0</v>
      </c>
      <c r="J12" s="26">
        <v>0</v>
      </c>
      <c r="K12" s="27">
        <v>11</v>
      </c>
      <c r="L12" s="28">
        <v>7</v>
      </c>
      <c r="M12" s="25">
        <v>0</v>
      </c>
      <c r="N12" s="26">
        <v>0</v>
      </c>
      <c r="O12" s="27">
        <v>11</v>
      </c>
      <c r="P12" s="28">
        <v>7</v>
      </c>
      <c r="Q12" s="25">
        <v>11</v>
      </c>
      <c r="R12" s="26">
        <v>7</v>
      </c>
      <c r="S12" s="27">
        <v>11</v>
      </c>
      <c r="T12" s="28">
        <v>7</v>
      </c>
      <c r="U12" s="25">
        <v>11</v>
      </c>
      <c r="V12" s="26">
        <v>7</v>
      </c>
      <c r="W12" s="22"/>
      <c r="X12" s="14">
        <f t="shared" si="0"/>
        <v>820</v>
      </c>
      <c r="Y12" s="14" t="e">
        <f>SUMIF('[1]2007'!$B$2119:$B$2200,[1]New!B13,'[1]2007'!$E$2119:$E$2200)</f>
        <v>#VALUE!</v>
      </c>
      <c r="Z12" s="15" t="e">
        <f t="shared" si="1"/>
        <v>#VALUE!</v>
      </c>
      <c r="AA12" s="23"/>
      <c r="AB12" s="23"/>
      <c r="AC12" s="16" t="e">
        <f t="shared" si="2"/>
        <v>#VALUE!</v>
      </c>
      <c r="AD12" s="13"/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3"/>
        <v>#VALUE!</v>
      </c>
      <c r="AI12" s="13"/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4"/>
        <v>169.12</v>
      </c>
      <c r="AO12" s="13"/>
      <c r="AP12" s="21" t="e">
        <f t="shared" si="5"/>
        <v>#VALUE!</v>
      </c>
    </row>
    <row r="13" spans="1:42" ht="15.75" thickTop="1">
      <c r="A13" s="68">
        <v>11</v>
      </c>
      <c r="B13" s="2" t="s">
        <v>223</v>
      </c>
      <c r="C13" s="3" t="s">
        <v>128</v>
      </c>
      <c r="D13" s="1" t="s">
        <v>26</v>
      </c>
      <c r="E13" s="23" t="s">
        <v>18</v>
      </c>
      <c r="F13" s="82" t="s">
        <v>206</v>
      </c>
      <c r="G13" s="69">
        <f t="shared" si="6"/>
        <v>40</v>
      </c>
      <c r="H13" s="24">
        <v>40</v>
      </c>
      <c r="I13" s="25">
        <v>10</v>
      </c>
      <c r="J13" s="26">
        <v>6</v>
      </c>
      <c r="K13" s="27">
        <v>0</v>
      </c>
      <c r="L13" s="28">
        <v>0</v>
      </c>
      <c r="M13" s="25">
        <v>10</v>
      </c>
      <c r="N13" s="26">
        <v>6</v>
      </c>
      <c r="O13" s="27">
        <v>10</v>
      </c>
      <c r="P13" s="28">
        <v>6</v>
      </c>
      <c r="Q13" s="25">
        <v>0</v>
      </c>
      <c r="R13" s="26">
        <v>0</v>
      </c>
      <c r="S13" s="27">
        <v>10</v>
      </c>
      <c r="T13" s="28">
        <v>6</v>
      </c>
      <c r="U13" s="25">
        <v>10</v>
      </c>
      <c r="V13" s="26">
        <v>6</v>
      </c>
      <c r="W13" s="22"/>
      <c r="X13" s="14">
        <f t="shared" si="0"/>
        <v>820</v>
      </c>
      <c r="Y13" s="14" t="e">
        <f>SUMIF('[1]2007'!$B$2119:$B$2200,[1]New!B14,'[1]2007'!$E$2119:$E$2200)</f>
        <v>#VALUE!</v>
      </c>
      <c r="Z13" s="15" t="e">
        <f t="shared" si="1"/>
        <v>#VALUE!</v>
      </c>
      <c r="AA13" s="23"/>
      <c r="AB13" s="23"/>
      <c r="AC13" s="16" t="e">
        <f t="shared" si="2"/>
        <v>#VALUE!</v>
      </c>
      <c r="AD13" s="13"/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3"/>
        <v>#VALUE!</v>
      </c>
      <c r="AI13" s="13"/>
      <c r="AJ13" s="13">
        <f>IF(X13=0,0,LOOKUP(X13,[1]Deduct!A$21:A$64,[1]Deduct!A$21:A$64))-X13</f>
        <v>-70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4"/>
        <v>169.12</v>
      </c>
      <c r="AO13" s="13"/>
      <c r="AP13" s="21" t="e">
        <f t="shared" si="5"/>
        <v>#VALUE!</v>
      </c>
    </row>
    <row r="14" spans="1:42" hidden="1">
      <c r="A14" s="68">
        <v>12</v>
      </c>
      <c r="B14" s="2" t="s">
        <v>55</v>
      </c>
      <c r="C14" s="3" t="s">
        <v>129</v>
      </c>
      <c r="D14" s="1" t="s">
        <v>17</v>
      </c>
      <c r="E14" s="23" t="s">
        <v>18</v>
      </c>
      <c r="F14" s="82">
        <v>10.25</v>
      </c>
      <c r="G14" s="69">
        <f t="shared" si="6"/>
        <v>32.25</v>
      </c>
      <c r="H14" s="24">
        <v>32.25</v>
      </c>
      <c r="I14" s="25">
        <v>10</v>
      </c>
      <c r="J14" s="26">
        <v>4.5</v>
      </c>
      <c r="K14" s="27">
        <v>10</v>
      </c>
      <c r="L14" s="28">
        <v>4.25</v>
      </c>
      <c r="M14" s="25">
        <v>0</v>
      </c>
      <c r="N14" s="26">
        <v>0</v>
      </c>
      <c r="O14" s="27">
        <v>10</v>
      </c>
      <c r="P14" s="28">
        <v>4.5</v>
      </c>
      <c r="Q14" s="25">
        <v>0</v>
      </c>
      <c r="R14" s="26">
        <v>0</v>
      </c>
      <c r="S14" s="27">
        <v>10</v>
      </c>
      <c r="T14" s="28">
        <v>4.5</v>
      </c>
      <c r="U14" s="25">
        <v>10</v>
      </c>
      <c r="V14" s="26">
        <v>4.5</v>
      </c>
      <c r="W14" s="22"/>
      <c r="X14" s="14">
        <f t="shared" si="0"/>
        <v>661.125</v>
      </c>
      <c r="Y14" s="14" t="e">
        <f>SUMIF('[1]2007'!$B$2119:$B$2200,[1]New!B15,'[1]2007'!$E$2119:$E$2200)</f>
        <v>#VALUE!</v>
      </c>
      <c r="Z14" s="15" t="e">
        <f t="shared" si="1"/>
        <v>#VALUE!</v>
      </c>
      <c r="AA14" s="23">
        <v>1</v>
      </c>
      <c r="AB14" s="23"/>
      <c r="AC14" s="16" t="e">
        <f t="shared" si="2"/>
        <v>#VALUE!</v>
      </c>
      <c r="AD14" s="13"/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3"/>
        <v>#VALUE!</v>
      </c>
      <c r="AI14" s="13"/>
      <c r="AJ14" s="13">
        <f>IF(X14=0,0,LOOKUP(X14,[1]Deduct!A$21:A$64,[1]Deduct!A$21:A$64))-X14</f>
        <v>-1.125</v>
      </c>
      <c r="AK14" s="20">
        <f>IF(X14=0,0,LOOKUP(X14,[1]Deduct!A$21:A$64,[1]Deduct!C$21:C$64))</f>
        <v>49.59</v>
      </c>
      <c r="AL14" s="13">
        <f>IF(X14=0,0,LOOKUP(X14,[1]Deduct!A$21:A$64,[1]Deduct!D$21:D$64))</f>
        <v>26.01</v>
      </c>
      <c r="AM14" s="13">
        <f>IF(X14=0,0,LOOKUP(X14,[1]Deduct!A$21:A$64,[1]Deduct!E$21:E$64))</f>
        <v>11.42</v>
      </c>
      <c r="AN14" s="18">
        <f t="shared" si="4"/>
        <v>129.02000000000001</v>
      </c>
      <c r="AO14" s="13"/>
      <c r="AP14" s="21" t="e">
        <f t="shared" si="5"/>
        <v>#VALUE!</v>
      </c>
    </row>
    <row r="15" spans="1:42" hidden="1">
      <c r="A15" s="68">
        <v>13</v>
      </c>
      <c r="B15" s="2" t="s">
        <v>224</v>
      </c>
      <c r="C15" s="3" t="s">
        <v>130</v>
      </c>
      <c r="D15" s="1" t="s">
        <v>25</v>
      </c>
      <c r="E15" s="23" t="s">
        <v>18</v>
      </c>
      <c r="F15" s="82" t="s">
        <v>208</v>
      </c>
      <c r="G15" s="69">
        <f t="shared" si="6"/>
        <v>40</v>
      </c>
      <c r="H15" s="24">
        <v>40</v>
      </c>
      <c r="I15" s="25">
        <v>9</v>
      </c>
      <c r="J15" s="26">
        <v>5</v>
      </c>
      <c r="K15" s="27">
        <v>0</v>
      </c>
      <c r="L15" s="28">
        <v>0</v>
      </c>
      <c r="M15" s="25">
        <v>9</v>
      </c>
      <c r="N15" s="26">
        <v>5</v>
      </c>
      <c r="O15" s="27">
        <v>9</v>
      </c>
      <c r="P15" s="28">
        <v>5</v>
      </c>
      <c r="Q15" s="25">
        <v>0</v>
      </c>
      <c r="R15" s="26">
        <v>0</v>
      </c>
      <c r="S15" s="27">
        <v>9</v>
      </c>
      <c r="T15" s="28">
        <v>5</v>
      </c>
      <c r="U15" s="25">
        <v>9</v>
      </c>
      <c r="V15" s="26">
        <v>5</v>
      </c>
      <c r="W15" s="22"/>
      <c r="X15" s="14">
        <f t="shared" si="0"/>
        <v>1000</v>
      </c>
      <c r="Y15" s="14" t="e">
        <f>SUMIF('[1]2007'!$B$2119:$B$2200,[1]New!B16,'[1]2007'!$E$2119:$E$2200)</f>
        <v>#VALUE!</v>
      </c>
      <c r="Z15" s="15" t="e">
        <f t="shared" si="1"/>
        <v>#VALUE!</v>
      </c>
      <c r="AA15" s="23"/>
      <c r="AB15" s="23"/>
      <c r="AC15" s="16" t="e">
        <f t="shared" si="2"/>
        <v>#VALUE!</v>
      </c>
      <c r="AD15" s="13"/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3"/>
        <v>#VALUE!</v>
      </c>
      <c r="AI15" s="13"/>
      <c r="AJ15" s="13">
        <f>IF(X15=0,0,LOOKUP(X15,[1]Deduct!A$21:A$64,[1]Deduct!A$21:A$64))-X15</f>
        <v>-40</v>
      </c>
      <c r="AK15" s="20">
        <f>IF(X15=0,0,LOOKUP(X15,[1]Deduct!A$21:A$64,[1]Deduct!C$21:C$64))</f>
        <v>119.97</v>
      </c>
      <c r="AL15" s="13">
        <f>IF(X15=0,0,LOOKUP(X15,[1]Deduct!A$21:A$64,[1]Deduct!D$21:D$64))</f>
        <v>40.86</v>
      </c>
      <c r="AM15" s="13">
        <f>IF(X15=0,0,LOOKUP(X15,[1]Deduct!A$21:A$64,[1]Deduct!E$21:E$64))</f>
        <v>16.61</v>
      </c>
      <c r="AN15" s="18">
        <f t="shared" si="4"/>
        <v>241.55</v>
      </c>
      <c r="AO15" s="13"/>
      <c r="AP15" s="21" t="e">
        <f t="shared" si="5"/>
        <v>#VALUE!</v>
      </c>
    </row>
    <row r="16" spans="1:42" hidden="1">
      <c r="A16" s="68">
        <v>14</v>
      </c>
      <c r="B16" s="2" t="s">
        <v>56</v>
      </c>
      <c r="C16" s="3" t="s">
        <v>131</v>
      </c>
      <c r="D16" s="1" t="s">
        <v>20</v>
      </c>
      <c r="E16" s="23" t="s">
        <v>18</v>
      </c>
      <c r="F16" s="82" t="s">
        <v>206</v>
      </c>
      <c r="G16" s="69">
        <f t="shared" si="6"/>
        <v>40</v>
      </c>
      <c r="H16" s="24">
        <v>40</v>
      </c>
      <c r="I16" s="25">
        <v>9</v>
      </c>
      <c r="J16" s="26">
        <v>5</v>
      </c>
      <c r="K16" s="27">
        <v>9</v>
      </c>
      <c r="L16" s="28">
        <v>5</v>
      </c>
      <c r="M16" s="25">
        <v>0</v>
      </c>
      <c r="N16" s="26">
        <v>0</v>
      </c>
      <c r="O16" s="27">
        <v>1</v>
      </c>
      <c r="P16" s="28">
        <v>9</v>
      </c>
      <c r="Q16" s="25">
        <v>0</v>
      </c>
      <c r="R16" s="26">
        <v>0</v>
      </c>
      <c r="S16" s="27">
        <v>9</v>
      </c>
      <c r="T16" s="28">
        <v>5</v>
      </c>
      <c r="U16" s="25">
        <v>9</v>
      </c>
      <c r="V16" s="26">
        <v>5</v>
      </c>
      <c r="W16" s="22"/>
      <c r="X16" s="14">
        <f t="shared" si="0"/>
        <v>820</v>
      </c>
      <c r="Y16" s="14" t="e">
        <f>SUMIF('[1]2007'!$B$2119:$B$2200,[1]New!B17,'[1]2007'!$E$2119:$E$2200)</f>
        <v>#VALUE!</v>
      </c>
      <c r="Z16" s="15" t="e">
        <f t="shared" si="1"/>
        <v>#VALUE!</v>
      </c>
      <c r="AA16" s="23"/>
      <c r="AB16" s="23"/>
      <c r="AC16" s="16" t="e">
        <f t="shared" si="2"/>
        <v>#VALUE!</v>
      </c>
      <c r="AD16" s="13"/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3"/>
        <v>#VALUE!</v>
      </c>
      <c r="AI16" s="13"/>
      <c r="AJ16" s="13">
        <f>IF(X16=0,0,LOOKUP(X16,[1]Deduct!A$21:A$64,[1]Deduct!A$21:A$64))-X16</f>
        <v>-70</v>
      </c>
      <c r="AK16" s="20">
        <f>IF(X16=0,0,LOOKUP(X16,[1]Deduct!A$21:A$64,[1]Deduct!C$21:C$64))</f>
        <v>76.92</v>
      </c>
      <c r="AL16" s="13">
        <f>IF(X16=0,0,LOOKUP(X16,[1]Deduct!A$21:A$64,[1]Deduct!D$21:D$64))</f>
        <v>30.49</v>
      </c>
      <c r="AM16" s="13">
        <f>IF(X16=0,0,LOOKUP(X16,[1]Deduct!A$21:A$64,[1]Deduct!E$21:E$64))</f>
        <v>13.01</v>
      </c>
      <c r="AN16" s="18">
        <f t="shared" si="4"/>
        <v>169.12</v>
      </c>
      <c r="AO16" s="13"/>
      <c r="AP16" s="21" t="e">
        <f t="shared" si="5"/>
        <v>#VALUE!</v>
      </c>
    </row>
    <row r="17" spans="1:42" hidden="1">
      <c r="A17" s="68">
        <v>15</v>
      </c>
      <c r="B17" s="2" t="s">
        <v>57</v>
      </c>
      <c r="C17" s="3" t="s">
        <v>132</v>
      </c>
      <c r="D17" s="1" t="s">
        <v>20</v>
      </c>
      <c r="E17" s="23" t="s">
        <v>18</v>
      </c>
      <c r="F17" s="82" t="s">
        <v>206</v>
      </c>
      <c r="G17" s="69">
        <f t="shared" si="6"/>
        <v>6.25</v>
      </c>
      <c r="H17" s="24">
        <v>6.25</v>
      </c>
      <c r="I17" s="25">
        <v>0</v>
      </c>
      <c r="J17" s="26">
        <v>0</v>
      </c>
      <c r="K17" s="27">
        <v>0</v>
      </c>
      <c r="L17" s="28">
        <v>0</v>
      </c>
      <c r="M17" s="25">
        <v>0</v>
      </c>
      <c r="N17" s="26">
        <v>0</v>
      </c>
      <c r="O17" s="27">
        <v>0</v>
      </c>
      <c r="P17" s="28">
        <v>0</v>
      </c>
      <c r="Q17" s="25">
        <v>0</v>
      </c>
      <c r="R17" s="26">
        <v>0</v>
      </c>
      <c r="S17" s="27">
        <v>0</v>
      </c>
      <c r="T17" s="28">
        <v>0</v>
      </c>
      <c r="U17" s="25">
        <v>10</v>
      </c>
      <c r="V17" s="26">
        <v>4.25</v>
      </c>
      <c r="W17" s="22"/>
      <c r="X17" s="14">
        <f t="shared" si="0"/>
        <v>128.125</v>
      </c>
      <c r="Y17" s="14" t="e">
        <f>SUMIF('[1]2007'!$B$2119:$B$2200,[1]New!B18,'[1]2007'!$E$2119:$E$2200)</f>
        <v>#VALUE!</v>
      </c>
      <c r="Z17" s="15" t="e">
        <f t="shared" si="1"/>
        <v>#VALUE!</v>
      </c>
      <c r="AA17" s="23"/>
      <c r="AB17" s="23"/>
      <c r="AC17" s="16" t="e">
        <f t="shared" si="2"/>
        <v>#VALUE!</v>
      </c>
      <c r="AD17" s="13"/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3"/>
        <v>#VALUE!</v>
      </c>
      <c r="AI17" s="13"/>
      <c r="AJ17" s="13" t="e">
        <f>IF(X17=0,0,LOOKUP(X17,[1]Deduct!A$21:A$64,[1]Deduct!A$21:A$64))-X17</f>
        <v>#N/A</v>
      </c>
      <c r="AK17" s="20" t="e">
        <f>IF(X17=0,0,LOOKUP(X17,[1]Deduct!A$21:A$64,[1]Deduct!C$21:C$64))</f>
        <v>#N/A</v>
      </c>
      <c r="AL17" s="13" t="e">
        <f>IF(X17=0,0,LOOKUP(X17,[1]Deduct!A$21:A$64,[1]Deduct!D$21:D$64))</f>
        <v>#N/A</v>
      </c>
      <c r="AM17" s="13" t="e">
        <f>IF(X17=0,0,LOOKUP(X17,[1]Deduct!A$21:A$64,[1]Deduct!E$21:E$64))</f>
        <v>#N/A</v>
      </c>
      <c r="AN17" s="18" t="e">
        <f t="shared" si="4"/>
        <v>#N/A</v>
      </c>
      <c r="AO17" s="13"/>
      <c r="AP17" s="21" t="e">
        <f t="shared" si="5"/>
        <v>#N/A</v>
      </c>
    </row>
    <row r="18" spans="1:42" hidden="1">
      <c r="A18" s="68">
        <v>16</v>
      </c>
      <c r="B18" s="2" t="s">
        <v>58</v>
      </c>
      <c r="C18" s="3" t="s">
        <v>133</v>
      </c>
      <c r="D18" s="1" t="s">
        <v>17</v>
      </c>
      <c r="E18" s="23" t="s">
        <v>18</v>
      </c>
      <c r="F18" s="82" t="s">
        <v>209</v>
      </c>
      <c r="G18" s="69">
        <f t="shared" si="6"/>
        <v>29.08</v>
      </c>
      <c r="H18" s="24">
        <v>29.08</v>
      </c>
      <c r="I18" s="25">
        <v>9</v>
      </c>
      <c r="J18" s="26">
        <v>3</v>
      </c>
      <c r="K18" s="27">
        <v>0</v>
      </c>
      <c r="L18" s="28">
        <v>0</v>
      </c>
      <c r="M18" s="25">
        <v>9</v>
      </c>
      <c r="N18" s="26">
        <v>3</v>
      </c>
      <c r="O18" s="27">
        <v>0</v>
      </c>
      <c r="P18" s="28">
        <v>0</v>
      </c>
      <c r="Q18" s="25">
        <v>9</v>
      </c>
      <c r="R18" s="26">
        <v>3</v>
      </c>
      <c r="S18" s="27">
        <v>9</v>
      </c>
      <c r="T18" s="28">
        <v>3</v>
      </c>
      <c r="U18" s="25">
        <v>9</v>
      </c>
      <c r="V18" s="26">
        <v>2.08</v>
      </c>
      <c r="W18" s="22"/>
      <c r="X18" s="14">
        <f t="shared" si="0"/>
        <v>741.54</v>
      </c>
      <c r="Y18" s="14" t="e">
        <f>SUMIF('[1]2007'!$B$2119:$B$2200,[1]New!B19,'[1]2007'!$E$2119:$E$2200)</f>
        <v>#VALUE!</v>
      </c>
      <c r="Z18" s="15" t="e">
        <f t="shared" si="1"/>
        <v>#VALUE!</v>
      </c>
      <c r="AA18" s="23">
        <v>1</v>
      </c>
      <c r="AB18" s="23"/>
      <c r="AC18" s="16" t="e">
        <f t="shared" si="2"/>
        <v>#VALUE!</v>
      </c>
      <c r="AD18" s="13"/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3"/>
        <v>#VALUE!</v>
      </c>
      <c r="AI18" s="13"/>
      <c r="AJ18" s="13">
        <f>IF(X18=0,0,LOOKUP(X18,[1]Deduct!A$21:A$64,[1]Deduct!A$21:A$64))-X18</f>
        <v>-1.5399999999999636</v>
      </c>
      <c r="AK18" s="20">
        <f>IF(X18=0,0,LOOKUP(X18,[1]Deduct!A$21:A$64,[1]Deduct!C$21:C$64))</f>
        <v>73.03</v>
      </c>
      <c r="AL18" s="13">
        <f>IF(X18=0,0,LOOKUP(X18,[1]Deduct!A$21:A$64,[1]Deduct!D$21:D$64))</f>
        <v>29.99</v>
      </c>
      <c r="AM18" s="13">
        <f>IF(X18=0,0,LOOKUP(X18,[1]Deduct!A$21:A$64,[1]Deduct!E$21:E$64))</f>
        <v>12.83</v>
      </c>
      <c r="AN18" s="18">
        <f t="shared" si="4"/>
        <v>163.80000000000001</v>
      </c>
      <c r="AO18" s="13"/>
      <c r="AP18" s="21" t="e">
        <f t="shared" si="5"/>
        <v>#VALUE!</v>
      </c>
    </row>
    <row r="19" spans="1:42" hidden="1">
      <c r="A19" s="68">
        <v>17</v>
      </c>
      <c r="B19" s="2" t="s">
        <v>59</v>
      </c>
      <c r="C19" s="3" t="s">
        <v>134</v>
      </c>
      <c r="D19" s="1" t="s">
        <v>216</v>
      </c>
      <c r="E19" s="23" t="s">
        <v>18</v>
      </c>
      <c r="F19" s="82">
        <v>10.25</v>
      </c>
      <c r="G19" s="69">
        <f t="shared" si="6"/>
        <v>40</v>
      </c>
      <c r="H19" s="24">
        <v>40</v>
      </c>
      <c r="I19" s="25">
        <v>9</v>
      </c>
      <c r="J19" s="26">
        <v>5</v>
      </c>
      <c r="K19" s="27">
        <v>9</v>
      </c>
      <c r="L19" s="28">
        <v>5</v>
      </c>
      <c r="M19" s="25">
        <v>0</v>
      </c>
      <c r="N19" s="26">
        <v>0</v>
      </c>
      <c r="O19" s="27">
        <v>9</v>
      </c>
      <c r="P19" s="28">
        <v>5</v>
      </c>
      <c r="Q19" s="25">
        <v>9</v>
      </c>
      <c r="R19" s="26">
        <v>5</v>
      </c>
      <c r="S19" s="27">
        <v>0</v>
      </c>
      <c r="T19" s="28">
        <v>0</v>
      </c>
      <c r="U19" s="25">
        <v>9</v>
      </c>
      <c r="V19" s="26">
        <v>5</v>
      </c>
      <c r="W19" s="22"/>
      <c r="X19" s="14">
        <f t="shared" si="0"/>
        <v>820</v>
      </c>
      <c r="Y19" s="14" t="e">
        <f>SUMIF('[1]2007'!$B$2119:$B$2200,[1]New!B20,'[1]2007'!$E$2119:$E$2200)</f>
        <v>#VALUE!</v>
      </c>
      <c r="Z19" s="15" t="e">
        <f t="shared" si="1"/>
        <v>#VALUE!</v>
      </c>
      <c r="AA19" s="23">
        <v>1</v>
      </c>
      <c r="AB19" s="23"/>
      <c r="AC19" s="16" t="e">
        <f t="shared" si="2"/>
        <v>#VALUE!</v>
      </c>
      <c r="AD19" s="13"/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3"/>
        <v>#VALUE!</v>
      </c>
      <c r="AI19" s="13"/>
      <c r="AJ19" s="13">
        <f>IF(X19=0,0,LOOKUP(X19,[1]Deduct!A$21:A$64,[1]Deduct!A$21:A$64))-X19</f>
        <v>-70</v>
      </c>
      <c r="AK19" s="20">
        <f>IF(X19=0,0,LOOKUP(X19,[1]Deduct!A$21:A$64,[1]Deduct!C$21:C$64))</f>
        <v>76.92</v>
      </c>
      <c r="AL19" s="13">
        <f>IF(X19=0,0,LOOKUP(X19,[1]Deduct!A$21:A$64,[1]Deduct!D$21:D$64))</f>
        <v>30.49</v>
      </c>
      <c r="AM19" s="13">
        <f>IF(X19=0,0,LOOKUP(X19,[1]Deduct!A$21:A$64,[1]Deduct!E$21:E$64))</f>
        <v>13.01</v>
      </c>
      <c r="AN19" s="18">
        <f t="shared" si="4"/>
        <v>169.12</v>
      </c>
      <c r="AO19" s="13"/>
      <c r="AP19" s="21" t="e">
        <f t="shared" si="5"/>
        <v>#VALUE!</v>
      </c>
    </row>
    <row r="20" spans="1:42" hidden="1">
      <c r="A20" s="68">
        <v>18</v>
      </c>
      <c r="B20" s="2" t="s">
        <v>60</v>
      </c>
      <c r="C20" s="3" t="s">
        <v>135</v>
      </c>
      <c r="D20" s="1" t="s">
        <v>17</v>
      </c>
      <c r="E20" s="23" t="s">
        <v>18</v>
      </c>
      <c r="F20" s="82">
        <v>10.5</v>
      </c>
      <c r="G20" s="69">
        <f t="shared" si="6"/>
        <v>10</v>
      </c>
      <c r="H20" s="24">
        <v>10</v>
      </c>
      <c r="I20" s="25">
        <v>0</v>
      </c>
      <c r="J20" s="26">
        <v>0</v>
      </c>
      <c r="K20" s="27">
        <v>0</v>
      </c>
      <c r="L20" s="28">
        <v>0</v>
      </c>
      <c r="M20" s="25">
        <v>0</v>
      </c>
      <c r="N20" s="26">
        <v>0</v>
      </c>
      <c r="O20" s="27">
        <v>0</v>
      </c>
      <c r="P20" s="28">
        <v>0</v>
      </c>
      <c r="Q20" s="25">
        <v>0</v>
      </c>
      <c r="R20" s="26">
        <v>0</v>
      </c>
      <c r="S20" s="27">
        <v>5</v>
      </c>
      <c r="T20" s="28">
        <v>10</v>
      </c>
      <c r="U20" s="25">
        <v>5</v>
      </c>
      <c r="V20" s="26">
        <v>10</v>
      </c>
      <c r="W20" s="22"/>
      <c r="X20" s="14">
        <f t="shared" si="0"/>
        <v>210</v>
      </c>
      <c r="Y20" s="14" t="e">
        <f>SUMIF('[1]2007'!$B$2119:$B$2200,[1]New!B21,'[1]2007'!$E$2119:$E$2200)</f>
        <v>#VALUE!</v>
      </c>
      <c r="Z20" s="15" t="e">
        <f t="shared" si="1"/>
        <v>#VALUE!</v>
      </c>
      <c r="AA20" s="23"/>
      <c r="AB20" s="23"/>
      <c r="AC20" s="16" t="e">
        <f t="shared" si="2"/>
        <v>#VALUE!</v>
      </c>
      <c r="AD20" s="13"/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3"/>
        <v>#VALUE!</v>
      </c>
      <c r="AI20" s="13"/>
      <c r="AJ20" s="13" t="e">
        <f>IF(X20=0,0,LOOKUP(X20,[1]Deduct!A$21:A$64,[1]Deduct!A$21:A$64))-X20</f>
        <v>#N/A</v>
      </c>
      <c r="AK20" s="20" t="e">
        <f>IF(X20=0,0,LOOKUP(X20,[1]Deduct!A$21:A$64,[1]Deduct!C$21:C$64))</f>
        <v>#N/A</v>
      </c>
      <c r="AL20" s="13" t="e">
        <f>IF(X20=0,0,LOOKUP(X20,[1]Deduct!A$21:A$64,[1]Deduct!D$21:D$64))</f>
        <v>#N/A</v>
      </c>
      <c r="AM20" s="13" t="e">
        <f>IF(X20=0,0,LOOKUP(X20,[1]Deduct!A$21:A$64,[1]Deduct!E$21:E$64))</f>
        <v>#N/A</v>
      </c>
      <c r="AN20" s="18" t="e">
        <f t="shared" si="4"/>
        <v>#N/A</v>
      </c>
      <c r="AO20" s="13"/>
      <c r="AP20" s="21" t="e">
        <f t="shared" si="5"/>
        <v>#N/A</v>
      </c>
    </row>
    <row r="21" spans="1:42" hidden="1">
      <c r="A21" s="68">
        <v>19</v>
      </c>
      <c r="B21" s="2" t="s">
        <v>61</v>
      </c>
      <c r="C21" s="3" t="s">
        <v>136</v>
      </c>
      <c r="D21" s="1" t="s">
        <v>20</v>
      </c>
      <c r="E21" s="23" t="s">
        <v>18</v>
      </c>
      <c r="F21" s="82">
        <v>10.25</v>
      </c>
      <c r="G21" s="69">
        <f t="shared" si="6"/>
        <v>20</v>
      </c>
      <c r="H21" s="24">
        <v>20</v>
      </c>
      <c r="I21" s="25">
        <v>5</v>
      </c>
      <c r="J21" s="26">
        <v>9</v>
      </c>
      <c r="K21" s="27">
        <v>5</v>
      </c>
      <c r="L21" s="28">
        <v>9</v>
      </c>
      <c r="M21" s="25">
        <v>5</v>
      </c>
      <c r="N21" s="26">
        <v>9</v>
      </c>
      <c r="O21" s="27">
        <v>0</v>
      </c>
      <c r="P21" s="28">
        <v>0</v>
      </c>
      <c r="Q21" s="25">
        <v>0</v>
      </c>
      <c r="R21" s="26">
        <v>0</v>
      </c>
      <c r="S21" s="27">
        <v>5</v>
      </c>
      <c r="T21" s="28">
        <v>9</v>
      </c>
      <c r="U21" s="25">
        <v>5</v>
      </c>
      <c r="V21" s="26">
        <v>9</v>
      </c>
      <c r="W21" s="22"/>
      <c r="X21" s="14">
        <f t="shared" si="0"/>
        <v>410</v>
      </c>
      <c r="Y21" s="14" t="e">
        <f>SUMIF('[1]2007'!$B$2119:$B$2200,[1]New!B22,'[1]2007'!$E$2119:$E$2200)</f>
        <v>#VALUE!</v>
      </c>
      <c r="Z21" s="15" t="e">
        <f t="shared" si="1"/>
        <v>#VALUE!</v>
      </c>
      <c r="AA21" s="23">
        <v>1</v>
      </c>
      <c r="AB21" s="23"/>
      <c r="AC21" s="16" t="e">
        <f t="shared" si="2"/>
        <v>#VALUE!</v>
      </c>
      <c r="AD21" s="13"/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3"/>
        <v>#VALUE!</v>
      </c>
      <c r="AI21" s="13"/>
      <c r="AJ21" s="13">
        <f>IF(X21=0,0,LOOKUP(X21,[1]Deduct!A$21:A$64,[1]Deduct!A$21:A$64))-X21</f>
        <v>0</v>
      </c>
      <c r="AK21" s="20">
        <f>IF(X21=0,0,LOOKUP(X21,[1]Deduct!A$21:A$64,[1]Deduct!C$21:C$64))</f>
        <v>0</v>
      </c>
      <c r="AL21" s="13">
        <f>IF(X21=0,0,LOOKUP(X21,[1]Deduct!A$21:A$64,[1]Deduct!D$21:D$64))</f>
        <v>13.64</v>
      </c>
      <c r="AM21" s="13">
        <f>IF(X21=0,0,LOOKUP(X21,[1]Deduct!A$21:A$64,[1]Deduct!E$21:E$64))</f>
        <v>7.1</v>
      </c>
      <c r="AN21" s="18">
        <f t="shared" si="4"/>
        <v>44.32</v>
      </c>
      <c r="AO21" s="13"/>
      <c r="AP21" s="21" t="e">
        <f t="shared" si="5"/>
        <v>#VALUE!</v>
      </c>
    </row>
    <row r="22" spans="1:42" hidden="1">
      <c r="A22" s="68">
        <v>20</v>
      </c>
      <c r="B22" s="2" t="s">
        <v>23</v>
      </c>
      <c r="C22" s="3" t="s">
        <v>24</v>
      </c>
      <c r="D22" s="1" t="s">
        <v>19</v>
      </c>
      <c r="E22" s="23" t="s">
        <v>18</v>
      </c>
      <c r="F22" s="82" t="s">
        <v>206</v>
      </c>
      <c r="G22" s="69">
        <f t="shared" si="6"/>
        <v>18.96</v>
      </c>
      <c r="H22" s="24">
        <v>18.96</v>
      </c>
      <c r="I22" s="25">
        <v>9</v>
      </c>
      <c r="J22" s="26">
        <v>11</v>
      </c>
      <c r="K22" s="27">
        <v>9</v>
      </c>
      <c r="L22" s="28">
        <v>11</v>
      </c>
      <c r="M22" s="25">
        <v>9</v>
      </c>
      <c r="N22" s="26">
        <v>11.96</v>
      </c>
      <c r="O22" s="27">
        <v>9</v>
      </c>
      <c r="P22" s="28">
        <v>12</v>
      </c>
      <c r="Q22" s="25">
        <v>9</v>
      </c>
      <c r="R22" s="26">
        <v>12</v>
      </c>
      <c r="S22" s="27">
        <v>9</v>
      </c>
      <c r="T22" s="28">
        <v>12</v>
      </c>
      <c r="U22" s="25">
        <v>9</v>
      </c>
      <c r="V22" s="26">
        <v>12</v>
      </c>
      <c r="W22" s="22"/>
      <c r="X22" s="14">
        <f t="shared" si="0"/>
        <v>388.68</v>
      </c>
      <c r="Y22" s="14" t="e">
        <f>SUMIF('[1]2007'!$B$2119:$B$2200,[1]New!B23,'[1]2007'!$E$2119:$E$2200)</f>
        <v>#VALUE!</v>
      </c>
      <c r="Z22" s="15" t="e">
        <f t="shared" si="1"/>
        <v>#VALUE!</v>
      </c>
      <c r="AA22" s="23"/>
      <c r="AB22" s="23"/>
      <c r="AC22" s="16" t="e">
        <f t="shared" si="2"/>
        <v>#VALUE!</v>
      </c>
      <c r="AD22" s="13"/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3"/>
        <v>#VALUE!</v>
      </c>
      <c r="AI22" s="13"/>
      <c r="AJ22" s="13">
        <f>IF(X22=0,0,LOOKUP(X22,[1]Deduct!A$21:A$64,[1]Deduct!A$21:A$64))-X22</f>
        <v>-8.6800000000000068</v>
      </c>
      <c r="AK22" s="20" t="e">
        <f>IF(X22=0,0,LOOKUP(X22,[1]Deduct!A$21:A$64,[1]Deduct!C$21:C$64))</f>
        <v>#REF!</v>
      </c>
      <c r="AL22" s="13">
        <f>IF(X22=0,0,LOOKUP(X22,[1]Deduct!A$21:A$64,[1]Deduct!D$21:D$64))</f>
        <v>12.15</v>
      </c>
      <c r="AM22" s="13">
        <f>IF(X22=0,0,LOOKUP(X22,[1]Deduct!A$21:A$64,[1]Deduct!E$21:E$64))</f>
        <v>6.57</v>
      </c>
      <c r="AN22" s="18" t="e">
        <f t="shared" si="4"/>
        <v>#REF!</v>
      </c>
      <c r="AO22" s="13"/>
      <c r="AP22" s="21" t="e">
        <f t="shared" si="5"/>
        <v>#REF!</v>
      </c>
    </row>
    <row r="23" spans="1:42" hidden="1">
      <c r="A23" s="68">
        <v>21</v>
      </c>
      <c r="B23" s="2" t="s">
        <v>62</v>
      </c>
      <c r="C23" s="3" t="s">
        <v>137</v>
      </c>
      <c r="D23" s="1" t="s">
        <v>17</v>
      </c>
      <c r="E23" s="23" t="s">
        <v>18</v>
      </c>
      <c r="F23" s="82">
        <v>10.5</v>
      </c>
      <c r="G23" s="69">
        <f t="shared" si="6"/>
        <v>10.75</v>
      </c>
      <c r="H23" s="24">
        <v>10.75</v>
      </c>
      <c r="I23" s="25">
        <v>0</v>
      </c>
      <c r="J23" s="26">
        <v>0</v>
      </c>
      <c r="K23" s="27">
        <v>0</v>
      </c>
      <c r="L23" s="28">
        <v>0</v>
      </c>
      <c r="M23" s="25">
        <v>0</v>
      </c>
      <c r="N23" s="26">
        <v>0</v>
      </c>
      <c r="O23" s="27">
        <v>0</v>
      </c>
      <c r="P23" s="28">
        <v>0</v>
      </c>
      <c r="Q23" s="25">
        <v>0</v>
      </c>
      <c r="R23" s="26">
        <v>0</v>
      </c>
      <c r="S23" s="27">
        <v>1</v>
      </c>
      <c r="T23" s="28">
        <v>6</v>
      </c>
      <c r="U23" s="25">
        <v>12.25</v>
      </c>
      <c r="V23" s="26">
        <v>6</v>
      </c>
      <c r="W23" s="22"/>
      <c r="X23" s="14">
        <f t="shared" si="0"/>
        <v>225.75</v>
      </c>
      <c r="Y23" s="14" t="e">
        <f>SUMIF('[1]2007'!$B$2119:$B$2200,[1]New!B24,'[1]2007'!$E$2119:$E$2200)</f>
        <v>#VALUE!</v>
      </c>
      <c r="Z23" s="15" t="e">
        <f t="shared" si="1"/>
        <v>#VALUE!</v>
      </c>
      <c r="AA23" s="23">
        <v>1</v>
      </c>
      <c r="AB23" s="23"/>
      <c r="AC23" s="16" t="e">
        <f t="shared" si="2"/>
        <v>#VALUE!</v>
      </c>
      <c r="AD23" s="13"/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3"/>
        <v>#VALUE!</v>
      </c>
      <c r="AI23" s="13"/>
      <c r="AJ23" s="13" t="e">
        <f>IF(X23=0,0,LOOKUP(X23,[1]Deduct!A$21:A$64,[1]Deduct!A$21:A$64))-X23</f>
        <v>#N/A</v>
      </c>
      <c r="AK23" s="20" t="e">
        <f>IF(X23=0,0,LOOKUP(X23,[1]Deduct!A$21:A$64,[1]Deduct!C$21:C$64))</f>
        <v>#N/A</v>
      </c>
      <c r="AL23" s="13" t="e">
        <f>IF(X23=0,0,LOOKUP(X23,[1]Deduct!A$21:A$64,[1]Deduct!D$21:D$64))</f>
        <v>#N/A</v>
      </c>
      <c r="AM23" s="13" t="e">
        <f>IF(X23=0,0,LOOKUP(X23,[1]Deduct!A$21:A$64,[1]Deduct!E$21:E$64))</f>
        <v>#N/A</v>
      </c>
      <c r="AN23" s="18" t="e">
        <f t="shared" si="4"/>
        <v>#N/A</v>
      </c>
      <c r="AO23" s="13"/>
      <c r="AP23" s="21" t="e">
        <f t="shared" si="5"/>
        <v>#N/A</v>
      </c>
    </row>
    <row r="24" spans="1:42">
      <c r="A24" s="68">
        <v>22</v>
      </c>
      <c r="B24" s="2" t="s">
        <v>225</v>
      </c>
      <c r="C24" s="3" t="s">
        <v>138</v>
      </c>
      <c r="D24" s="1" t="s">
        <v>26</v>
      </c>
      <c r="E24" s="23" t="s">
        <v>18</v>
      </c>
      <c r="F24" s="82" t="s">
        <v>206</v>
      </c>
      <c r="G24" s="69">
        <f t="shared" si="6"/>
        <v>20</v>
      </c>
      <c r="H24" s="24">
        <v>20</v>
      </c>
      <c r="I24" s="25">
        <v>9</v>
      </c>
      <c r="J24" s="26">
        <v>12</v>
      </c>
      <c r="K24" s="27">
        <v>9</v>
      </c>
      <c r="L24" s="28">
        <v>12</v>
      </c>
      <c r="M24" s="25">
        <v>9</v>
      </c>
      <c r="N24" s="26">
        <v>12</v>
      </c>
      <c r="O24" s="27">
        <v>9</v>
      </c>
      <c r="P24" s="28">
        <v>12</v>
      </c>
      <c r="Q24" s="25">
        <v>9</v>
      </c>
      <c r="R24" s="26">
        <v>12</v>
      </c>
      <c r="S24" s="27">
        <v>9</v>
      </c>
      <c r="T24" s="28">
        <v>12</v>
      </c>
      <c r="U24" s="25">
        <v>9</v>
      </c>
      <c r="V24" s="26">
        <v>11</v>
      </c>
      <c r="W24" s="22"/>
      <c r="X24" s="14">
        <f t="shared" si="0"/>
        <v>410</v>
      </c>
      <c r="Y24" s="14" t="e">
        <f>SUMIF('[1]2007'!$B$2119:$B$2200,[1]New!B25,'[1]2007'!$E$2119:$E$2200)</f>
        <v>#VALUE!</v>
      </c>
      <c r="Z24" s="15" t="e">
        <f t="shared" si="1"/>
        <v>#VALUE!</v>
      </c>
      <c r="AA24" s="23"/>
      <c r="AB24" s="23"/>
      <c r="AC24" s="16" t="e">
        <f t="shared" si="2"/>
        <v>#VALUE!</v>
      </c>
      <c r="AD24" s="13"/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3"/>
        <v>#VALUE!</v>
      </c>
      <c r="AI24" s="13"/>
      <c r="AJ24" s="13">
        <f>IF(X24=0,0,LOOKUP(X24,[1]Deduct!A$21:A$64,[1]Deduct!A$21:A$64))-X24</f>
        <v>0</v>
      </c>
      <c r="AK24" s="20">
        <f>IF(X24=0,0,LOOKUP(X24,[1]Deduct!A$21:A$64,[1]Deduct!C$21:C$64))</f>
        <v>0</v>
      </c>
      <c r="AL24" s="13">
        <f>IF(X24=0,0,LOOKUP(X24,[1]Deduct!A$21:A$64,[1]Deduct!D$21:D$64))</f>
        <v>13.64</v>
      </c>
      <c r="AM24" s="13">
        <f>IF(X24=0,0,LOOKUP(X24,[1]Deduct!A$21:A$64,[1]Deduct!E$21:E$64))</f>
        <v>7.1</v>
      </c>
      <c r="AN24" s="18">
        <f t="shared" si="4"/>
        <v>44.32</v>
      </c>
      <c r="AO24" s="13"/>
      <c r="AP24" s="21" t="e">
        <f t="shared" si="5"/>
        <v>#VALUE!</v>
      </c>
    </row>
    <row r="25" spans="1:42" hidden="1">
      <c r="A25" s="68">
        <v>23</v>
      </c>
      <c r="B25" s="2" t="s">
        <v>63</v>
      </c>
      <c r="C25" s="3" t="s">
        <v>139</v>
      </c>
      <c r="D25" s="1" t="s">
        <v>20</v>
      </c>
      <c r="E25" s="23" t="s">
        <v>18</v>
      </c>
      <c r="F25" s="82" t="s">
        <v>206</v>
      </c>
      <c r="G25" s="69">
        <f t="shared" si="6"/>
        <v>40</v>
      </c>
      <c r="H25" s="24">
        <v>40</v>
      </c>
      <c r="I25" s="25">
        <v>9</v>
      </c>
      <c r="J25" s="26">
        <v>5</v>
      </c>
      <c r="K25" s="27">
        <v>0</v>
      </c>
      <c r="L25" s="28">
        <v>0</v>
      </c>
      <c r="M25" s="25">
        <v>0</v>
      </c>
      <c r="N25" s="26">
        <v>0</v>
      </c>
      <c r="O25" s="27">
        <v>9</v>
      </c>
      <c r="P25" s="28">
        <v>5</v>
      </c>
      <c r="Q25" s="25">
        <v>9</v>
      </c>
      <c r="R25" s="26">
        <v>5</v>
      </c>
      <c r="S25" s="27">
        <v>9</v>
      </c>
      <c r="T25" s="28">
        <v>5</v>
      </c>
      <c r="U25" s="25">
        <v>9</v>
      </c>
      <c r="V25" s="26">
        <v>5</v>
      </c>
      <c r="W25" s="22"/>
      <c r="X25" s="14">
        <f t="shared" si="0"/>
        <v>820</v>
      </c>
      <c r="Y25" s="14" t="e">
        <f>SUMIF('[1]2007'!$B$2119:$B$2200,[1]New!B26,'[1]2007'!$E$2119:$E$2200)</f>
        <v>#VALUE!</v>
      </c>
      <c r="Z25" s="15" t="e">
        <f t="shared" si="1"/>
        <v>#VALUE!</v>
      </c>
      <c r="AA25" s="23">
        <v>1</v>
      </c>
      <c r="AB25" s="23"/>
      <c r="AC25" s="16" t="e">
        <f t="shared" si="2"/>
        <v>#VALUE!</v>
      </c>
      <c r="AD25" s="13"/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3"/>
        <v>#VALUE!</v>
      </c>
      <c r="AI25" s="13"/>
      <c r="AJ25" s="13">
        <f>IF(X25=0,0,LOOKUP(X25,[1]Deduct!A$21:A$64,[1]Deduct!A$21:A$64))-X25</f>
        <v>-70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4"/>
        <v>169.12</v>
      </c>
      <c r="AO25" s="13"/>
      <c r="AP25" s="21" t="e">
        <f t="shared" si="5"/>
        <v>#VALUE!</v>
      </c>
    </row>
    <row r="26" spans="1:42" hidden="1">
      <c r="A26" s="68">
        <v>24</v>
      </c>
      <c r="B26" s="2" t="s">
        <v>64</v>
      </c>
      <c r="C26" s="3" t="s">
        <v>140</v>
      </c>
      <c r="D26" s="1" t="s">
        <v>17</v>
      </c>
      <c r="E26" s="23" t="s">
        <v>18</v>
      </c>
      <c r="F26" s="82">
        <v>11</v>
      </c>
      <c r="G26" s="69">
        <f t="shared" si="6"/>
        <v>30</v>
      </c>
      <c r="H26" s="24">
        <v>30</v>
      </c>
      <c r="I26" s="25">
        <v>7.5</v>
      </c>
      <c r="J26" s="26">
        <v>1.5</v>
      </c>
      <c r="K26" s="27">
        <v>7.5</v>
      </c>
      <c r="L26" s="28">
        <v>1.5</v>
      </c>
      <c r="M26" s="25">
        <v>7.5</v>
      </c>
      <c r="N26" s="26">
        <v>1.5</v>
      </c>
      <c r="O26" s="27">
        <v>7.5</v>
      </c>
      <c r="P26" s="28">
        <v>1.5</v>
      </c>
      <c r="Q26" s="25">
        <v>7.5</v>
      </c>
      <c r="R26" s="26">
        <v>1.5</v>
      </c>
      <c r="S26" s="27">
        <v>0</v>
      </c>
      <c r="T26" s="28">
        <v>0</v>
      </c>
      <c r="U26" s="25">
        <v>0</v>
      </c>
      <c r="V26" s="26">
        <v>0</v>
      </c>
      <c r="W26" s="22"/>
      <c r="X26" s="14">
        <f t="shared" si="0"/>
        <v>660</v>
      </c>
      <c r="Y26" s="14" t="e">
        <f>SUMIF('[1]2007'!$B$2119:$B$2200,[1]New!B27,'[1]2007'!$E$2119:$E$2200)</f>
        <v>#VALUE!</v>
      </c>
      <c r="Z26" s="15" t="e">
        <f t="shared" si="1"/>
        <v>#VALUE!</v>
      </c>
      <c r="AA26" s="23"/>
      <c r="AB26" s="23"/>
      <c r="AC26" s="16" t="e">
        <f t="shared" si="2"/>
        <v>#VALUE!</v>
      </c>
      <c r="AD26" s="13"/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3"/>
        <v>#VALUE!</v>
      </c>
      <c r="AI26" s="13"/>
      <c r="AJ26" s="13">
        <f>IF(X26=0,0,LOOKUP(X26,[1]Deduct!A$21:A$64,[1]Deduct!A$21:A$64))-X26</f>
        <v>0</v>
      </c>
      <c r="AK26" s="20">
        <f>IF(X26=0,0,LOOKUP(X26,[1]Deduct!A$21:A$64,[1]Deduct!C$21:C$64))</f>
        <v>49.59</v>
      </c>
      <c r="AL26" s="13">
        <f>IF(X26=0,0,LOOKUP(X26,[1]Deduct!A$21:A$64,[1]Deduct!D$21:D$64))</f>
        <v>26.01</v>
      </c>
      <c r="AM26" s="13">
        <f>IF(X26=0,0,LOOKUP(X26,[1]Deduct!A$21:A$64,[1]Deduct!E$21:E$64))</f>
        <v>11.42</v>
      </c>
      <c r="AN26" s="18">
        <f t="shared" si="4"/>
        <v>129.02000000000001</v>
      </c>
      <c r="AO26" s="13"/>
      <c r="AP26" s="21" t="e">
        <f t="shared" si="5"/>
        <v>#VALUE!</v>
      </c>
    </row>
    <row r="27" spans="1:42" hidden="1">
      <c r="A27" s="68">
        <v>25</v>
      </c>
      <c r="B27" s="2" t="s">
        <v>65</v>
      </c>
      <c r="C27" s="3" t="s">
        <v>141</v>
      </c>
      <c r="D27" s="1" t="s">
        <v>20</v>
      </c>
      <c r="E27" s="23" t="s">
        <v>18</v>
      </c>
      <c r="F27" s="82" t="s">
        <v>206</v>
      </c>
      <c r="G27" s="69">
        <f t="shared" si="6"/>
        <v>20</v>
      </c>
      <c r="H27" s="24">
        <v>20</v>
      </c>
      <c r="I27" s="25">
        <v>5</v>
      </c>
      <c r="J27" s="26">
        <v>9</v>
      </c>
      <c r="K27" s="27">
        <v>5</v>
      </c>
      <c r="L27" s="28">
        <v>9</v>
      </c>
      <c r="M27" s="25">
        <v>0</v>
      </c>
      <c r="N27" s="26">
        <v>0</v>
      </c>
      <c r="O27" s="27">
        <v>0</v>
      </c>
      <c r="P27" s="28">
        <v>0</v>
      </c>
      <c r="Q27" s="25">
        <v>5</v>
      </c>
      <c r="R27" s="26">
        <v>9</v>
      </c>
      <c r="S27" s="27">
        <v>5</v>
      </c>
      <c r="T27" s="28">
        <v>9</v>
      </c>
      <c r="U27" s="25">
        <v>5</v>
      </c>
      <c r="V27" s="26">
        <v>9</v>
      </c>
      <c r="W27" s="22"/>
      <c r="X27" s="14">
        <f t="shared" si="0"/>
        <v>410</v>
      </c>
      <c r="Y27" s="14" t="e">
        <f>SUMIF('[1]2007'!$B$2119:$B$2200,[1]New!B28,'[1]2007'!$E$2119:$E$2200)</f>
        <v>#VALUE!</v>
      </c>
      <c r="Z27" s="15" t="e">
        <f t="shared" si="1"/>
        <v>#VALUE!</v>
      </c>
      <c r="AA27" s="23">
        <v>1</v>
      </c>
      <c r="AB27" s="23"/>
      <c r="AC27" s="16" t="e">
        <f t="shared" si="2"/>
        <v>#VALUE!</v>
      </c>
      <c r="AD27" s="13"/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3"/>
        <v>#VALUE!</v>
      </c>
      <c r="AI27" s="13"/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4"/>
        <v>44.32</v>
      </c>
      <c r="AO27" s="13"/>
      <c r="AP27" s="21" t="e">
        <f t="shared" si="5"/>
        <v>#VALUE!</v>
      </c>
    </row>
    <row r="28" spans="1:42" hidden="1">
      <c r="A28" s="68">
        <v>26</v>
      </c>
      <c r="B28" s="2" t="s">
        <v>66</v>
      </c>
      <c r="C28" s="3" t="s">
        <v>142</v>
      </c>
      <c r="D28" s="1" t="s">
        <v>25</v>
      </c>
      <c r="E28" s="23" t="s">
        <v>18</v>
      </c>
      <c r="F28" s="82" t="s">
        <v>206</v>
      </c>
      <c r="G28" s="69">
        <f t="shared" si="6"/>
        <v>20</v>
      </c>
      <c r="H28" s="24">
        <v>20</v>
      </c>
      <c r="I28" s="25">
        <v>9</v>
      </c>
      <c r="J28" s="26">
        <v>1</v>
      </c>
      <c r="K28" s="27">
        <v>9</v>
      </c>
      <c r="L28" s="28">
        <v>1</v>
      </c>
      <c r="M28" s="25">
        <v>9</v>
      </c>
      <c r="N28" s="26">
        <v>1</v>
      </c>
      <c r="O28" s="27">
        <v>9</v>
      </c>
      <c r="P28" s="28">
        <v>1</v>
      </c>
      <c r="Q28" s="25">
        <v>9</v>
      </c>
      <c r="R28" s="26">
        <v>1</v>
      </c>
      <c r="S28" s="27">
        <v>0</v>
      </c>
      <c r="T28" s="28">
        <v>0</v>
      </c>
      <c r="U28" s="25">
        <v>0</v>
      </c>
      <c r="V28" s="26">
        <v>0</v>
      </c>
      <c r="W28" s="22"/>
      <c r="X28" s="14">
        <f t="shared" si="0"/>
        <v>410</v>
      </c>
      <c r="Y28" s="14" t="e">
        <f>SUMIF('[1]2007'!$B$2119:$B$2200,[1]New!B29,'[1]2007'!$E$2119:$E$2200)</f>
        <v>#VALUE!</v>
      </c>
      <c r="Z28" s="15" t="e">
        <f t="shared" si="1"/>
        <v>#VALUE!</v>
      </c>
      <c r="AA28" s="23"/>
      <c r="AB28" s="23"/>
      <c r="AC28" s="16" t="e">
        <f t="shared" si="2"/>
        <v>#VALUE!</v>
      </c>
      <c r="AD28" s="13"/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3"/>
        <v>#VALUE!</v>
      </c>
      <c r="AI28" s="13"/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4"/>
        <v>44.32</v>
      </c>
      <c r="AO28" s="13"/>
      <c r="AP28" s="21" t="e">
        <f t="shared" si="5"/>
        <v>#VALUE!</v>
      </c>
    </row>
    <row r="29" spans="1:42" hidden="1">
      <c r="A29" s="68">
        <v>27</v>
      </c>
      <c r="B29" s="2" t="s">
        <v>21</v>
      </c>
      <c r="C29" s="3" t="s">
        <v>22</v>
      </c>
      <c r="D29" s="1" t="s">
        <v>20</v>
      </c>
      <c r="E29" s="23" t="s">
        <v>18</v>
      </c>
      <c r="F29" s="82" t="s">
        <v>206</v>
      </c>
      <c r="G29" s="69">
        <f t="shared" si="6"/>
        <v>20</v>
      </c>
      <c r="H29" s="24">
        <v>20</v>
      </c>
      <c r="I29" s="25">
        <v>2</v>
      </c>
      <c r="J29" s="26">
        <v>6</v>
      </c>
      <c r="K29" s="27">
        <v>2</v>
      </c>
      <c r="L29" s="28">
        <v>6</v>
      </c>
      <c r="M29" s="25">
        <v>2</v>
      </c>
      <c r="N29" s="26">
        <v>6</v>
      </c>
      <c r="O29" s="27">
        <v>0</v>
      </c>
      <c r="P29" s="28">
        <v>0</v>
      </c>
      <c r="Q29" s="25">
        <v>0</v>
      </c>
      <c r="R29" s="26">
        <v>0</v>
      </c>
      <c r="S29" s="27">
        <v>2</v>
      </c>
      <c r="T29" s="28">
        <v>6</v>
      </c>
      <c r="U29" s="25">
        <v>2</v>
      </c>
      <c r="V29" s="26">
        <v>6</v>
      </c>
      <c r="W29" s="22"/>
      <c r="X29" s="14">
        <f t="shared" si="0"/>
        <v>410</v>
      </c>
      <c r="Y29" s="14" t="e">
        <f>SUMIF('[1]2007'!$B$2119:$B$2200,[1]New!B30,'[1]2007'!$E$2119:$E$2200)</f>
        <v>#VALUE!</v>
      </c>
      <c r="Z29" s="15" t="e">
        <f t="shared" si="1"/>
        <v>#VALUE!</v>
      </c>
      <c r="AA29" s="23"/>
      <c r="AB29" s="23"/>
      <c r="AC29" s="16" t="e">
        <f t="shared" si="2"/>
        <v>#VALUE!</v>
      </c>
      <c r="AD29" s="13"/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3"/>
        <v>#VALUE!</v>
      </c>
      <c r="AI29" s="13"/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4"/>
        <v>44.32</v>
      </c>
      <c r="AO29" s="13"/>
      <c r="AP29" s="21" t="e">
        <f t="shared" si="5"/>
        <v>#VALUE!</v>
      </c>
    </row>
    <row r="30" spans="1:42" hidden="1">
      <c r="A30" s="68">
        <v>28</v>
      </c>
      <c r="B30" s="2" t="s">
        <v>67</v>
      </c>
      <c r="C30" s="3" t="s">
        <v>143</v>
      </c>
      <c r="D30" s="1" t="s">
        <v>20</v>
      </c>
      <c r="E30" s="23" t="s">
        <v>18</v>
      </c>
      <c r="F30" s="82" t="s">
        <v>206</v>
      </c>
      <c r="G30" s="69">
        <f t="shared" si="6"/>
        <v>39</v>
      </c>
      <c r="H30" s="24">
        <v>40</v>
      </c>
      <c r="I30" s="25">
        <v>0</v>
      </c>
      <c r="J30" s="26">
        <v>0</v>
      </c>
      <c r="K30" s="27">
        <v>0</v>
      </c>
      <c r="L30" s="28">
        <v>0</v>
      </c>
      <c r="M30" s="25">
        <v>9</v>
      </c>
      <c r="N30" s="26">
        <v>5</v>
      </c>
      <c r="O30" s="27">
        <v>9</v>
      </c>
      <c r="P30" s="28">
        <v>5</v>
      </c>
      <c r="Q30" s="25">
        <v>9</v>
      </c>
      <c r="R30" s="26">
        <v>5</v>
      </c>
      <c r="S30" s="27">
        <v>2</v>
      </c>
      <c r="T30" s="28">
        <v>9</v>
      </c>
      <c r="U30" s="25">
        <v>9</v>
      </c>
      <c r="V30" s="26">
        <v>5</v>
      </c>
      <c r="W30" s="22"/>
      <c r="X30" s="14">
        <f t="shared" si="0"/>
        <v>799.5</v>
      </c>
      <c r="Y30" s="14" t="e">
        <f>SUMIF('[1]2007'!$B$2119:$B$2200,[1]New!B31,'[1]2007'!$E$2119:$E$2200)</f>
        <v>#VALUE!</v>
      </c>
      <c r="Z30" s="15" t="e">
        <f t="shared" si="1"/>
        <v>#VALUE!</v>
      </c>
      <c r="AA30" s="23"/>
      <c r="AB30" s="23"/>
      <c r="AC30" s="16" t="e">
        <f t="shared" si="2"/>
        <v>#VALUE!</v>
      </c>
      <c r="AD30" s="13"/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3"/>
        <v>#VALUE!</v>
      </c>
      <c r="AI30" s="13"/>
      <c r="AJ30" s="13">
        <f>IF(X30=0,0,LOOKUP(X30,[1]Deduct!A$21:A$64,[1]Deduct!A$21:A$64))-X30</f>
        <v>-49.5</v>
      </c>
      <c r="AK30" s="20">
        <f>IF(X30=0,0,LOOKUP(X30,[1]Deduct!A$21:A$64,[1]Deduct!C$21:C$64))</f>
        <v>76.92</v>
      </c>
      <c r="AL30" s="13">
        <f>IF(X30=0,0,LOOKUP(X30,[1]Deduct!A$21:A$64,[1]Deduct!D$21:D$64))</f>
        <v>30.49</v>
      </c>
      <c r="AM30" s="13">
        <f>IF(X30=0,0,LOOKUP(X30,[1]Deduct!A$21:A$64,[1]Deduct!E$21:E$64))</f>
        <v>13.01</v>
      </c>
      <c r="AN30" s="18">
        <f t="shared" si="4"/>
        <v>169.12</v>
      </c>
      <c r="AO30" s="13"/>
      <c r="AP30" s="21" t="e">
        <f t="shared" si="5"/>
        <v>#VALUE!</v>
      </c>
    </row>
    <row r="31" spans="1:42" hidden="1">
      <c r="A31" s="68">
        <v>29</v>
      </c>
      <c r="B31" s="2" t="s">
        <v>68</v>
      </c>
      <c r="C31" s="3" t="s">
        <v>144</v>
      </c>
      <c r="D31" s="1" t="s">
        <v>20</v>
      </c>
      <c r="E31" s="23" t="s">
        <v>18</v>
      </c>
      <c r="F31" s="82" t="s">
        <v>206</v>
      </c>
      <c r="G31" s="69">
        <f t="shared" si="6"/>
        <v>20</v>
      </c>
      <c r="H31" s="24">
        <v>20</v>
      </c>
      <c r="I31" s="25">
        <v>0</v>
      </c>
      <c r="J31" s="26">
        <v>0</v>
      </c>
      <c r="K31" s="27">
        <v>10</v>
      </c>
      <c r="L31" s="28">
        <v>3</v>
      </c>
      <c r="M31" s="25">
        <v>0</v>
      </c>
      <c r="N31" s="26">
        <v>0</v>
      </c>
      <c r="O31" s="27">
        <v>10</v>
      </c>
      <c r="P31" s="28">
        <v>3</v>
      </c>
      <c r="Q31" s="25">
        <v>10</v>
      </c>
      <c r="R31" s="26">
        <v>3</v>
      </c>
      <c r="S31" s="27">
        <v>10</v>
      </c>
      <c r="T31" s="28">
        <v>3</v>
      </c>
      <c r="U31" s="25">
        <v>0</v>
      </c>
      <c r="V31" s="26">
        <v>0</v>
      </c>
      <c r="W31" s="22"/>
      <c r="X31" s="14">
        <f t="shared" si="0"/>
        <v>410</v>
      </c>
      <c r="Y31" s="14" t="e">
        <f>SUMIF('[1]2007'!$B$2119:$B$2200,[1]New!B32,'[1]2007'!$E$2119:$E$2200)</f>
        <v>#VALUE!</v>
      </c>
      <c r="Z31" s="15" t="e">
        <f t="shared" si="1"/>
        <v>#VALUE!</v>
      </c>
      <c r="AA31" s="23"/>
      <c r="AB31" s="23"/>
      <c r="AC31" s="16" t="e">
        <f t="shared" si="2"/>
        <v>#VALUE!</v>
      </c>
      <c r="AD31" s="13"/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3"/>
        <v>#VALUE!</v>
      </c>
      <c r="AI31" s="13"/>
      <c r="AJ31" s="13">
        <f>IF(X31=0,0,LOOKUP(X31,[1]Deduct!A$21:A$64,[1]Deduct!A$21:A$64))-X31</f>
        <v>0</v>
      </c>
      <c r="AK31" s="20">
        <f>IF(X31=0,0,LOOKUP(X31,[1]Deduct!A$21:A$64,[1]Deduct!C$21:C$64))</f>
        <v>0</v>
      </c>
      <c r="AL31" s="13">
        <f>IF(X31=0,0,LOOKUP(X31,[1]Deduct!A$21:A$64,[1]Deduct!D$21:D$64))</f>
        <v>13.64</v>
      </c>
      <c r="AM31" s="13">
        <f>IF(X31=0,0,LOOKUP(X31,[1]Deduct!A$21:A$64,[1]Deduct!E$21:E$64))</f>
        <v>7.1</v>
      </c>
      <c r="AN31" s="18">
        <f t="shared" si="4"/>
        <v>44.32</v>
      </c>
      <c r="AO31" s="13"/>
      <c r="AP31" s="21" t="e">
        <f t="shared" si="5"/>
        <v>#VALUE!</v>
      </c>
    </row>
    <row r="32" spans="1:42" hidden="1">
      <c r="A32" s="68">
        <v>30</v>
      </c>
      <c r="B32" s="2" t="s">
        <v>69</v>
      </c>
      <c r="C32" s="3" t="s">
        <v>145</v>
      </c>
      <c r="D32" s="1" t="s">
        <v>17</v>
      </c>
      <c r="E32" s="23" t="s">
        <v>18</v>
      </c>
      <c r="F32" s="82">
        <v>10.25</v>
      </c>
      <c r="G32" s="69">
        <f t="shared" si="6"/>
        <v>17.5</v>
      </c>
      <c r="H32" s="24">
        <v>17.5</v>
      </c>
      <c r="I32" s="25">
        <v>0</v>
      </c>
      <c r="J32" s="26">
        <v>0</v>
      </c>
      <c r="K32" s="27">
        <v>0</v>
      </c>
      <c r="L32" s="28">
        <v>0</v>
      </c>
      <c r="M32" s="25">
        <v>0</v>
      </c>
      <c r="N32" s="26">
        <v>0</v>
      </c>
      <c r="O32" s="27">
        <v>0</v>
      </c>
      <c r="P32" s="28">
        <v>0</v>
      </c>
      <c r="Q32" s="25">
        <v>10.5</v>
      </c>
      <c r="R32" s="26">
        <v>4.5</v>
      </c>
      <c r="S32" s="27">
        <v>10.5</v>
      </c>
      <c r="T32" s="28">
        <v>4.5</v>
      </c>
      <c r="U32" s="25">
        <v>10.5</v>
      </c>
      <c r="V32" s="26">
        <v>4</v>
      </c>
      <c r="W32" s="22"/>
      <c r="X32" s="14">
        <f t="shared" si="0"/>
        <v>358.75</v>
      </c>
      <c r="Y32" s="14" t="e">
        <f>SUMIF('[1]2007'!$B$2119:$B$2200,[1]New!B33,'[1]2007'!$E$2119:$E$2200)</f>
        <v>#VALUE!</v>
      </c>
      <c r="Z32" s="15" t="e">
        <f t="shared" si="1"/>
        <v>#VALUE!</v>
      </c>
      <c r="AA32" s="23">
        <v>1</v>
      </c>
      <c r="AB32" s="23"/>
      <c r="AC32" s="16" t="e">
        <f t="shared" si="2"/>
        <v>#VALUE!</v>
      </c>
      <c r="AD32" s="13"/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3"/>
        <v>#VALUE!</v>
      </c>
      <c r="AI32" s="13"/>
      <c r="AJ32" s="13" t="e">
        <f>IF(X32=0,0,LOOKUP(X32,[1]Deduct!A$21:A$64,[1]Deduct!A$21:A$64))-X32</f>
        <v>#N/A</v>
      </c>
      <c r="AK32" s="20" t="e">
        <f>IF(X32=0,0,LOOKUP(X32,[1]Deduct!A$21:A$64,[1]Deduct!C$21:C$64))</f>
        <v>#N/A</v>
      </c>
      <c r="AL32" s="13" t="e">
        <f>IF(X32=0,0,LOOKUP(X32,[1]Deduct!A$21:A$64,[1]Deduct!D$21:D$64))</f>
        <v>#N/A</v>
      </c>
      <c r="AM32" s="13" t="e">
        <f>IF(X32=0,0,LOOKUP(X32,[1]Deduct!A$21:A$64,[1]Deduct!E$21:E$64))</f>
        <v>#N/A</v>
      </c>
      <c r="AN32" s="18" t="e">
        <f t="shared" si="4"/>
        <v>#N/A</v>
      </c>
      <c r="AO32" s="13"/>
      <c r="AP32" s="21" t="e">
        <f t="shared" si="5"/>
        <v>#N/A</v>
      </c>
    </row>
    <row r="33" spans="1:42" hidden="1">
      <c r="A33" s="68">
        <v>31</v>
      </c>
      <c r="B33" s="2" t="s">
        <v>219</v>
      </c>
      <c r="C33" s="3" t="s">
        <v>220</v>
      </c>
      <c r="D33" s="1" t="s">
        <v>216</v>
      </c>
      <c r="E33" s="23" t="s">
        <v>18</v>
      </c>
      <c r="F33" s="82">
        <v>10.25</v>
      </c>
      <c r="G33" s="69">
        <f t="shared" si="6"/>
        <v>35</v>
      </c>
      <c r="H33" s="24">
        <v>35</v>
      </c>
      <c r="I33" s="25">
        <v>4</v>
      </c>
      <c r="J33" s="26">
        <v>10</v>
      </c>
      <c r="K33" s="27">
        <v>11</v>
      </c>
      <c r="L33" s="28">
        <v>5</v>
      </c>
      <c r="M33" s="25">
        <v>11</v>
      </c>
      <c r="N33" s="26">
        <v>5</v>
      </c>
      <c r="O33" s="27">
        <v>0</v>
      </c>
      <c r="P33" s="28">
        <v>0</v>
      </c>
      <c r="Q33" s="25">
        <v>11</v>
      </c>
      <c r="R33" s="26">
        <v>5</v>
      </c>
      <c r="S33" s="27">
        <v>11</v>
      </c>
      <c r="T33" s="28">
        <v>5</v>
      </c>
      <c r="U33" s="25">
        <v>11</v>
      </c>
      <c r="V33" s="26">
        <v>4</v>
      </c>
      <c r="W33" s="22"/>
      <c r="X33" s="14"/>
      <c r="Y33" s="14"/>
      <c r="Z33" s="15"/>
      <c r="AA33" s="23"/>
      <c r="AB33" s="23"/>
      <c r="AC33" s="16"/>
      <c r="AD33" s="13"/>
      <c r="AE33" s="17"/>
      <c r="AF33" s="18"/>
      <c r="AG33" s="18"/>
      <c r="AH33" s="19"/>
      <c r="AI33" s="13"/>
      <c r="AJ33" s="13"/>
      <c r="AK33" s="20"/>
      <c r="AL33" s="13"/>
      <c r="AM33" s="13"/>
      <c r="AN33" s="18"/>
      <c r="AO33" s="13"/>
      <c r="AP33" s="21"/>
    </row>
    <row r="34" spans="1:42" hidden="1">
      <c r="A34" s="68">
        <v>32</v>
      </c>
      <c r="B34" s="2" t="s">
        <v>70</v>
      </c>
      <c r="C34" s="3" t="s">
        <v>146</v>
      </c>
      <c r="D34" s="1" t="s">
        <v>213</v>
      </c>
      <c r="E34" s="23" t="s">
        <v>18</v>
      </c>
      <c r="F34" s="82" t="s">
        <v>206</v>
      </c>
      <c r="G34" s="69">
        <f t="shared" si="6"/>
        <v>32</v>
      </c>
      <c r="H34" s="24">
        <v>32</v>
      </c>
      <c r="I34" s="25">
        <v>0</v>
      </c>
      <c r="J34" s="26">
        <v>0</v>
      </c>
      <c r="K34" s="27">
        <v>9</v>
      </c>
      <c r="L34" s="28">
        <v>3.5</v>
      </c>
      <c r="M34" s="25">
        <v>0</v>
      </c>
      <c r="N34" s="26">
        <v>0</v>
      </c>
      <c r="O34" s="27">
        <v>9</v>
      </c>
      <c r="P34" s="28">
        <v>3.5</v>
      </c>
      <c r="Q34" s="25">
        <v>9</v>
      </c>
      <c r="R34" s="26">
        <v>3.5</v>
      </c>
      <c r="S34" s="27">
        <v>9</v>
      </c>
      <c r="T34" s="28">
        <v>3.5</v>
      </c>
      <c r="U34" s="25">
        <v>9</v>
      </c>
      <c r="V34" s="26">
        <v>3</v>
      </c>
      <c r="W34" s="22"/>
      <c r="X34" s="14">
        <f t="shared" si="0"/>
        <v>656</v>
      </c>
      <c r="Y34" s="14" t="e">
        <f>SUMIF('[1]2007'!$B$2119:$B$2200,[1]New!B34,'[1]2007'!$E$2119:$E$2200)</f>
        <v>#VALUE!</v>
      </c>
      <c r="Z34" s="15" t="e">
        <f t="shared" si="1"/>
        <v>#VALUE!</v>
      </c>
      <c r="AA34" s="23">
        <v>1</v>
      </c>
      <c r="AB34" s="23"/>
      <c r="AC34" s="16" t="e">
        <f t="shared" si="2"/>
        <v>#VALUE!</v>
      </c>
      <c r="AD34" s="13"/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3"/>
        <v>#VALUE!</v>
      </c>
      <c r="AI34" s="13"/>
      <c r="AJ34" s="13">
        <f>IF(X34=0,0,LOOKUP(X34,[1]Deduct!A$21:A$64,[1]Deduct!A$21:A$64))-X34</f>
        <v>-6</v>
      </c>
      <c r="AK34" s="20">
        <f>IF(X34=0,0,LOOKUP(X34,[1]Deduct!A$21:A$64,[1]Deduct!C$21:C$64))</f>
        <v>47.63</v>
      </c>
      <c r="AL34" s="13">
        <f>IF(X34=0,0,LOOKUP(X34,[1]Deduct!A$21:A$64,[1]Deduct!D$21:D$64))</f>
        <v>25.52</v>
      </c>
      <c r="AM34" s="13">
        <f>IF(X34=0,0,LOOKUP(X34,[1]Deduct!A$21:A$64,[1]Deduct!E$21:E$64))</f>
        <v>11.25</v>
      </c>
      <c r="AN34" s="18">
        <f t="shared" si="4"/>
        <v>125.67</v>
      </c>
      <c r="AO34" s="13"/>
      <c r="AP34" s="21" t="e">
        <f t="shared" si="5"/>
        <v>#VALUE!</v>
      </c>
    </row>
    <row r="35" spans="1:42" hidden="1">
      <c r="A35" s="68">
        <v>33</v>
      </c>
      <c r="B35" s="2" t="s">
        <v>71</v>
      </c>
      <c r="C35" s="3" t="s">
        <v>147</v>
      </c>
      <c r="D35" s="1" t="s">
        <v>19</v>
      </c>
      <c r="E35" s="23" t="s">
        <v>18</v>
      </c>
      <c r="F35" s="82" t="s">
        <v>206</v>
      </c>
      <c r="G35" s="69">
        <f t="shared" si="6"/>
        <v>20</v>
      </c>
      <c r="H35" s="24">
        <v>20</v>
      </c>
      <c r="I35" s="25">
        <v>8</v>
      </c>
      <c r="J35" s="26">
        <v>10</v>
      </c>
      <c r="K35" s="27">
        <v>7</v>
      </c>
      <c r="L35" s="28">
        <v>10</v>
      </c>
      <c r="M35" s="25">
        <v>7</v>
      </c>
      <c r="N35" s="26">
        <v>10</v>
      </c>
      <c r="O35" s="27">
        <v>7</v>
      </c>
      <c r="P35" s="28">
        <v>10</v>
      </c>
      <c r="Q35" s="25">
        <v>7</v>
      </c>
      <c r="R35" s="26">
        <v>10</v>
      </c>
      <c r="S35" s="27">
        <v>7</v>
      </c>
      <c r="T35" s="28">
        <v>10</v>
      </c>
      <c r="U35" s="25">
        <v>7</v>
      </c>
      <c r="V35" s="26">
        <v>10</v>
      </c>
      <c r="W35" s="22"/>
      <c r="X35" s="14">
        <f t="shared" si="0"/>
        <v>410</v>
      </c>
      <c r="Y35" s="14" t="e">
        <f>SUMIF('[1]2007'!$B$2119:$B$2200,[1]New!B35,'[1]2007'!$E$2119:$E$2200)</f>
        <v>#VALUE!</v>
      </c>
      <c r="Z35" s="15" t="e">
        <f t="shared" si="1"/>
        <v>#VALUE!</v>
      </c>
      <c r="AA35" s="23"/>
      <c r="AB35" s="23"/>
      <c r="AC35" s="16" t="e">
        <f t="shared" si="2"/>
        <v>#VALUE!</v>
      </c>
      <c r="AD35" s="13"/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3"/>
        <v>#VALUE!</v>
      </c>
      <c r="AI35" s="13"/>
      <c r="AJ35" s="13">
        <f>IF(X35=0,0,LOOKUP(X35,[1]Deduct!A$21:A$64,[1]Deduct!A$21:A$64))-X35</f>
        <v>0</v>
      </c>
      <c r="AK35" s="20">
        <f>IF(X35=0,0,LOOKUP(X35,[1]Deduct!A$21:A$64,[1]Deduct!C$21:C$64))</f>
        <v>0</v>
      </c>
      <c r="AL35" s="13">
        <f>IF(X35=0,0,LOOKUP(X35,[1]Deduct!A$21:A$64,[1]Deduct!D$21:D$64))</f>
        <v>13.64</v>
      </c>
      <c r="AM35" s="13">
        <f>IF(X35=0,0,LOOKUP(X35,[1]Deduct!A$21:A$64,[1]Deduct!E$21:E$64))</f>
        <v>7.1</v>
      </c>
      <c r="AN35" s="18">
        <f t="shared" si="4"/>
        <v>44.32</v>
      </c>
      <c r="AO35" s="13"/>
      <c r="AP35" s="21" t="e">
        <f t="shared" si="5"/>
        <v>#VALUE!</v>
      </c>
    </row>
    <row r="36" spans="1:42" hidden="1">
      <c r="A36" s="68">
        <v>34</v>
      </c>
      <c r="B36" s="2" t="s">
        <v>72</v>
      </c>
      <c r="C36" s="3" t="s">
        <v>149</v>
      </c>
      <c r="D36" s="1" t="s">
        <v>17</v>
      </c>
      <c r="E36" s="23" t="s">
        <v>18</v>
      </c>
      <c r="F36" s="82">
        <v>10.5</v>
      </c>
      <c r="G36" s="69">
        <f t="shared" si="6"/>
        <v>36.5</v>
      </c>
      <c r="H36" s="24">
        <v>36.5</v>
      </c>
      <c r="I36" s="25">
        <v>10.5</v>
      </c>
      <c r="J36" s="26">
        <v>4.5</v>
      </c>
      <c r="K36" s="27">
        <v>10.5</v>
      </c>
      <c r="L36" s="28">
        <v>4.5</v>
      </c>
      <c r="M36" s="25">
        <v>10.5</v>
      </c>
      <c r="N36" s="26">
        <v>4.5</v>
      </c>
      <c r="O36" s="27">
        <v>10.5</v>
      </c>
      <c r="P36" s="28">
        <v>5</v>
      </c>
      <c r="Q36" s="25">
        <v>11</v>
      </c>
      <c r="R36" s="26">
        <v>5</v>
      </c>
      <c r="S36" s="27">
        <v>0</v>
      </c>
      <c r="T36" s="28">
        <v>0</v>
      </c>
      <c r="U36" s="25">
        <v>11</v>
      </c>
      <c r="V36" s="26">
        <v>5</v>
      </c>
      <c r="W36" s="22"/>
      <c r="X36" s="14">
        <f t="shared" si="0"/>
        <v>766.5</v>
      </c>
      <c r="Y36" s="14" t="e">
        <f>SUMIF('[1]2007'!$B$2119:$B$2200,[1]New!B37,'[1]2007'!$E$2119:$E$2200)</f>
        <v>#VALUE!</v>
      </c>
      <c r="Z36" s="15" t="e">
        <f t="shared" si="1"/>
        <v>#VALUE!</v>
      </c>
      <c r="AA36" s="23">
        <v>1</v>
      </c>
      <c r="AB36" s="23"/>
      <c r="AC36" s="16" t="e">
        <f t="shared" si="2"/>
        <v>#VALUE!</v>
      </c>
      <c r="AD36" s="13"/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3"/>
        <v>#VALUE!</v>
      </c>
      <c r="AI36" s="13"/>
      <c r="AJ36" s="13">
        <f>IF(X36=0,0,LOOKUP(X36,[1]Deduct!A$21:A$64,[1]Deduct!A$21:A$64))-X36</f>
        <v>-16.5</v>
      </c>
      <c r="AK36" s="20">
        <f>IF(X36=0,0,LOOKUP(X36,[1]Deduct!A$21:A$64,[1]Deduct!C$21:C$64))</f>
        <v>76.92</v>
      </c>
      <c r="AL36" s="13">
        <f>IF(X36=0,0,LOOKUP(X36,[1]Deduct!A$21:A$64,[1]Deduct!D$21:D$64))</f>
        <v>30.49</v>
      </c>
      <c r="AM36" s="13">
        <f>IF(X36=0,0,LOOKUP(X36,[1]Deduct!A$21:A$64,[1]Deduct!E$21:E$64))</f>
        <v>13.01</v>
      </c>
      <c r="AN36" s="18">
        <f t="shared" si="4"/>
        <v>169.12</v>
      </c>
      <c r="AO36" s="13"/>
      <c r="AP36" s="21" t="e">
        <f t="shared" si="5"/>
        <v>#VALUE!</v>
      </c>
    </row>
    <row r="37" spans="1:42" hidden="1">
      <c r="A37" s="68">
        <v>35</v>
      </c>
      <c r="B37" s="2" t="s">
        <v>73</v>
      </c>
      <c r="C37" s="3" t="s">
        <v>150</v>
      </c>
      <c r="D37" s="1" t="s">
        <v>20</v>
      </c>
      <c r="E37" s="23" t="s">
        <v>18</v>
      </c>
      <c r="F37" s="82" t="s">
        <v>206</v>
      </c>
      <c r="G37" s="69">
        <f t="shared" si="6"/>
        <v>40</v>
      </c>
      <c r="H37" s="24">
        <v>40</v>
      </c>
      <c r="I37" s="25">
        <v>0</v>
      </c>
      <c r="J37" s="26">
        <v>0</v>
      </c>
      <c r="K37" s="27">
        <v>0</v>
      </c>
      <c r="L37" s="28">
        <v>0</v>
      </c>
      <c r="M37" s="25">
        <v>12</v>
      </c>
      <c r="N37" s="26">
        <v>8</v>
      </c>
      <c r="O37" s="27">
        <v>12</v>
      </c>
      <c r="P37" s="28">
        <v>8</v>
      </c>
      <c r="Q37" s="25">
        <v>12</v>
      </c>
      <c r="R37" s="26">
        <v>8</v>
      </c>
      <c r="S37" s="27">
        <v>12</v>
      </c>
      <c r="T37" s="28">
        <v>8</v>
      </c>
      <c r="U37" s="25">
        <v>12</v>
      </c>
      <c r="V37" s="26">
        <v>8</v>
      </c>
      <c r="W37" s="22"/>
      <c r="X37" s="14">
        <f t="shared" si="0"/>
        <v>820</v>
      </c>
      <c r="Y37" s="14" t="e">
        <f>SUMIF('[1]2007'!$B$2119:$B$2200,[1]New!B38,'[1]2007'!$E$2119:$E$2200)</f>
        <v>#VALUE!</v>
      </c>
      <c r="Z37" s="15" t="e">
        <f t="shared" si="1"/>
        <v>#VALUE!</v>
      </c>
      <c r="AA37" s="23"/>
      <c r="AB37" s="23"/>
      <c r="AC37" s="16" t="e">
        <f t="shared" si="2"/>
        <v>#VALUE!</v>
      </c>
      <c r="AD37" s="13"/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3"/>
        <v>#VALUE!</v>
      </c>
      <c r="AI37" s="13"/>
      <c r="AJ37" s="13">
        <f>IF(X37=0,0,LOOKUP(X37,[1]Deduct!A$21:A$64,[1]Deduct!A$21:A$64))-X37</f>
        <v>-70</v>
      </c>
      <c r="AK37" s="20">
        <f>IF(X37=0,0,LOOKUP(X37,[1]Deduct!A$21:A$64,[1]Deduct!C$21:C$64))</f>
        <v>76.92</v>
      </c>
      <c r="AL37" s="13">
        <f>IF(X37=0,0,LOOKUP(X37,[1]Deduct!A$21:A$64,[1]Deduct!D$21:D$64))</f>
        <v>30.49</v>
      </c>
      <c r="AM37" s="13">
        <f>IF(X37=0,0,LOOKUP(X37,[1]Deduct!A$21:A$64,[1]Deduct!E$21:E$64))</f>
        <v>13.01</v>
      </c>
      <c r="AN37" s="18">
        <f t="shared" si="4"/>
        <v>169.12</v>
      </c>
      <c r="AO37" s="13"/>
      <c r="AP37" s="21" t="e">
        <f t="shared" si="5"/>
        <v>#VALUE!</v>
      </c>
    </row>
    <row r="38" spans="1:42" hidden="1">
      <c r="A38" s="68">
        <v>36</v>
      </c>
      <c r="B38" s="2" t="s">
        <v>74</v>
      </c>
      <c r="C38" s="3" t="s">
        <v>151</v>
      </c>
      <c r="D38" s="1" t="s">
        <v>20</v>
      </c>
      <c r="E38" s="23" t="s">
        <v>18</v>
      </c>
      <c r="F38" s="82" t="s">
        <v>207</v>
      </c>
      <c r="G38" s="69">
        <f t="shared" si="6"/>
        <v>31</v>
      </c>
      <c r="H38" s="24">
        <v>31</v>
      </c>
      <c r="I38" s="25">
        <v>10</v>
      </c>
      <c r="J38" s="26">
        <v>4</v>
      </c>
      <c r="K38" s="27">
        <v>10</v>
      </c>
      <c r="L38" s="28">
        <v>4</v>
      </c>
      <c r="M38" s="25">
        <v>10</v>
      </c>
      <c r="N38" s="26">
        <v>4</v>
      </c>
      <c r="O38" s="27">
        <v>0</v>
      </c>
      <c r="P38" s="28">
        <v>0</v>
      </c>
      <c r="Q38" s="25">
        <v>10</v>
      </c>
      <c r="R38" s="26">
        <v>4</v>
      </c>
      <c r="S38" s="27">
        <v>0</v>
      </c>
      <c r="T38" s="28">
        <v>0</v>
      </c>
      <c r="U38" s="25">
        <v>10</v>
      </c>
      <c r="V38" s="26">
        <v>5</v>
      </c>
      <c r="W38" s="22"/>
      <c r="X38" s="14">
        <f t="shared" si="0"/>
        <v>651</v>
      </c>
      <c r="Y38" s="14" t="e">
        <f>SUMIF('[1]2007'!$B$2119:$B$2200,[1]New!B39,'[1]2007'!$E$2119:$E$2200)</f>
        <v>#VALUE!</v>
      </c>
      <c r="Z38" s="15" t="e">
        <f t="shared" si="1"/>
        <v>#VALUE!</v>
      </c>
      <c r="AA38" s="23"/>
      <c r="AB38" s="23"/>
      <c r="AC38" s="16" t="e">
        <f t="shared" si="2"/>
        <v>#VALUE!</v>
      </c>
      <c r="AD38" s="13"/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3"/>
        <v>#VALUE!</v>
      </c>
      <c r="AI38" s="13"/>
      <c r="AJ38" s="13">
        <f>IF(X38=0,0,LOOKUP(X38,[1]Deduct!A$21:A$64,[1]Deduct!A$21:A$64))-X38</f>
        <v>-1</v>
      </c>
      <c r="AK38" s="20">
        <f>IF(X38=0,0,LOOKUP(X38,[1]Deduct!A$21:A$64,[1]Deduct!C$21:C$64))</f>
        <v>47.63</v>
      </c>
      <c r="AL38" s="13">
        <f>IF(X38=0,0,LOOKUP(X38,[1]Deduct!A$21:A$64,[1]Deduct!D$21:D$64))</f>
        <v>25.52</v>
      </c>
      <c r="AM38" s="13">
        <f>IF(X38=0,0,LOOKUP(X38,[1]Deduct!A$21:A$64,[1]Deduct!E$21:E$64))</f>
        <v>11.25</v>
      </c>
      <c r="AN38" s="18">
        <f t="shared" si="4"/>
        <v>125.67</v>
      </c>
      <c r="AO38" s="13"/>
      <c r="AP38" s="21" t="e">
        <f t="shared" si="5"/>
        <v>#VALUE!</v>
      </c>
    </row>
    <row r="39" spans="1:42" hidden="1">
      <c r="A39" s="68">
        <v>37</v>
      </c>
      <c r="B39" s="2" t="s">
        <v>75</v>
      </c>
      <c r="C39" s="3" t="s">
        <v>152</v>
      </c>
      <c r="D39" s="1" t="s">
        <v>17</v>
      </c>
      <c r="E39" s="23" t="s">
        <v>18</v>
      </c>
      <c r="F39" s="82">
        <v>10.5</v>
      </c>
      <c r="G39" s="69">
        <f t="shared" si="6"/>
        <v>39.75</v>
      </c>
      <c r="H39" s="24">
        <v>39.75</v>
      </c>
      <c r="I39" s="25">
        <v>11</v>
      </c>
      <c r="J39" s="26">
        <v>7</v>
      </c>
      <c r="K39" s="27">
        <v>0</v>
      </c>
      <c r="L39" s="28">
        <v>0</v>
      </c>
      <c r="M39" s="25">
        <v>11</v>
      </c>
      <c r="N39" s="26">
        <v>7</v>
      </c>
      <c r="O39" s="27">
        <v>11</v>
      </c>
      <c r="P39" s="28">
        <v>7</v>
      </c>
      <c r="Q39" s="25">
        <v>11</v>
      </c>
      <c r="R39" s="26">
        <v>7</v>
      </c>
      <c r="S39" s="27">
        <v>11</v>
      </c>
      <c r="T39" s="28">
        <v>6.75</v>
      </c>
      <c r="U39" s="25">
        <v>0</v>
      </c>
      <c r="V39" s="26">
        <v>0</v>
      </c>
      <c r="W39" s="22"/>
      <c r="X39" s="14">
        <f t="shared" si="0"/>
        <v>834.75</v>
      </c>
      <c r="Y39" s="14" t="e">
        <f>SUMIF('[1]2007'!$B$2119:$B$2200,[1]New!B40,'[1]2007'!$E$2119:$E$2200)</f>
        <v>#VALUE!</v>
      </c>
      <c r="Z39" s="15" t="e">
        <f t="shared" si="1"/>
        <v>#VALUE!</v>
      </c>
      <c r="AA39" s="23"/>
      <c r="AB39" s="23"/>
      <c r="AC39" s="16" t="e">
        <f t="shared" si="2"/>
        <v>#VALUE!</v>
      </c>
      <c r="AD39" s="13"/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3"/>
        <v>#VALUE!</v>
      </c>
      <c r="AI39" s="13"/>
      <c r="AJ39" s="13">
        <f>IF(X39=0,0,LOOKUP(X39,[1]Deduct!A$21:A$64,[1]Deduct!A$21:A$64))-X39</f>
        <v>-84.75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4"/>
        <v>169.12</v>
      </c>
      <c r="AO39" s="13"/>
      <c r="AP39" s="21" t="e">
        <f t="shared" si="5"/>
        <v>#VALUE!</v>
      </c>
    </row>
    <row r="40" spans="1:42" hidden="1">
      <c r="A40" s="68">
        <v>38</v>
      </c>
      <c r="B40" s="2" t="s">
        <v>76</v>
      </c>
      <c r="C40" s="3" t="s">
        <v>153</v>
      </c>
      <c r="D40" s="1" t="s">
        <v>17</v>
      </c>
      <c r="E40" s="23" t="s">
        <v>18</v>
      </c>
      <c r="F40" s="82">
        <v>11.25</v>
      </c>
      <c r="G40" s="69">
        <f t="shared" si="6"/>
        <v>38.75</v>
      </c>
      <c r="H40" s="24">
        <v>38.75</v>
      </c>
      <c r="I40" s="25">
        <v>0</v>
      </c>
      <c r="J40" s="26">
        <v>0</v>
      </c>
      <c r="K40" s="27">
        <v>2.25</v>
      </c>
      <c r="L40" s="28">
        <v>10</v>
      </c>
      <c r="M40" s="25">
        <v>2.5</v>
      </c>
      <c r="N40" s="26">
        <v>10</v>
      </c>
      <c r="O40" s="27">
        <v>2</v>
      </c>
      <c r="P40" s="28">
        <v>10</v>
      </c>
      <c r="Q40" s="25">
        <v>1.5</v>
      </c>
      <c r="R40" s="26">
        <v>10</v>
      </c>
      <c r="S40" s="27">
        <v>0</v>
      </c>
      <c r="T40" s="28">
        <v>0</v>
      </c>
      <c r="U40" s="25">
        <v>3</v>
      </c>
      <c r="V40" s="26">
        <v>10</v>
      </c>
      <c r="W40" s="22"/>
      <c r="X40" s="14">
        <f t="shared" si="0"/>
        <v>871.875</v>
      </c>
      <c r="Y40" s="14" t="e">
        <f>SUMIF('[1]2007'!$B$2119:$B$2200,[1]New!B41,'[1]2007'!$E$2119:$E$2200)</f>
        <v>#VALUE!</v>
      </c>
      <c r="Z40" s="15" t="e">
        <f t="shared" si="1"/>
        <v>#VALUE!</v>
      </c>
      <c r="AA40" s="23"/>
      <c r="AB40" s="23"/>
      <c r="AC40" s="16" t="e">
        <f t="shared" si="2"/>
        <v>#VALUE!</v>
      </c>
      <c r="AD40" s="13"/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3"/>
        <v>#VALUE!</v>
      </c>
      <c r="AI40" s="13"/>
      <c r="AJ40" s="13">
        <f>IF(X40=0,0,LOOKUP(X40,[1]Deduct!A$21:A$64,[1]Deduct!A$21:A$64))-X40</f>
        <v>-121.875</v>
      </c>
      <c r="AK40" s="20">
        <f>IF(X40=0,0,LOOKUP(X40,[1]Deduct!A$21:A$64,[1]Deduct!C$21:C$64))</f>
        <v>76.92</v>
      </c>
      <c r="AL40" s="13">
        <f>IF(X40=0,0,LOOKUP(X40,[1]Deduct!A$21:A$64,[1]Deduct!D$21:D$64))</f>
        <v>30.49</v>
      </c>
      <c r="AM40" s="13">
        <f>IF(X40=0,0,LOOKUP(X40,[1]Deduct!A$21:A$64,[1]Deduct!E$21:E$64))</f>
        <v>13.01</v>
      </c>
      <c r="AN40" s="18">
        <f t="shared" si="4"/>
        <v>169.12</v>
      </c>
      <c r="AO40" s="13"/>
      <c r="AP40" s="21" t="e">
        <f t="shared" si="5"/>
        <v>#VALUE!</v>
      </c>
    </row>
    <row r="41" spans="1:42" hidden="1">
      <c r="A41" s="68">
        <v>39</v>
      </c>
      <c r="B41" s="2" t="s">
        <v>77</v>
      </c>
      <c r="C41" s="3" t="s">
        <v>154</v>
      </c>
      <c r="D41" s="1" t="s">
        <v>17</v>
      </c>
      <c r="E41" s="23" t="s">
        <v>18</v>
      </c>
      <c r="F41" s="82">
        <v>10.5</v>
      </c>
      <c r="G41" s="69">
        <f t="shared" si="6"/>
        <v>31.5</v>
      </c>
      <c r="H41" s="24">
        <v>31.5</v>
      </c>
      <c r="I41" s="25">
        <v>9.5</v>
      </c>
      <c r="J41" s="26">
        <v>3.5</v>
      </c>
      <c r="K41" s="27">
        <v>0</v>
      </c>
      <c r="L41" s="28">
        <v>0</v>
      </c>
      <c r="M41" s="25">
        <v>9.5</v>
      </c>
      <c r="N41" s="26">
        <v>4</v>
      </c>
      <c r="O41" s="27">
        <v>9.5</v>
      </c>
      <c r="P41" s="28">
        <v>4</v>
      </c>
      <c r="Q41" s="25">
        <v>9.5</v>
      </c>
      <c r="R41" s="26">
        <v>4</v>
      </c>
      <c r="S41" s="27">
        <v>9.5</v>
      </c>
      <c r="T41" s="28">
        <v>3.5</v>
      </c>
      <c r="U41" s="25">
        <v>0</v>
      </c>
      <c r="V41" s="26">
        <v>0</v>
      </c>
      <c r="W41" s="22"/>
      <c r="X41" s="14">
        <f t="shared" si="0"/>
        <v>661.5</v>
      </c>
      <c r="Y41" s="14" t="e">
        <f>SUMIF('[1]2007'!$B$2119:$B$2200,[1]New!B42,'[1]2007'!$E$2119:$E$2200)</f>
        <v>#VALUE!</v>
      </c>
      <c r="Z41" s="15" t="e">
        <f t="shared" si="1"/>
        <v>#VALUE!</v>
      </c>
      <c r="AA41" s="23">
        <v>1</v>
      </c>
      <c r="AB41" s="23"/>
      <c r="AC41" s="16" t="e">
        <f t="shared" si="2"/>
        <v>#VALUE!</v>
      </c>
      <c r="AD41" s="13"/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3"/>
        <v>#VALUE!</v>
      </c>
      <c r="AI41" s="13"/>
      <c r="AJ41" s="13">
        <f>IF(X41=0,0,LOOKUP(X41,[1]Deduct!A$21:A$64,[1]Deduct!A$21:A$64))-X41</f>
        <v>-1.5</v>
      </c>
      <c r="AK41" s="20">
        <f>IF(X41=0,0,LOOKUP(X41,[1]Deduct!A$21:A$64,[1]Deduct!C$21:C$64))</f>
        <v>49.59</v>
      </c>
      <c r="AL41" s="13">
        <f>IF(X41=0,0,LOOKUP(X41,[1]Deduct!A$21:A$64,[1]Deduct!D$21:D$64))</f>
        <v>26.01</v>
      </c>
      <c r="AM41" s="13">
        <f>IF(X41=0,0,LOOKUP(X41,[1]Deduct!A$21:A$64,[1]Deduct!E$21:E$64))</f>
        <v>11.42</v>
      </c>
      <c r="AN41" s="18">
        <f t="shared" si="4"/>
        <v>129.02000000000001</v>
      </c>
      <c r="AO41" s="13"/>
      <c r="AP41" s="21" t="e">
        <f t="shared" si="5"/>
        <v>#VALUE!</v>
      </c>
    </row>
    <row r="42" spans="1:42" hidden="1">
      <c r="A42" s="68">
        <v>40</v>
      </c>
      <c r="B42" s="2" t="s">
        <v>78</v>
      </c>
      <c r="C42" s="3" t="s">
        <v>155</v>
      </c>
      <c r="D42" s="1" t="s">
        <v>213</v>
      </c>
      <c r="E42" s="23" t="s">
        <v>18</v>
      </c>
      <c r="F42" s="82" t="s">
        <v>210</v>
      </c>
      <c r="G42" s="69">
        <f t="shared" si="6"/>
        <v>43</v>
      </c>
      <c r="H42" s="24">
        <v>43</v>
      </c>
      <c r="I42" s="25">
        <v>11</v>
      </c>
      <c r="J42" s="26">
        <v>8</v>
      </c>
      <c r="K42" s="27">
        <v>0</v>
      </c>
      <c r="L42" s="28">
        <v>0</v>
      </c>
      <c r="M42" s="25">
        <v>11</v>
      </c>
      <c r="N42" s="26">
        <v>8</v>
      </c>
      <c r="O42" s="27">
        <v>0</v>
      </c>
      <c r="P42" s="28">
        <v>0</v>
      </c>
      <c r="Q42" s="25">
        <v>11</v>
      </c>
      <c r="R42" s="26">
        <v>7.5</v>
      </c>
      <c r="S42" s="27">
        <v>11</v>
      </c>
      <c r="T42" s="28">
        <v>7.5</v>
      </c>
      <c r="U42" s="25">
        <v>11</v>
      </c>
      <c r="V42" s="26">
        <v>7</v>
      </c>
      <c r="W42" s="22"/>
      <c r="X42" s="14">
        <f t="shared" si="0"/>
        <v>946</v>
      </c>
      <c r="Y42" s="14" t="e">
        <f>SUMIF('[1]2007'!$B$2119:$B$2200,[1]New!B43,'[1]2007'!$E$2119:$E$2200)</f>
        <v>#VALUE!</v>
      </c>
      <c r="Z42" s="15" t="e">
        <f t="shared" si="1"/>
        <v>#VALUE!</v>
      </c>
      <c r="AA42" s="23">
        <v>1</v>
      </c>
      <c r="AB42" s="23"/>
      <c r="AC42" s="16" t="e">
        <f t="shared" si="2"/>
        <v>#VALUE!</v>
      </c>
      <c r="AD42" s="13"/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3"/>
        <v>#VALUE!</v>
      </c>
      <c r="AI42" s="13"/>
      <c r="AJ42" s="13">
        <f>IF(X42=0,0,LOOKUP(X42,[1]Deduct!A$21:A$64,[1]Deduct!A$21:A$64))-X42</f>
        <v>-44</v>
      </c>
      <c r="AK42" s="20">
        <f>IF(X42=0,0,LOOKUP(X42,[1]Deduct!A$21:A$64,[1]Deduct!C$21:C$64))</f>
        <v>105.1</v>
      </c>
      <c r="AL42" s="13">
        <f>IF(X42=0,0,LOOKUP(X42,[1]Deduct!A$21:A$64,[1]Deduct!D$21:D$64))</f>
        <v>37.99</v>
      </c>
      <c r="AM42" s="13">
        <f>IF(X42=0,0,LOOKUP(X42,[1]Deduct!A$21:A$64,[1]Deduct!E$21:E$64))</f>
        <v>15.6</v>
      </c>
      <c r="AN42" s="18">
        <f t="shared" si="4"/>
        <v>218.52</v>
      </c>
      <c r="AO42" s="13"/>
      <c r="AP42" s="21" t="e">
        <f t="shared" si="5"/>
        <v>#VALUE!</v>
      </c>
    </row>
    <row r="43" spans="1:42" hidden="1">
      <c r="A43" s="68">
        <v>41</v>
      </c>
      <c r="B43" s="2" t="s">
        <v>79</v>
      </c>
      <c r="C43" s="3" t="s">
        <v>156</v>
      </c>
      <c r="D43" s="1" t="s">
        <v>20</v>
      </c>
      <c r="E43" s="23" t="s">
        <v>18</v>
      </c>
      <c r="F43" s="82" t="s">
        <v>206</v>
      </c>
      <c r="G43" s="69">
        <f t="shared" si="6"/>
        <v>40</v>
      </c>
      <c r="H43" s="24">
        <v>40</v>
      </c>
      <c r="I43" s="25">
        <v>9</v>
      </c>
      <c r="J43" s="26">
        <v>5</v>
      </c>
      <c r="K43" s="27">
        <v>9</v>
      </c>
      <c r="L43" s="28">
        <v>5</v>
      </c>
      <c r="M43" s="25">
        <v>9</v>
      </c>
      <c r="N43" s="26">
        <v>5</v>
      </c>
      <c r="O43" s="27">
        <v>9</v>
      </c>
      <c r="P43" s="28">
        <v>5</v>
      </c>
      <c r="Q43" s="25">
        <v>9</v>
      </c>
      <c r="R43" s="26">
        <v>5</v>
      </c>
      <c r="S43" s="27">
        <v>0</v>
      </c>
      <c r="T43" s="28">
        <v>0</v>
      </c>
      <c r="U43" s="25">
        <v>0</v>
      </c>
      <c r="V43" s="26">
        <v>0</v>
      </c>
      <c r="W43" s="22"/>
      <c r="X43" s="14">
        <f t="shared" si="0"/>
        <v>820</v>
      </c>
      <c r="Y43" s="14" t="e">
        <f>SUMIF('[1]2007'!$B$2119:$B$2200,[1]New!B44,'[1]2007'!$E$2119:$E$2200)</f>
        <v>#VALUE!</v>
      </c>
      <c r="Z43" s="15" t="e">
        <f t="shared" si="1"/>
        <v>#VALUE!</v>
      </c>
      <c r="AA43" s="23">
        <v>1</v>
      </c>
      <c r="AB43" s="23"/>
      <c r="AC43" s="16" t="e">
        <f t="shared" si="2"/>
        <v>#VALUE!</v>
      </c>
      <c r="AD43" s="13"/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3"/>
        <v>#VALUE!</v>
      </c>
      <c r="AI43" s="13"/>
      <c r="AJ43" s="13">
        <f>IF(X43=0,0,LOOKUP(X43,[1]Deduct!A$21:A$64,[1]Deduct!A$21:A$64))-X43</f>
        <v>-70</v>
      </c>
      <c r="AK43" s="20">
        <f>IF(X43=0,0,LOOKUP(X43,[1]Deduct!A$21:A$64,[1]Deduct!C$21:C$64))</f>
        <v>76.92</v>
      </c>
      <c r="AL43" s="13">
        <f>IF(X43=0,0,LOOKUP(X43,[1]Deduct!A$21:A$64,[1]Deduct!D$21:D$64))</f>
        <v>30.49</v>
      </c>
      <c r="AM43" s="13">
        <f>IF(X43=0,0,LOOKUP(X43,[1]Deduct!A$21:A$64,[1]Deduct!E$21:E$64))</f>
        <v>13.01</v>
      </c>
      <c r="AN43" s="18">
        <f t="shared" si="4"/>
        <v>169.12</v>
      </c>
      <c r="AO43" s="13"/>
      <c r="AP43" s="21" t="e">
        <f t="shared" si="5"/>
        <v>#VALUE!</v>
      </c>
    </row>
    <row r="44" spans="1:42" hidden="1">
      <c r="A44" s="68">
        <v>42</v>
      </c>
      <c r="B44" s="2" t="s">
        <v>80</v>
      </c>
      <c r="C44" s="3" t="s">
        <v>157</v>
      </c>
      <c r="D44" s="1" t="s">
        <v>17</v>
      </c>
      <c r="E44" s="23" t="s">
        <v>18</v>
      </c>
      <c r="F44" s="82">
        <v>10.25</v>
      </c>
      <c r="G44" s="69">
        <f t="shared" si="6"/>
        <v>39.25</v>
      </c>
      <c r="H44" s="24">
        <v>39.25</v>
      </c>
      <c r="I44" s="25">
        <v>12</v>
      </c>
      <c r="J44" s="26">
        <v>8</v>
      </c>
      <c r="K44" s="27">
        <v>0</v>
      </c>
      <c r="L44" s="28">
        <v>0</v>
      </c>
      <c r="M44" s="25">
        <v>12</v>
      </c>
      <c r="N44" s="26">
        <v>8</v>
      </c>
      <c r="O44" s="27">
        <v>12</v>
      </c>
      <c r="P44" s="28">
        <v>8</v>
      </c>
      <c r="Q44" s="25">
        <v>0</v>
      </c>
      <c r="R44" s="26">
        <v>0</v>
      </c>
      <c r="S44" s="27">
        <v>12</v>
      </c>
      <c r="T44" s="28">
        <v>8</v>
      </c>
      <c r="U44" s="25">
        <v>12.75</v>
      </c>
      <c r="V44" s="26">
        <v>8</v>
      </c>
      <c r="W44" s="22"/>
      <c r="X44" s="14">
        <f t="shared" si="0"/>
        <v>804.625</v>
      </c>
      <c r="Y44" s="14" t="e">
        <f>SUMIF('[1]2007'!$B$2119:$B$2200,[1]New!B45,'[1]2007'!$E$2119:$E$2200)</f>
        <v>#VALUE!</v>
      </c>
      <c r="Z44" s="15" t="e">
        <f t="shared" si="1"/>
        <v>#VALUE!</v>
      </c>
      <c r="AA44" s="23">
        <v>1</v>
      </c>
      <c r="AB44" s="23"/>
      <c r="AC44" s="16" t="e">
        <f t="shared" si="2"/>
        <v>#VALUE!</v>
      </c>
      <c r="AD44" s="13"/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3"/>
        <v>#VALUE!</v>
      </c>
      <c r="AI44" s="13"/>
      <c r="AJ44" s="13">
        <f>IF(X44=0,0,LOOKUP(X44,[1]Deduct!A$21:A$64,[1]Deduct!A$21:A$64))-X44</f>
        <v>-54.625</v>
      </c>
      <c r="AK44" s="20">
        <f>IF(X44=0,0,LOOKUP(X44,[1]Deduct!A$21:A$64,[1]Deduct!C$21:C$64))</f>
        <v>76.92</v>
      </c>
      <c r="AL44" s="13">
        <f>IF(X44=0,0,LOOKUP(X44,[1]Deduct!A$21:A$64,[1]Deduct!D$21:D$64))</f>
        <v>30.49</v>
      </c>
      <c r="AM44" s="13">
        <f>IF(X44=0,0,LOOKUP(X44,[1]Deduct!A$21:A$64,[1]Deduct!E$21:E$64))</f>
        <v>13.01</v>
      </c>
      <c r="AN44" s="18">
        <f t="shared" si="4"/>
        <v>169.12</v>
      </c>
      <c r="AO44" s="13"/>
      <c r="AP44" s="21" t="e">
        <f t="shared" si="5"/>
        <v>#VALUE!</v>
      </c>
    </row>
    <row r="45" spans="1:42" hidden="1">
      <c r="A45" s="68">
        <v>43</v>
      </c>
      <c r="B45" s="2" t="s">
        <v>81</v>
      </c>
      <c r="C45" s="3" t="s">
        <v>158</v>
      </c>
      <c r="D45" s="1" t="s">
        <v>213</v>
      </c>
      <c r="E45" s="23" t="s">
        <v>18</v>
      </c>
      <c r="F45" s="82" t="s">
        <v>211</v>
      </c>
      <c r="G45" s="69">
        <f t="shared" si="6"/>
        <v>44</v>
      </c>
      <c r="H45" s="24">
        <v>44</v>
      </c>
      <c r="I45" s="25">
        <v>11</v>
      </c>
      <c r="J45" s="26">
        <v>6.5</v>
      </c>
      <c r="K45" s="27">
        <v>11</v>
      </c>
      <c r="L45" s="28">
        <v>6.5</v>
      </c>
      <c r="M45" s="25">
        <v>0</v>
      </c>
      <c r="N45" s="26">
        <v>0</v>
      </c>
      <c r="O45" s="27">
        <v>11</v>
      </c>
      <c r="P45" s="28">
        <v>6.5</v>
      </c>
      <c r="Q45" s="25">
        <v>11</v>
      </c>
      <c r="R45" s="26">
        <v>6.5</v>
      </c>
      <c r="S45" s="27">
        <v>11</v>
      </c>
      <c r="T45" s="28">
        <v>6</v>
      </c>
      <c r="U45" s="25">
        <v>11</v>
      </c>
      <c r="V45" s="26">
        <v>6</v>
      </c>
      <c r="W45" s="22"/>
      <c r="X45" s="14">
        <f t="shared" si="0"/>
        <v>1012</v>
      </c>
      <c r="Y45" s="14" t="e">
        <f>SUMIF('[1]2007'!$B$2119:$B$2200,[1]New!B46,'[1]2007'!$E$2119:$E$2200)</f>
        <v>#VALUE!</v>
      </c>
      <c r="Z45" s="15" t="e">
        <f t="shared" si="1"/>
        <v>#VALUE!</v>
      </c>
      <c r="AA45" s="23"/>
      <c r="AB45" s="23"/>
      <c r="AC45" s="16" t="e">
        <f t="shared" si="2"/>
        <v>#VALUE!</v>
      </c>
      <c r="AD45" s="13"/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3"/>
        <v>#VALUE!</v>
      </c>
      <c r="AI45" s="13"/>
      <c r="AJ45" s="13">
        <f>IF(X45=0,0,LOOKUP(X45,[1]Deduct!A$21:A$64,[1]Deduct!A$21:A$64))-X45</f>
        <v>-52</v>
      </c>
      <c r="AK45" s="20">
        <f>IF(X45=0,0,LOOKUP(X45,[1]Deduct!A$21:A$64,[1]Deduct!C$21:C$64))</f>
        <v>119.97</v>
      </c>
      <c r="AL45" s="13">
        <f>IF(X45=0,0,LOOKUP(X45,[1]Deduct!A$21:A$64,[1]Deduct!D$21:D$64))</f>
        <v>40.86</v>
      </c>
      <c r="AM45" s="13">
        <f>IF(X45=0,0,LOOKUP(X45,[1]Deduct!A$21:A$64,[1]Deduct!E$21:E$64))</f>
        <v>16.61</v>
      </c>
      <c r="AN45" s="18">
        <f t="shared" si="4"/>
        <v>241.55</v>
      </c>
      <c r="AO45" s="13"/>
      <c r="AP45" s="21" t="e">
        <f t="shared" si="5"/>
        <v>#VALUE!</v>
      </c>
    </row>
    <row r="46" spans="1:42" hidden="1">
      <c r="A46" s="68">
        <v>44</v>
      </c>
      <c r="B46" s="2" t="s">
        <v>82</v>
      </c>
      <c r="C46" s="3" t="s">
        <v>159</v>
      </c>
      <c r="D46" s="1" t="s">
        <v>216</v>
      </c>
      <c r="E46" s="23" t="s">
        <v>18</v>
      </c>
      <c r="F46" s="82" t="s">
        <v>206</v>
      </c>
      <c r="G46" s="69">
        <f t="shared" si="6"/>
        <v>30</v>
      </c>
      <c r="H46" s="24">
        <v>30</v>
      </c>
      <c r="I46" s="25">
        <v>0</v>
      </c>
      <c r="J46" s="26">
        <v>0</v>
      </c>
      <c r="K46" s="27">
        <v>12</v>
      </c>
      <c r="L46" s="28">
        <v>6</v>
      </c>
      <c r="M46" s="25">
        <v>4</v>
      </c>
      <c r="N46" s="26">
        <v>10</v>
      </c>
      <c r="O46" s="27">
        <v>12</v>
      </c>
      <c r="P46" s="28">
        <v>6</v>
      </c>
      <c r="Q46" s="25">
        <v>4</v>
      </c>
      <c r="R46" s="26">
        <v>10</v>
      </c>
      <c r="S46" s="27">
        <v>4</v>
      </c>
      <c r="T46" s="28">
        <v>10</v>
      </c>
      <c r="U46" s="25">
        <v>0</v>
      </c>
      <c r="V46" s="26">
        <v>0</v>
      </c>
      <c r="W46" s="22"/>
      <c r="X46" s="14">
        <f t="shared" si="0"/>
        <v>615</v>
      </c>
      <c r="Y46" s="14" t="e">
        <f>SUMIF('[1]2007'!$B$2119:$B$2200,[1]New!B47,'[1]2007'!$E$2119:$E$2200)</f>
        <v>#VALUE!</v>
      </c>
      <c r="Z46" s="15" t="e">
        <f t="shared" si="1"/>
        <v>#VALUE!</v>
      </c>
      <c r="AA46" s="23"/>
      <c r="AB46" s="23"/>
      <c r="AC46" s="16" t="e">
        <f t="shared" si="2"/>
        <v>#VALUE!</v>
      </c>
      <c r="AD46" s="13"/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3"/>
        <v>#VALUE!</v>
      </c>
      <c r="AI46" s="13"/>
      <c r="AJ46" s="13">
        <f>IF(X46=0,0,LOOKUP(X46,[1]Deduct!A$21:A$64,[1]Deduct!A$21:A$64))-X46</f>
        <v>-5</v>
      </c>
      <c r="AK46" s="20">
        <f>IF(X46=0,0,LOOKUP(X46,[1]Deduct!A$21:A$64,[1]Deduct!C$21:C$64))</f>
        <v>38.94</v>
      </c>
      <c r="AL46" s="13">
        <f>IF(X46=0,0,LOOKUP(X46,[1]Deduct!A$21:A$64,[1]Deduct!D$21:D$64))</f>
        <v>23.54</v>
      </c>
      <c r="AM46" s="13">
        <f>IF(X46=0,0,LOOKUP(X46,[1]Deduct!A$21:A$64,[1]Deduct!E$21:E$64))</f>
        <v>10.56</v>
      </c>
      <c r="AN46" s="18">
        <f t="shared" si="4"/>
        <v>111.36</v>
      </c>
      <c r="AO46" s="13"/>
      <c r="AP46" s="21" t="e">
        <f t="shared" si="5"/>
        <v>#VALUE!</v>
      </c>
    </row>
    <row r="47" spans="1:42" hidden="1">
      <c r="A47" s="68">
        <v>45</v>
      </c>
      <c r="B47" s="2" t="s">
        <v>83</v>
      </c>
      <c r="C47" s="3" t="s">
        <v>160</v>
      </c>
      <c r="D47" s="1" t="s">
        <v>17</v>
      </c>
      <c r="E47" s="23" t="s">
        <v>18</v>
      </c>
      <c r="F47" s="82">
        <v>10.5</v>
      </c>
      <c r="G47" s="69">
        <f t="shared" si="6"/>
        <v>44</v>
      </c>
      <c r="H47" s="24">
        <v>44</v>
      </c>
      <c r="I47" s="25">
        <v>3</v>
      </c>
      <c r="J47" s="26">
        <v>10</v>
      </c>
      <c r="K47" s="27">
        <v>3</v>
      </c>
      <c r="L47" s="28">
        <v>10</v>
      </c>
      <c r="M47" s="25">
        <v>3</v>
      </c>
      <c r="N47" s="26">
        <v>10</v>
      </c>
      <c r="O47" s="27">
        <v>3</v>
      </c>
      <c r="P47" s="28">
        <v>10</v>
      </c>
      <c r="Q47" s="25">
        <v>0</v>
      </c>
      <c r="R47" s="26">
        <v>0</v>
      </c>
      <c r="S47" s="27">
        <v>2</v>
      </c>
      <c r="T47" s="28">
        <v>10</v>
      </c>
      <c r="U47" s="25">
        <v>2</v>
      </c>
      <c r="V47" s="26">
        <v>10</v>
      </c>
      <c r="W47" s="22"/>
      <c r="X47" s="14">
        <f t="shared" si="0"/>
        <v>924</v>
      </c>
      <c r="Y47" s="14" t="e">
        <f>SUMIF('[1]2007'!$B$2119:$B$2200,[1]New!B48,'[1]2007'!$E$2119:$E$2200)</f>
        <v>#VALUE!</v>
      </c>
      <c r="Z47" s="15" t="e">
        <f t="shared" si="1"/>
        <v>#VALUE!</v>
      </c>
      <c r="AA47" s="23"/>
      <c r="AB47" s="23"/>
      <c r="AC47" s="16" t="e">
        <f t="shared" si="2"/>
        <v>#VALUE!</v>
      </c>
      <c r="AD47" s="13"/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3"/>
        <v>#VALUE!</v>
      </c>
      <c r="AI47" s="13"/>
      <c r="AJ47" s="13">
        <f>IF(X47=0,0,LOOKUP(X47,[1]Deduct!A$21:A$64,[1]Deduct!A$21:A$64))-X47</f>
        <v>-22</v>
      </c>
      <c r="AK47" s="20">
        <f>IF(X47=0,0,LOOKUP(X47,[1]Deduct!A$21:A$64,[1]Deduct!C$21:C$64))</f>
        <v>105.1</v>
      </c>
      <c r="AL47" s="13">
        <f>IF(X47=0,0,LOOKUP(X47,[1]Deduct!A$21:A$64,[1]Deduct!D$21:D$64))</f>
        <v>37.99</v>
      </c>
      <c r="AM47" s="13">
        <f>IF(X47=0,0,LOOKUP(X47,[1]Deduct!A$21:A$64,[1]Deduct!E$21:E$64))</f>
        <v>15.6</v>
      </c>
      <c r="AN47" s="18">
        <f t="shared" si="4"/>
        <v>218.52</v>
      </c>
      <c r="AO47" s="13"/>
      <c r="AP47" s="21" t="e">
        <f t="shared" si="5"/>
        <v>#VALUE!</v>
      </c>
    </row>
    <row r="48" spans="1:42">
      <c r="A48" s="68">
        <v>46</v>
      </c>
      <c r="B48" s="2" t="s">
        <v>84</v>
      </c>
      <c r="C48" s="3" t="s">
        <v>161</v>
      </c>
      <c r="D48" s="1" t="s">
        <v>26</v>
      </c>
      <c r="E48" s="23" t="s">
        <v>18</v>
      </c>
      <c r="F48" s="82" t="s">
        <v>206</v>
      </c>
      <c r="G48" s="69">
        <f t="shared" si="6"/>
        <v>40</v>
      </c>
      <c r="H48" s="24">
        <v>40</v>
      </c>
      <c r="I48" s="25">
        <v>0</v>
      </c>
      <c r="J48" s="26">
        <v>0</v>
      </c>
      <c r="K48" s="27">
        <v>0</v>
      </c>
      <c r="L48" s="28">
        <v>0</v>
      </c>
      <c r="M48" s="25">
        <v>10</v>
      </c>
      <c r="N48" s="26">
        <v>6</v>
      </c>
      <c r="O48" s="27">
        <v>10</v>
      </c>
      <c r="P48" s="28">
        <v>6</v>
      </c>
      <c r="Q48" s="25">
        <v>10</v>
      </c>
      <c r="R48" s="26">
        <v>6</v>
      </c>
      <c r="S48" s="27">
        <v>10</v>
      </c>
      <c r="T48" s="28">
        <v>6</v>
      </c>
      <c r="U48" s="25">
        <v>2</v>
      </c>
      <c r="V48" s="26">
        <v>10</v>
      </c>
      <c r="W48" s="22"/>
      <c r="X48" s="14">
        <f t="shared" si="0"/>
        <v>820</v>
      </c>
      <c r="Y48" s="14" t="e">
        <f>SUMIF('[1]2007'!$B$2119:$B$2200,[1]New!B49,'[1]2007'!$E$2119:$E$2200)</f>
        <v>#VALUE!</v>
      </c>
      <c r="Z48" s="15" t="e">
        <f t="shared" si="1"/>
        <v>#VALUE!</v>
      </c>
      <c r="AA48" s="23">
        <v>1</v>
      </c>
      <c r="AB48" s="23"/>
      <c r="AC48" s="16" t="e">
        <f t="shared" si="2"/>
        <v>#VALUE!</v>
      </c>
      <c r="AD48" s="13"/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3"/>
        <v>#VALUE!</v>
      </c>
      <c r="AI48" s="13"/>
      <c r="AJ48" s="13">
        <f>IF(X48=0,0,LOOKUP(X48,[1]Deduct!A$21:A$64,[1]Deduct!A$21:A$64))-X48</f>
        <v>-70</v>
      </c>
      <c r="AK48" s="20">
        <f>IF(X48=0,0,LOOKUP(X48,[1]Deduct!A$21:A$64,[1]Deduct!C$21:C$64))</f>
        <v>76.92</v>
      </c>
      <c r="AL48" s="13">
        <f>IF(X48=0,0,LOOKUP(X48,[1]Deduct!A$21:A$64,[1]Deduct!D$21:D$64))</f>
        <v>30.49</v>
      </c>
      <c r="AM48" s="13">
        <f>IF(X48=0,0,LOOKUP(X48,[1]Deduct!A$21:A$64,[1]Deduct!E$21:E$64))</f>
        <v>13.01</v>
      </c>
      <c r="AN48" s="18">
        <f t="shared" si="4"/>
        <v>169.12</v>
      </c>
      <c r="AO48" s="13"/>
      <c r="AP48" s="21" t="e">
        <f t="shared" si="5"/>
        <v>#VALUE!</v>
      </c>
    </row>
    <row r="49" spans="1:42" hidden="1">
      <c r="A49" s="68">
        <v>47</v>
      </c>
      <c r="B49" s="2" t="s">
        <v>85</v>
      </c>
      <c r="C49" s="3" t="s">
        <v>162</v>
      </c>
      <c r="D49" s="1" t="s">
        <v>20</v>
      </c>
      <c r="E49" s="23" t="s">
        <v>18</v>
      </c>
      <c r="F49" s="82" t="s">
        <v>206</v>
      </c>
      <c r="G49" s="69">
        <f t="shared" si="6"/>
        <v>3.75</v>
      </c>
      <c r="H49" s="24">
        <v>3.75</v>
      </c>
      <c r="I49" s="25">
        <v>0</v>
      </c>
      <c r="J49" s="26">
        <v>0</v>
      </c>
      <c r="K49" s="27">
        <v>0</v>
      </c>
      <c r="L49" s="28">
        <v>0</v>
      </c>
      <c r="M49" s="25">
        <v>0</v>
      </c>
      <c r="N49" s="26">
        <v>0</v>
      </c>
      <c r="O49" s="27">
        <v>0</v>
      </c>
      <c r="P49" s="28">
        <v>0</v>
      </c>
      <c r="Q49" s="25">
        <v>0</v>
      </c>
      <c r="R49" s="26">
        <v>0</v>
      </c>
      <c r="S49" s="27">
        <v>0</v>
      </c>
      <c r="T49" s="28">
        <v>0</v>
      </c>
      <c r="U49" s="25">
        <v>12</v>
      </c>
      <c r="V49" s="26">
        <v>3.75</v>
      </c>
      <c r="W49" s="22"/>
      <c r="X49" s="14">
        <f t="shared" si="0"/>
        <v>76.875</v>
      </c>
      <c r="Y49" s="14" t="e">
        <f>SUMIF('[1]2007'!$B$2119:$B$2200,[1]New!B50,'[1]2007'!$E$2119:$E$2200)</f>
        <v>#VALUE!</v>
      </c>
      <c r="Z49" s="15" t="e">
        <f t="shared" si="1"/>
        <v>#VALUE!</v>
      </c>
      <c r="AA49" s="23"/>
      <c r="AB49" s="23"/>
      <c r="AC49" s="16" t="e">
        <f t="shared" si="2"/>
        <v>#VALUE!</v>
      </c>
      <c r="AD49" s="13"/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3"/>
        <v>#VALUE!</v>
      </c>
      <c r="AI49" s="13"/>
      <c r="AJ49" s="13" t="e">
        <f>IF(X49=0,0,LOOKUP(X49,[1]Deduct!A$21:A$64,[1]Deduct!A$21:A$64))-X49</f>
        <v>#N/A</v>
      </c>
      <c r="AK49" s="20" t="e">
        <f>IF(X49=0,0,LOOKUP(X49,[1]Deduct!A$21:A$64,[1]Deduct!C$21:C$64))</f>
        <v>#N/A</v>
      </c>
      <c r="AL49" s="13" t="e">
        <f>IF(X49=0,0,LOOKUP(X49,[1]Deduct!A$21:A$64,[1]Deduct!D$21:D$64))</f>
        <v>#N/A</v>
      </c>
      <c r="AM49" s="13" t="e">
        <f>IF(X49=0,0,LOOKUP(X49,[1]Deduct!A$21:A$64,[1]Deduct!E$21:E$64))</f>
        <v>#N/A</v>
      </c>
      <c r="AN49" s="18" t="e">
        <f t="shared" si="4"/>
        <v>#N/A</v>
      </c>
      <c r="AO49" s="13"/>
      <c r="AP49" s="21" t="e">
        <f t="shared" si="5"/>
        <v>#N/A</v>
      </c>
    </row>
    <row r="50" spans="1:42" hidden="1">
      <c r="A50" s="68">
        <v>48</v>
      </c>
      <c r="B50" s="2" t="s">
        <v>86</v>
      </c>
      <c r="C50" s="3" t="s">
        <v>163</v>
      </c>
      <c r="D50" s="1" t="s">
        <v>20</v>
      </c>
      <c r="E50" s="23" t="s">
        <v>18</v>
      </c>
      <c r="F50" s="82">
        <v>10.25</v>
      </c>
      <c r="G50" s="69">
        <f t="shared" si="6"/>
        <v>34</v>
      </c>
      <c r="H50" s="24">
        <v>34</v>
      </c>
      <c r="I50" s="25">
        <v>9.5</v>
      </c>
      <c r="J50" s="26">
        <v>4.5</v>
      </c>
      <c r="K50" s="27">
        <v>9.5</v>
      </c>
      <c r="L50" s="28">
        <v>4.5</v>
      </c>
      <c r="M50" s="25">
        <v>0</v>
      </c>
      <c r="N50" s="26">
        <v>0</v>
      </c>
      <c r="O50" s="27">
        <v>9.5</v>
      </c>
      <c r="P50" s="28">
        <v>4.5</v>
      </c>
      <c r="Q50" s="25">
        <v>0</v>
      </c>
      <c r="R50" s="26">
        <v>0</v>
      </c>
      <c r="S50" s="27">
        <v>9.5</v>
      </c>
      <c r="T50" s="28">
        <v>4</v>
      </c>
      <c r="U50" s="25">
        <v>9.5</v>
      </c>
      <c r="V50" s="26">
        <v>4</v>
      </c>
      <c r="W50" s="22"/>
      <c r="X50" s="14">
        <f t="shared" si="0"/>
        <v>697</v>
      </c>
      <c r="Y50" s="14" t="e">
        <f>SUMIF('[1]2007'!$B$2119:$B$2200,[1]New!B51,'[1]2007'!$E$2119:$E$2200)</f>
        <v>#VALUE!</v>
      </c>
      <c r="Z50" s="15" t="e">
        <f t="shared" si="1"/>
        <v>#VALUE!</v>
      </c>
      <c r="AA50" s="23"/>
      <c r="AB50" s="23"/>
      <c r="AC50" s="16" t="e">
        <f t="shared" si="2"/>
        <v>#VALUE!</v>
      </c>
      <c r="AD50" s="13"/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3"/>
        <v>#VALUE!</v>
      </c>
      <c r="AI50" s="13"/>
      <c r="AJ50" s="13">
        <f>IF(X50=0,0,LOOKUP(X50,[1]Deduct!A$21:A$64,[1]Deduct!A$21:A$64))-X50</f>
        <v>-7</v>
      </c>
      <c r="AK50" s="20">
        <f>IF(X50=0,0,LOOKUP(X50,[1]Deduct!A$21:A$64,[1]Deduct!C$21:C$64))</f>
        <v>55.48</v>
      </c>
      <c r="AL50" s="13">
        <f>IF(X50=0,0,LOOKUP(X50,[1]Deduct!A$21:A$64,[1]Deduct!D$21:D$64))</f>
        <v>27.5</v>
      </c>
      <c r="AM50" s="13">
        <f>IF(X50=0,0,LOOKUP(X50,[1]Deduct!A$21:A$64,[1]Deduct!E$21:E$64))</f>
        <v>11.94</v>
      </c>
      <c r="AN50" s="18">
        <f t="shared" si="4"/>
        <v>139.13999999999999</v>
      </c>
      <c r="AO50" s="13"/>
      <c r="AP50" s="21" t="e">
        <f t="shared" si="5"/>
        <v>#VALUE!</v>
      </c>
    </row>
    <row r="51" spans="1:42" hidden="1">
      <c r="A51" s="68">
        <v>49</v>
      </c>
      <c r="B51" s="2" t="s">
        <v>87</v>
      </c>
      <c r="C51" s="3" t="s">
        <v>164</v>
      </c>
      <c r="D51" s="1" t="s">
        <v>20</v>
      </c>
      <c r="E51" s="23" t="s">
        <v>18</v>
      </c>
      <c r="F51" s="82" t="s">
        <v>206</v>
      </c>
      <c r="G51" s="69">
        <f t="shared" si="6"/>
        <v>30</v>
      </c>
      <c r="H51" s="24">
        <v>30</v>
      </c>
      <c r="I51" s="25">
        <v>12</v>
      </c>
      <c r="J51" s="26">
        <v>6</v>
      </c>
      <c r="K51" s="27">
        <v>12</v>
      </c>
      <c r="L51" s="28">
        <v>6</v>
      </c>
      <c r="M51" s="25">
        <v>12</v>
      </c>
      <c r="N51" s="26">
        <v>6</v>
      </c>
      <c r="O51" s="27">
        <v>12</v>
      </c>
      <c r="P51" s="28">
        <v>6</v>
      </c>
      <c r="Q51" s="25">
        <v>12</v>
      </c>
      <c r="R51" s="26">
        <v>6</v>
      </c>
      <c r="S51" s="27">
        <v>0</v>
      </c>
      <c r="T51" s="28">
        <v>0</v>
      </c>
      <c r="U51" s="25">
        <v>0</v>
      </c>
      <c r="V51" s="26">
        <v>0</v>
      </c>
      <c r="W51" s="22"/>
      <c r="X51" s="14">
        <f t="shared" si="0"/>
        <v>615</v>
      </c>
      <c r="Y51" s="14" t="e">
        <f>SUMIF('[1]2007'!$B$2119:$B$2200,[1]New!B52,'[1]2007'!$E$2119:$E$2200)</f>
        <v>#VALUE!</v>
      </c>
      <c r="Z51" s="15" t="e">
        <f t="shared" si="1"/>
        <v>#VALUE!</v>
      </c>
      <c r="AA51" s="23"/>
      <c r="AB51" s="23"/>
      <c r="AC51" s="16" t="e">
        <f t="shared" si="2"/>
        <v>#VALUE!</v>
      </c>
      <c r="AD51" s="13"/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3"/>
        <v>#VALUE!</v>
      </c>
      <c r="AI51" s="13"/>
      <c r="AJ51" s="13">
        <f>IF(X51=0,0,LOOKUP(X51,[1]Deduct!A$21:A$64,[1]Deduct!A$21:A$64))-X51</f>
        <v>-5</v>
      </c>
      <c r="AK51" s="20">
        <f>IF(X51=0,0,LOOKUP(X51,[1]Deduct!A$21:A$64,[1]Deduct!C$21:C$64))</f>
        <v>38.94</v>
      </c>
      <c r="AL51" s="13">
        <f>IF(X51=0,0,LOOKUP(X51,[1]Deduct!A$21:A$64,[1]Deduct!D$21:D$64))</f>
        <v>23.54</v>
      </c>
      <c r="AM51" s="13">
        <f>IF(X51=0,0,LOOKUP(X51,[1]Deduct!A$21:A$64,[1]Deduct!E$21:E$64))</f>
        <v>10.56</v>
      </c>
      <c r="AN51" s="18">
        <f t="shared" si="4"/>
        <v>111.36</v>
      </c>
      <c r="AO51" s="13"/>
      <c r="AP51" s="21" t="e">
        <f t="shared" si="5"/>
        <v>#VALUE!</v>
      </c>
    </row>
    <row r="52" spans="1:42" hidden="1">
      <c r="A52" s="68">
        <v>50</v>
      </c>
      <c r="B52" s="2" t="s">
        <v>88</v>
      </c>
      <c r="C52" s="3" t="s">
        <v>165</v>
      </c>
      <c r="D52" s="1" t="s">
        <v>20</v>
      </c>
      <c r="E52" s="23" t="s">
        <v>18</v>
      </c>
      <c r="F52" s="82">
        <v>10.5</v>
      </c>
      <c r="G52" s="69">
        <f t="shared" si="6"/>
        <v>37.75</v>
      </c>
      <c r="H52" s="24">
        <v>37.75</v>
      </c>
      <c r="I52" s="25">
        <v>9</v>
      </c>
      <c r="J52" s="26">
        <v>4.5</v>
      </c>
      <c r="K52" s="27">
        <v>9</v>
      </c>
      <c r="L52" s="28">
        <v>4.5</v>
      </c>
      <c r="M52" s="25">
        <v>9</v>
      </c>
      <c r="N52" s="26">
        <v>4.75</v>
      </c>
      <c r="O52" s="27">
        <v>0</v>
      </c>
      <c r="P52" s="28">
        <v>0</v>
      </c>
      <c r="Q52" s="25">
        <v>0</v>
      </c>
      <c r="R52" s="26">
        <v>0</v>
      </c>
      <c r="S52" s="27">
        <v>9</v>
      </c>
      <c r="T52" s="28">
        <v>4</v>
      </c>
      <c r="U52" s="25">
        <v>9</v>
      </c>
      <c r="V52" s="26">
        <v>5</v>
      </c>
      <c r="W52" s="22"/>
      <c r="X52" s="14">
        <f t="shared" si="0"/>
        <v>792.75</v>
      </c>
      <c r="Y52" s="14" t="e">
        <f>SUMIF('[1]2007'!$B$2119:$B$2200,[1]New!B53,'[1]2007'!$E$2119:$E$2200)</f>
        <v>#VALUE!</v>
      </c>
      <c r="Z52" s="15" t="e">
        <f t="shared" si="1"/>
        <v>#VALUE!</v>
      </c>
      <c r="AA52" s="23"/>
      <c r="AB52" s="23"/>
      <c r="AC52" s="16" t="e">
        <f t="shared" si="2"/>
        <v>#VALUE!</v>
      </c>
      <c r="AD52" s="13"/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3"/>
        <v>#VALUE!</v>
      </c>
      <c r="AI52" s="13"/>
      <c r="AJ52" s="13">
        <f>IF(X52=0,0,LOOKUP(X52,[1]Deduct!A$21:A$64,[1]Deduct!A$21:A$64))-X52</f>
        <v>-42.75</v>
      </c>
      <c r="AK52" s="20">
        <f>IF(X52=0,0,LOOKUP(X52,[1]Deduct!A$21:A$64,[1]Deduct!C$21:C$64))</f>
        <v>76.92</v>
      </c>
      <c r="AL52" s="13">
        <f>IF(X52=0,0,LOOKUP(X52,[1]Deduct!A$21:A$64,[1]Deduct!D$21:D$64))</f>
        <v>30.49</v>
      </c>
      <c r="AM52" s="13">
        <f>IF(X52=0,0,LOOKUP(X52,[1]Deduct!A$21:A$64,[1]Deduct!E$21:E$64))</f>
        <v>13.01</v>
      </c>
      <c r="AN52" s="18">
        <f t="shared" si="4"/>
        <v>169.12</v>
      </c>
      <c r="AO52" s="13"/>
      <c r="AP52" s="21" t="e">
        <f t="shared" si="5"/>
        <v>#VALUE!</v>
      </c>
    </row>
    <row r="53" spans="1:42" hidden="1">
      <c r="A53" s="68">
        <v>51</v>
      </c>
      <c r="B53" s="2" t="s">
        <v>89</v>
      </c>
      <c r="C53" s="3" t="s">
        <v>166</v>
      </c>
      <c r="D53" s="1" t="s">
        <v>20</v>
      </c>
      <c r="E53" s="23" t="s">
        <v>18</v>
      </c>
      <c r="F53" s="82" t="s">
        <v>206</v>
      </c>
      <c r="G53" s="69">
        <f t="shared" si="6"/>
        <v>20</v>
      </c>
      <c r="H53" s="24">
        <v>20</v>
      </c>
      <c r="I53" s="25">
        <v>6</v>
      </c>
      <c r="J53" s="26">
        <v>9</v>
      </c>
      <c r="K53" s="27">
        <v>0</v>
      </c>
      <c r="L53" s="28">
        <v>0</v>
      </c>
      <c r="M53" s="25">
        <v>6</v>
      </c>
      <c r="N53" s="26">
        <v>9</v>
      </c>
      <c r="O53" s="27">
        <v>5.5</v>
      </c>
      <c r="P53" s="28">
        <v>9</v>
      </c>
      <c r="Q53" s="25">
        <v>5.5</v>
      </c>
      <c r="R53" s="26">
        <v>9</v>
      </c>
      <c r="S53" s="27">
        <v>5.5</v>
      </c>
      <c r="T53" s="28">
        <v>9</v>
      </c>
      <c r="U53" s="25">
        <v>5.5</v>
      </c>
      <c r="V53" s="26">
        <v>9</v>
      </c>
      <c r="W53" s="22"/>
      <c r="X53" s="14">
        <f t="shared" si="0"/>
        <v>410</v>
      </c>
      <c r="Y53" s="14" t="e">
        <f>SUMIF('[1]2007'!$B$2119:$B$2200,[1]New!B54,'[1]2007'!$E$2119:$E$2200)</f>
        <v>#VALUE!</v>
      </c>
      <c r="Z53" s="15" t="e">
        <f t="shared" si="1"/>
        <v>#VALUE!</v>
      </c>
      <c r="AA53" s="23"/>
      <c r="AB53" s="23"/>
      <c r="AC53" s="16" t="e">
        <f t="shared" si="2"/>
        <v>#VALUE!</v>
      </c>
      <c r="AD53" s="13"/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3"/>
        <v>#VALUE!</v>
      </c>
      <c r="AI53" s="13"/>
      <c r="AJ53" s="13">
        <f>IF(X53=0,0,LOOKUP(X53,[1]Deduct!A$21:A$64,[1]Deduct!A$21:A$64))-X53</f>
        <v>0</v>
      </c>
      <c r="AK53" s="20">
        <f>IF(X53=0,0,LOOKUP(X53,[1]Deduct!A$21:A$64,[1]Deduct!C$21:C$64))</f>
        <v>0</v>
      </c>
      <c r="AL53" s="13">
        <f>IF(X53=0,0,LOOKUP(X53,[1]Deduct!A$21:A$64,[1]Deduct!D$21:D$64))</f>
        <v>13.64</v>
      </c>
      <c r="AM53" s="13">
        <f>IF(X53=0,0,LOOKUP(X53,[1]Deduct!A$21:A$64,[1]Deduct!E$21:E$64))</f>
        <v>7.1</v>
      </c>
      <c r="AN53" s="18">
        <f t="shared" si="4"/>
        <v>44.32</v>
      </c>
      <c r="AO53" s="13"/>
      <c r="AP53" s="21" t="e">
        <f t="shared" si="5"/>
        <v>#VALUE!</v>
      </c>
    </row>
    <row r="54" spans="1:42" hidden="1">
      <c r="A54" s="68">
        <v>52</v>
      </c>
      <c r="B54" s="2" t="s">
        <v>226</v>
      </c>
      <c r="C54" s="3" t="s">
        <v>231</v>
      </c>
      <c r="D54" s="1" t="s">
        <v>17</v>
      </c>
      <c r="E54" s="23" t="s">
        <v>18</v>
      </c>
      <c r="F54" s="82">
        <v>10.25</v>
      </c>
      <c r="G54" s="69">
        <f t="shared" si="6"/>
        <v>8</v>
      </c>
      <c r="H54" s="24">
        <v>8</v>
      </c>
      <c r="I54" s="25">
        <v>0</v>
      </c>
      <c r="J54" s="26">
        <v>0</v>
      </c>
      <c r="K54" s="27">
        <v>0</v>
      </c>
      <c r="L54" s="28">
        <v>0</v>
      </c>
      <c r="M54" s="25">
        <v>0</v>
      </c>
      <c r="N54" s="26">
        <v>0</v>
      </c>
      <c r="O54" s="27">
        <v>0</v>
      </c>
      <c r="P54" s="28">
        <v>0</v>
      </c>
      <c r="Q54" s="25">
        <v>0</v>
      </c>
      <c r="R54" s="26">
        <v>0</v>
      </c>
      <c r="S54" s="27">
        <v>10.5</v>
      </c>
      <c r="T54" s="28">
        <v>2</v>
      </c>
      <c r="U54" s="25">
        <v>10.5</v>
      </c>
      <c r="V54" s="26">
        <v>3</v>
      </c>
      <c r="W54" s="22"/>
      <c r="X54" s="14">
        <f t="shared" si="0"/>
        <v>164</v>
      </c>
      <c r="Y54" s="14" t="e">
        <f>SUMIF('[1]2007'!$B$2119:$B$2200,[1]New!B55,'[1]2007'!$E$2119:$E$2200)</f>
        <v>#VALUE!</v>
      </c>
      <c r="Z54" s="15" t="e">
        <f t="shared" si="1"/>
        <v>#VALUE!</v>
      </c>
      <c r="AA54" s="23">
        <v>1</v>
      </c>
      <c r="AB54" s="23"/>
      <c r="AC54" s="16" t="e">
        <f t="shared" si="2"/>
        <v>#VALUE!</v>
      </c>
      <c r="AD54" s="13"/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3"/>
        <v>#VALUE!</v>
      </c>
      <c r="AI54" s="13"/>
      <c r="AJ54" s="13" t="e">
        <f>IF(X54=0,0,LOOKUP(X54,[1]Deduct!A$21:A$64,[1]Deduct!A$21:A$64))-X54</f>
        <v>#N/A</v>
      </c>
      <c r="AK54" s="20" t="e">
        <f>IF(X54=0,0,LOOKUP(X54,[1]Deduct!A$21:A$64,[1]Deduct!C$21:C$64))</f>
        <v>#N/A</v>
      </c>
      <c r="AL54" s="13" t="e">
        <f>IF(X54=0,0,LOOKUP(X54,[1]Deduct!A$21:A$64,[1]Deduct!D$21:D$64))</f>
        <v>#N/A</v>
      </c>
      <c r="AM54" s="13" t="e">
        <f>IF(X54=0,0,LOOKUP(X54,[1]Deduct!A$21:A$64,[1]Deduct!E$21:E$64))</f>
        <v>#N/A</v>
      </c>
      <c r="AN54" s="18" t="e">
        <f t="shared" si="4"/>
        <v>#N/A</v>
      </c>
      <c r="AO54" s="13"/>
      <c r="AP54" s="21" t="e">
        <f t="shared" si="5"/>
        <v>#N/A</v>
      </c>
    </row>
    <row r="55" spans="1:42" hidden="1">
      <c r="A55" s="68">
        <v>53</v>
      </c>
      <c r="B55" s="2" t="s">
        <v>90</v>
      </c>
      <c r="C55" s="3" t="s">
        <v>167</v>
      </c>
      <c r="D55" s="1" t="s">
        <v>20</v>
      </c>
      <c r="E55" s="23" t="s">
        <v>18</v>
      </c>
      <c r="F55" s="82" t="s">
        <v>206</v>
      </c>
      <c r="G55" s="69">
        <f t="shared" si="6"/>
        <v>20.25</v>
      </c>
      <c r="H55" s="24">
        <v>20.25</v>
      </c>
      <c r="I55" s="25">
        <v>6.5</v>
      </c>
      <c r="J55" s="26">
        <v>9</v>
      </c>
      <c r="K55" s="27">
        <v>5.75</v>
      </c>
      <c r="L55" s="28">
        <v>9</v>
      </c>
      <c r="M55" s="25">
        <v>6.5</v>
      </c>
      <c r="N55" s="26">
        <v>9</v>
      </c>
      <c r="O55" s="27">
        <v>6</v>
      </c>
      <c r="P55" s="28">
        <v>9</v>
      </c>
      <c r="Q55" s="25">
        <v>6</v>
      </c>
      <c r="R55" s="26">
        <v>9</v>
      </c>
      <c r="S55" s="27">
        <v>6</v>
      </c>
      <c r="T55" s="28">
        <v>9</v>
      </c>
      <c r="U55" s="25">
        <v>6</v>
      </c>
      <c r="V55" s="26">
        <v>9</v>
      </c>
      <c r="W55" s="22"/>
      <c r="X55" s="14">
        <f t="shared" si="0"/>
        <v>415.125</v>
      </c>
      <c r="Y55" s="14" t="e">
        <f>SUMIF('[1]2007'!$B$2119:$B$2200,[1]New!B56,'[1]2007'!$E$2119:$E$2200)</f>
        <v>#VALUE!</v>
      </c>
      <c r="Z55" s="15" t="e">
        <f t="shared" si="1"/>
        <v>#VALUE!</v>
      </c>
      <c r="AA55" s="23">
        <v>1</v>
      </c>
      <c r="AB55" s="23"/>
      <c r="AC55" s="16" t="e">
        <f t="shared" si="2"/>
        <v>#VALUE!</v>
      </c>
      <c r="AD55" s="13"/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3"/>
        <v>#VALUE!</v>
      </c>
      <c r="AI55" s="13"/>
      <c r="AJ55" s="13">
        <f>IF(X55=0,0,LOOKUP(X55,[1]Deduct!A$21:A$64,[1]Deduct!A$21:A$64))-X55</f>
        <v>-5.125</v>
      </c>
      <c r="AK55" s="20">
        <f>IF(X55=0,0,LOOKUP(X55,[1]Deduct!A$21:A$64,[1]Deduct!C$21:C$64))</f>
        <v>0</v>
      </c>
      <c r="AL55" s="13">
        <f>IF(X55=0,0,LOOKUP(X55,[1]Deduct!A$21:A$64,[1]Deduct!D$21:D$64))</f>
        <v>13.64</v>
      </c>
      <c r="AM55" s="13">
        <f>IF(X55=0,0,LOOKUP(X55,[1]Deduct!A$21:A$64,[1]Deduct!E$21:E$64))</f>
        <v>7.1</v>
      </c>
      <c r="AN55" s="18">
        <f t="shared" si="4"/>
        <v>44.32</v>
      </c>
      <c r="AO55" s="13"/>
      <c r="AP55" s="21" t="e">
        <f t="shared" si="5"/>
        <v>#VALUE!</v>
      </c>
    </row>
    <row r="56" spans="1:42">
      <c r="A56" s="68">
        <v>54</v>
      </c>
      <c r="B56" s="2" t="s">
        <v>91</v>
      </c>
      <c r="C56" s="3" t="s">
        <v>168</v>
      </c>
      <c r="D56" s="1" t="s">
        <v>26</v>
      </c>
      <c r="E56" s="23" t="s">
        <v>18</v>
      </c>
      <c r="F56" s="82">
        <v>10.25</v>
      </c>
      <c r="G56" s="69">
        <f t="shared" si="6"/>
        <v>11.75</v>
      </c>
      <c r="H56" s="24">
        <v>11.75</v>
      </c>
      <c r="I56" s="25">
        <v>0</v>
      </c>
      <c r="J56" s="26">
        <v>0</v>
      </c>
      <c r="K56" s="27">
        <v>0</v>
      </c>
      <c r="L56" s="28">
        <v>0</v>
      </c>
      <c r="M56" s="25">
        <v>0</v>
      </c>
      <c r="N56" s="26">
        <v>0</v>
      </c>
      <c r="O56" s="27">
        <v>0</v>
      </c>
      <c r="P56" s="28">
        <v>0</v>
      </c>
      <c r="Q56" s="25">
        <v>0</v>
      </c>
      <c r="R56" s="26">
        <v>0</v>
      </c>
      <c r="S56" s="27">
        <v>12</v>
      </c>
      <c r="T56" s="28">
        <v>6</v>
      </c>
      <c r="U56" s="25">
        <v>12</v>
      </c>
      <c r="V56" s="26">
        <v>5.75</v>
      </c>
      <c r="W56" s="22"/>
      <c r="X56" s="14">
        <f t="shared" si="0"/>
        <v>240.875</v>
      </c>
      <c r="Y56" s="14" t="e">
        <f>SUMIF('[1]2007'!$B$2119:$B$2200,[1]New!B57,'[1]2007'!$E$2119:$E$2200)</f>
        <v>#VALUE!</v>
      </c>
      <c r="Z56" s="15" t="e">
        <f t="shared" si="1"/>
        <v>#VALUE!</v>
      </c>
      <c r="AA56" s="23"/>
      <c r="AB56" s="23"/>
      <c r="AC56" s="16" t="e">
        <f t="shared" si="2"/>
        <v>#VALUE!</v>
      </c>
      <c r="AD56" s="13"/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3"/>
        <v>#VALUE!</v>
      </c>
      <c r="AI56" s="13"/>
      <c r="AJ56" s="13" t="e">
        <f>IF(X56=0,0,LOOKUP(X56,[1]Deduct!A$21:A$64,[1]Deduct!A$21:A$64))-X56</f>
        <v>#N/A</v>
      </c>
      <c r="AK56" s="20" t="e">
        <f>IF(X56=0,0,LOOKUP(X56,[1]Deduct!A$21:A$64,[1]Deduct!C$21:C$64))</f>
        <v>#N/A</v>
      </c>
      <c r="AL56" s="13" t="e">
        <f>IF(X56=0,0,LOOKUP(X56,[1]Deduct!A$21:A$64,[1]Deduct!D$21:D$64))</f>
        <v>#N/A</v>
      </c>
      <c r="AM56" s="13" t="e">
        <f>IF(X56=0,0,LOOKUP(X56,[1]Deduct!A$21:A$64,[1]Deduct!E$21:E$64))</f>
        <v>#N/A</v>
      </c>
      <c r="AN56" s="18" t="e">
        <f t="shared" si="4"/>
        <v>#N/A</v>
      </c>
      <c r="AO56" s="13"/>
      <c r="AP56" s="21" t="e">
        <f t="shared" si="5"/>
        <v>#N/A</v>
      </c>
    </row>
    <row r="57" spans="1:42">
      <c r="A57" s="68">
        <v>55</v>
      </c>
      <c r="B57" s="2" t="s">
        <v>92</v>
      </c>
      <c r="C57" s="3" t="s">
        <v>169</v>
      </c>
      <c r="D57" s="1" t="s">
        <v>26</v>
      </c>
      <c r="E57" s="23" t="s">
        <v>18</v>
      </c>
      <c r="F57" s="82" t="s">
        <v>206</v>
      </c>
      <c r="G57" s="69">
        <f t="shared" si="6"/>
        <v>40</v>
      </c>
      <c r="H57" s="24">
        <v>40</v>
      </c>
      <c r="I57" s="25">
        <v>0</v>
      </c>
      <c r="J57" s="26">
        <v>0</v>
      </c>
      <c r="K57" s="27">
        <v>10</v>
      </c>
      <c r="L57" s="28">
        <v>8</v>
      </c>
      <c r="M57" s="25">
        <v>0</v>
      </c>
      <c r="N57" s="26">
        <v>0</v>
      </c>
      <c r="O57" s="27">
        <v>10</v>
      </c>
      <c r="P57" s="28">
        <v>8</v>
      </c>
      <c r="Q57" s="25">
        <v>10</v>
      </c>
      <c r="R57" s="26">
        <v>8</v>
      </c>
      <c r="S57" s="27">
        <v>0</v>
      </c>
      <c r="T57" s="28">
        <v>0</v>
      </c>
      <c r="U57" s="25">
        <v>10</v>
      </c>
      <c r="V57" s="26">
        <v>8</v>
      </c>
      <c r="W57" s="22"/>
      <c r="X57" s="14">
        <f t="shared" si="0"/>
        <v>820</v>
      </c>
      <c r="Y57" s="14" t="e">
        <f>SUMIF('[1]2007'!$B$2119:$B$2200,[1]New!B58,'[1]2007'!$E$2119:$E$2200)</f>
        <v>#VALUE!</v>
      </c>
      <c r="Z57" s="15" t="e">
        <f t="shared" si="1"/>
        <v>#VALUE!</v>
      </c>
      <c r="AA57" s="23"/>
      <c r="AB57" s="23"/>
      <c r="AC57" s="16" t="e">
        <f t="shared" si="2"/>
        <v>#VALUE!</v>
      </c>
      <c r="AD57" s="13"/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3"/>
        <v>#VALUE!</v>
      </c>
      <c r="AI57" s="13"/>
      <c r="AJ57" s="13">
        <f>IF(X57=0,0,LOOKUP(X57,[1]Deduct!A$21:A$64,[1]Deduct!A$21:A$64))-X57</f>
        <v>-70</v>
      </c>
      <c r="AK57" s="20">
        <f>IF(X57=0,0,LOOKUP(X57,[1]Deduct!A$21:A$64,[1]Deduct!C$21:C$64))</f>
        <v>76.92</v>
      </c>
      <c r="AL57" s="13">
        <f>IF(X57=0,0,LOOKUP(X57,[1]Deduct!A$21:A$64,[1]Deduct!D$21:D$64))</f>
        <v>30.49</v>
      </c>
      <c r="AM57" s="13">
        <f>IF(X57=0,0,LOOKUP(X57,[1]Deduct!A$21:A$64,[1]Deduct!E$21:E$64))</f>
        <v>13.01</v>
      </c>
      <c r="AN57" s="18">
        <f t="shared" si="4"/>
        <v>169.12</v>
      </c>
      <c r="AO57" s="13"/>
      <c r="AP57" s="21" t="e">
        <f t="shared" si="5"/>
        <v>#VALUE!</v>
      </c>
    </row>
    <row r="58" spans="1:42" hidden="1">
      <c r="A58" s="68">
        <v>56</v>
      </c>
      <c r="B58" s="2" t="s">
        <v>93</v>
      </c>
      <c r="C58" s="3" t="s">
        <v>170</v>
      </c>
      <c r="D58" s="1" t="s">
        <v>17</v>
      </c>
      <c r="E58" s="23" t="s">
        <v>18</v>
      </c>
      <c r="F58" s="82">
        <v>10.25</v>
      </c>
      <c r="G58" s="69">
        <f t="shared" si="6"/>
        <v>20</v>
      </c>
      <c r="H58" s="24">
        <v>20</v>
      </c>
      <c r="I58" s="25">
        <v>12</v>
      </c>
      <c r="J58" s="26">
        <v>4</v>
      </c>
      <c r="K58" s="27">
        <v>12</v>
      </c>
      <c r="L58" s="28">
        <v>4</v>
      </c>
      <c r="M58" s="25">
        <v>12</v>
      </c>
      <c r="N58" s="26">
        <v>4</v>
      </c>
      <c r="O58" s="27">
        <v>0</v>
      </c>
      <c r="P58" s="28">
        <v>0</v>
      </c>
      <c r="Q58" s="25">
        <v>12</v>
      </c>
      <c r="R58" s="26">
        <v>4</v>
      </c>
      <c r="S58" s="27">
        <v>0</v>
      </c>
      <c r="T58" s="28">
        <v>0</v>
      </c>
      <c r="U58" s="25">
        <v>12</v>
      </c>
      <c r="V58" s="26">
        <v>4</v>
      </c>
      <c r="W58" s="22"/>
      <c r="X58" s="14">
        <f t="shared" si="0"/>
        <v>410</v>
      </c>
      <c r="Y58" s="14" t="e">
        <f>SUMIF('[1]2007'!$B$2119:$B$2200,[1]New!B59,'[1]2007'!$E$2119:$E$2200)</f>
        <v>#VALUE!</v>
      </c>
      <c r="Z58" s="15" t="e">
        <f t="shared" si="1"/>
        <v>#VALUE!</v>
      </c>
      <c r="AA58" s="23"/>
      <c r="AB58" s="23"/>
      <c r="AC58" s="16" t="e">
        <f t="shared" si="2"/>
        <v>#VALUE!</v>
      </c>
      <c r="AD58" s="13"/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3"/>
        <v>#VALUE!</v>
      </c>
      <c r="AI58" s="13"/>
      <c r="AJ58" s="13">
        <f>IF(X58=0,0,LOOKUP(X58,[1]Deduct!A$21:A$64,[1]Deduct!A$21:A$64))-X58</f>
        <v>0</v>
      </c>
      <c r="AK58" s="20">
        <f>IF(X58=0,0,LOOKUP(X58,[1]Deduct!A$21:A$64,[1]Deduct!C$21:C$64))</f>
        <v>0</v>
      </c>
      <c r="AL58" s="13">
        <f>IF(X58=0,0,LOOKUP(X58,[1]Deduct!A$21:A$64,[1]Deduct!D$21:D$64))</f>
        <v>13.64</v>
      </c>
      <c r="AM58" s="13">
        <f>IF(X58=0,0,LOOKUP(X58,[1]Deduct!A$21:A$64,[1]Deduct!E$21:E$64))</f>
        <v>7.1</v>
      </c>
      <c r="AN58" s="18">
        <f t="shared" si="4"/>
        <v>44.32</v>
      </c>
      <c r="AO58" s="13"/>
      <c r="AP58" s="21" t="e">
        <f t="shared" si="5"/>
        <v>#VALUE!</v>
      </c>
    </row>
    <row r="59" spans="1:42" hidden="1">
      <c r="A59" s="68">
        <v>57</v>
      </c>
      <c r="B59" s="2" t="s">
        <v>94</v>
      </c>
      <c r="C59" s="3" t="s">
        <v>171</v>
      </c>
      <c r="D59" s="1" t="s">
        <v>17</v>
      </c>
      <c r="E59" s="23" t="s">
        <v>18</v>
      </c>
      <c r="F59" s="82">
        <v>13.5</v>
      </c>
      <c r="G59" s="69">
        <f t="shared" si="6"/>
        <v>30.37</v>
      </c>
      <c r="H59" s="24">
        <v>30.37</v>
      </c>
      <c r="I59" s="25">
        <v>11</v>
      </c>
      <c r="J59" s="26">
        <v>5.37</v>
      </c>
      <c r="K59" s="27">
        <v>11</v>
      </c>
      <c r="L59" s="28">
        <v>5</v>
      </c>
      <c r="M59" s="25">
        <v>11</v>
      </c>
      <c r="N59" s="26">
        <v>5</v>
      </c>
      <c r="O59" s="27">
        <v>0</v>
      </c>
      <c r="P59" s="28">
        <v>0</v>
      </c>
      <c r="Q59" s="25">
        <v>4</v>
      </c>
      <c r="R59" s="26">
        <v>10</v>
      </c>
      <c r="S59" s="27">
        <v>0</v>
      </c>
      <c r="T59" s="28">
        <v>0</v>
      </c>
      <c r="U59" s="25">
        <v>4</v>
      </c>
      <c r="V59" s="26">
        <v>10</v>
      </c>
      <c r="W59" s="22"/>
      <c r="X59" s="14">
        <f t="shared" si="0"/>
        <v>819.99</v>
      </c>
      <c r="Y59" s="14" t="e">
        <f>SUMIF('[1]2007'!$B$2119:$B$2200,[1]New!B60,'[1]2007'!$E$2119:$E$2200)</f>
        <v>#VALUE!</v>
      </c>
      <c r="Z59" s="15" t="e">
        <f t="shared" si="1"/>
        <v>#VALUE!</v>
      </c>
      <c r="AA59" s="23"/>
      <c r="AB59" s="23"/>
      <c r="AC59" s="16" t="e">
        <f t="shared" si="2"/>
        <v>#VALUE!</v>
      </c>
      <c r="AD59" s="13"/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3"/>
        <v>#VALUE!</v>
      </c>
      <c r="AI59" s="13"/>
      <c r="AJ59" s="13">
        <f>IF(X59=0,0,LOOKUP(X59,[1]Deduct!A$21:A$64,[1]Deduct!A$21:A$64))-X59</f>
        <v>-69.990000000000009</v>
      </c>
      <c r="AK59" s="20">
        <f>IF(X59=0,0,LOOKUP(X59,[1]Deduct!A$21:A$64,[1]Deduct!C$21:C$64))</f>
        <v>76.92</v>
      </c>
      <c r="AL59" s="13">
        <f>IF(X59=0,0,LOOKUP(X59,[1]Deduct!A$21:A$64,[1]Deduct!D$21:D$64))</f>
        <v>30.49</v>
      </c>
      <c r="AM59" s="13">
        <f>IF(X59=0,0,LOOKUP(X59,[1]Deduct!A$21:A$64,[1]Deduct!E$21:E$64))</f>
        <v>13.01</v>
      </c>
      <c r="AN59" s="18">
        <f t="shared" si="4"/>
        <v>169.12</v>
      </c>
      <c r="AO59" s="13"/>
      <c r="AP59" s="21" t="e">
        <f t="shared" si="5"/>
        <v>#VALUE!</v>
      </c>
    </row>
    <row r="60" spans="1:42" hidden="1">
      <c r="A60" s="68">
        <v>58</v>
      </c>
      <c r="B60" s="2" t="s">
        <v>95</v>
      </c>
      <c r="C60" s="3" t="s">
        <v>172</v>
      </c>
      <c r="D60" s="1" t="s">
        <v>213</v>
      </c>
      <c r="E60" s="23" t="s">
        <v>18</v>
      </c>
      <c r="F60" s="82">
        <v>13</v>
      </c>
      <c r="G60" s="69">
        <f t="shared" si="6"/>
        <v>44</v>
      </c>
      <c r="H60" s="24">
        <v>44</v>
      </c>
      <c r="I60" s="25">
        <v>9</v>
      </c>
      <c r="J60" s="26">
        <v>4</v>
      </c>
      <c r="K60" s="27">
        <v>2</v>
      </c>
      <c r="L60" s="28">
        <v>10</v>
      </c>
      <c r="M60" s="25">
        <v>9</v>
      </c>
      <c r="N60" s="26">
        <v>4</v>
      </c>
      <c r="O60" s="27">
        <v>2</v>
      </c>
      <c r="P60" s="28">
        <v>10</v>
      </c>
      <c r="Q60" s="25">
        <v>3</v>
      </c>
      <c r="R60" s="26">
        <v>10</v>
      </c>
      <c r="S60" s="27">
        <v>3</v>
      </c>
      <c r="T60" s="28">
        <v>10</v>
      </c>
      <c r="U60" s="25">
        <v>0</v>
      </c>
      <c r="V60" s="26">
        <v>0</v>
      </c>
      <c r="W60" s="22"/>
      <c r="X60" s="14">
        <f t="shared" si="0"/>
        <v>1144</v>
      </c>
      <c r="Y60" s="14" t="e">
        <f>SUMIF('[1]2007'!$B$2119:$B$2200,[1]New!B61,'[1]2007'!$E$2119:$E$2200)</f>
        <v>#VALUE!</v>
      </c>
      <c r="Z60" s="15" t="e">
        <f t="shared" si="1"/>
        <v>#VALUE!</v>
      </c>
      <c r="AA60" s="23"/>
      <c r="AB60" s="23"/>
      <c r="AC60" s="16" t="e">
        <f t="shared" si="2"/>
        <v>#VALUE!</v>
      </c>
      <c r="AD60" s="13"/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3"/>
        <v>#VALUE!</v>
      </c>
      <c r="AI60" s="13"/>
      <c r="AJ60" s="13">
        <f>IF(X60=0,0,LOOKUP(X60,[1]Deduct!A$21:A$64,[1]Deduct!A$21:A$64))-X60</f>
        <v>-184</v>
      </c>
      <c r="AK60" s="20">
        <f>IF(X60=0,0,LOOKUP(X60,[1]Deduct!A$21:A$64,[1]Deduct!C$21:C$64))</f>
        <v>119.97</v>
      </c>
      <c r="AL60" s="13">
        <f>IF(X60=0,0,LOOKUP(X60,[1]Deduct!A$21:A$64,[1]Deduct!D$21:D$64))</f>
        <v>40.86</v>
      </c>
      <c r="AM60" s="13">
        <f>IF(X60=0,0,LOOKUP(X60,[1]Deduct!A$21:A$64,[1]Deduct!E$21:E$64))</f>
        <v>16.61</v>
      </c>
      <c r="AN60" s="18">
        <f t="shared" si="4"/>
        <v>241.55</v>
      </c>
      <c r="AO60" s="13"/>
      <c r="AP60" s="21" t="e">
        <f t="shared" si="5"/>
        <v>#VALUE!</v>
      </c>
    </row>
    <row r="61" spans="1:42" hidden="1">
      <c r="A61" s="68">
        <v>59</v>
      </c>
      <c r="B61" s="2" t="s">
        <v>96</v>
      </c>
      <c r="C61" s="3" t="s">
        <v>173</v>
      </c>
      <c r="D61" s="1" t="s">
        <v>213</v>
      </c>
      <c r="E61" s="23" t="s">
        <v>18</v>
      </c>
      <c r="F61" s="82" t="s">
        <v>207</v>
      </c>
      <c r="G61" s="69">
        <f t="shared" si="6"/>
        <v>20</v>
      </c>
      <c r="H61" s="24">
        <v>20</v>
      </c>
      <c r="I61" s="25">
        <v>12</v>
      </c>
      <c r="J61" s="26">
        <v>4</v>
      </c>
      <c r="K61" s="27">
        <v>0</v>
      </c>
      <c r="L61" s="28">
        <v>0</v>
      </c>
      <c r="M61" s="25">
        <v>12</v>
      </c>
      <c r="N61" s="26">
        <v>4</v>
      </c>
      <c r="O61" s="27">
        <v>12</v>
      </c>
      <c r="P61" s="28">
        <v>4</v>
      </c>
      <c r="Q61" s="25">
        <v>0</v>
      </c>
      <c r="R61" s="26">
        <v>0</v>
      </c>
      <c r="S61" s="27">
        <v>12</v>
      </c>
      <c r="T61" s="28">
        <v>4</v>
      </c>
      <c r="U61" s="25">
        <v>12</v>
      </c>
      <c r="V61" s="26">
        <v>4</v>
      </c>
      <c r="W61" s="22"/>
      <c r="X61" s="14">
        <f t="shared" si="0"/>
        <v>420</v>
      </c>
      <c r="Y61" s="14" t="e">
        <f>SUMIF('[1]2007'!$B$2119:$B$2200,[1]New!B62,'[1]2007'!$E$2119:$E$2200)</f>
        <v>#VALUE!</v>
      </c>
      <c r="Z61" s="15" t="e">
        <f t="shared" si="1"/>
        <v>#VALUE!</v>
      </c>
      <c r="AA61" s="23">
        <v>1</v>
      </c>
      <c r="AB61" s="23"/>
      <c r="AC61" s="16" t="e">
        <f t="shared" si="2"/>
        <v>#VALUE!</v>
      </c>
      <c r="AD61" s="13"/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3"/>
        <v>#VALUE!</v>
      </c>
      <c r="AI61" s="13"/>
      <c r="AJ61" s="13">
        <f>IF(X61=0,0,LOOKUP(X61,[1]Deduct!A$21:A$64,[1]Deduct!A$21:A$64))-X61</f>
        <v>0</v>
      </c>
      <c r="AK61" s="20" t="e">
        <f>IF(X61=0,0,LOOKUP(X61,[1]Deduct!A$21:A$64,[1]Deduct!C$21:C$64))</f>
        <v>#REF!</v>
      </c>
      <c r="AL61" s="13">
        <f>IF(X61=0,0,LOOKUP(X61,[1]Deduct!A$21:A$64,[1]Deduct!D$21:D$64))</f>
        <v>14.13</v>
      </c>
      <c r="AM61" s="13">
        <f>IF(X61=0,0,LOOKUP(X61,[1]Deduct!A$21:A$64,[1]Deduct!E$21:E$64))</f>
        <v>7.27</v>
      </c>
      <c r="AN61" s="18" t="e">
        <f t="shared" si="4"/>
        <v>#REF!</v>
      </c>
      <c r="AO61" s="13"/>
      <c r="AP61" s="21" t="e">
        <f t="shared" si="5"/>
        <v>#REF!</v>
      </c>
    </row>
    <row r="62" spans="1:42" hidden="1">
      <c r="A62" s="68">
        <v>60</v>
      </c>
      <c r="B62" s="2" t="s">
        <v>97</v>
      </c>
      <c r="C62" s="3" t="s">
        <v>174</v>
      </c>
      <c r="D62" s="1" t="s">
        <v>19</v>
      </c>
      <c r="E62" s="23" t="s">
        <v>18</v>
      </c>
      <c r="F62" s="82">
        <v>10.75</v>
      </c>
      <c r="G62" s="69">
        <f t="shared" si="6"/>
        <v>27.75</v>
      </c>
      <c r="H62" s="24">
        <v>27.75</v>
      </c>
      <c r="I62" s="25">
        <v>10</v>
      </c>
      <c r="J62" s="26">
        <v>3.5</v>
      </c>
      <c r="K62" s="27">
        <v>10</v>
      </c>
      <c r="L62" s="28">
        <v>3.5</v>
      </c>
      <c r="M62" s="25">
        <v>0</v>
      </c>
      <c r="N62" s="26">
        <v>0</v>
      </c>
      <c r="O62" s="27">
        <v>10</v>
      </c>
      <c r="P62" s="28">
        <v>3.5</v>
      </c>
      <c r="Q62" s="25">
        <v>10</v>
      </c>
      <c r="R62" s="26">
        <v>3.5</v>
      </c>
      <c r="S62" s="27">
        <v>0</v>
      </c>
      <c r="T62" s="28">
        <v>0</v>
      </c>
      <c r="U62" s="25">
        <v>10</v>
      </c>
      <c r="V62" s="26">
        <v>3.75</v>
      </c>
      <c r="W62" s="22"/>
      <c r="X62" s="14">
        <f t="shared" si="0"/>
        <v>596.625</v>
      </c>
      <c r="Y62" s="14" t="e">
        <f>SUMIF('[1]2007'!$B$2119:$B$2200,[1]New!B63,'[1]2007'!$E$2119:$E$2200)</f>
        <v>#VALUE!</v>
      </c>
      <c r="Z62" s="15" t="e">
        <f t="shared" si="1"/>
        <v>#VALUE!</v>
      </c>
      <c r="AA62" s="23"/>
      <c r="AB62" s="23"/>
      <c r="AC62" s="16" t="e">
        <f t="shared" si="2"/>
        <v>#VALUE!</v>
      </c>
      <c r="AD62" s="13"/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3"/>
        <v>#VALUE!</v>
      </c>
      <c r="AI62" s="13"/>
      <c r="AJ62" s="13">
        <f>IF(X62=0,0,LOOKUP(X62,[1]Deduct!A$21:A$64,[1]Deduct!A$21:A$64))-X62</f>
        <v>-6.625</v>
      </c>
      <c r="AK62" s="20">
        <f>IF(X62=0,0,LOOKUP(X62,[1]Deduct!A$21:A$64,[1]Deduct!C$21:C$64))</f>
        <v>33.89</v>
      </c>
      <c r="AL62" s="13">
        <f>IF(X62=0,0,LOOKUP(X62,[1]Deduct!A$21:A$64,[1]Deduct!D$21:D$64))</f>
        <v>22.55</v>
      </c>
      <c r="AM62" s="13">
        <f>IF(X62=0,0,LOOKUP(X62,[1]Deduct!A$21:A$64,[1]Deduct!E$21:E$64))</f>
        <v>10.210000000000001</v>
      </c>
      <c r="AN62" s="18">
        <f t="shared" si="4"/>
        <v>103.49</v>
      </c>
      <c r="AO62" s="13"/>
      <c r="AP62" s="21" t="e">
        <f t="shared" si="5"/>
        <v>#VALUE!</v>
      </c>
    </row>
    <row r="63" spans="1:42" hidden="1">
      <c r="A63" s="68">
        <v>61</v>
      </c>
      <c r="B63" s="2" t="s">
        <v>227</v>
      </c>
      <c r="C63" s="3" t="s">
        <v>175</v>
      </c>
      <c r="D63" s="1" t="s">
        <v>25</v>
      </c>
      <c r="E63" s="23" t="s">
        <v>18</v>
      </c>
      <c r="F63" s="88">
        <v>10.25</v>
      </c>
      <c r="G63" s="69">
        <f t="shared" si="6"/>
        <v>40</v>
      </c>
      <c r="H63" s="24">
        <v>40</v>
      </c>
      <c r="I63" s="25">
        <v>10</v>
      </c>
      <c r="J63" s="26">
        <v>6</v>
      </c>
      <c r="K63" s="27">
        <v>10</v>
      </c>
      <c r="L63" s="28">
        <v>6</v>
      </c>
      <c r="M63" s="25">
        <v>10</v>
      </c>
      <c r="N63" s="26">
        <v>6</v>
      </c>
      <c r="O63" s="27">
        <v>10</v>
      </c>
      <c r="P63" s="28">
        <v>6</v>
      </c>
      <c r="Q63" s="25">
        <v>0</v>
      </c>
      <c r="R63" s="26">
        <v>0</v>
      </c>
      <c r="S63" s="27">
        <v>10</v>
      </c>
      <c r="T63" s="28">
        <v>6</v>
      </c>
      <c r="U63" s="25">
        <v>0</v>
      </c>
      <c r="V63" s="26">
        <v>0</v>
      </c>
      <c r="W63" s="22"/>
      <c r="X63" s="14">
        <f t="shared" si="0"/>
        <v>820</v>
      </c>
      <c r="Y63" s="14" t="e">
        <f>SUMIF('[1]2007'!$B$2119:$B$2200,[1]New!B64,'[1]2007'!$E$2119:$E$2200)</f>
        <v>#VALUE!</v>
      </c>
      <c r="Z63" s="15" t="e">
        <f t="shared" si="1"/>
        <v>#VALUE!</v>
      </c>
      <c r="AA63" s="23"/>
      <c r="AB63" s="23"/>
      <c r="AC63" s="16" t="e">
        <f t="shared" si="2"/>
        <v>#VALUE!</v>
      </c>
      <c r="AD63" s="13"/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3"/>
        <v>#VALUE!</v>
      </c>
      <c r="AI63" s="13"/>
      <c r="AJ63" s="13">
        <f>IF(X63=0,0,LOOKUP(X63,[1]Deduct!A$21:A$64,[1]Deduct!A$21:A$64))-X63</f>
        <v>-70</v>
      </c>
      <c r="AK63" s="20">
        <f>IF(X63=0,0,LOOKUP(X63,[1]Deduct!A$21:A$64,[1]Deduct!C$21:C$64))</f>
        <v>76.92</v>
      </c>
      <c r="AL63" s="13">
        <f>IF(X63=0,0,LOOKUP(X63,[1]Deduct!A$21:A$64,[1]Deduct!D$21:D$64))</f>
        <v>30.49</v>
      </c>
      <c r="AM63" s="13">
        <f>IF(X63=0,0,LOOKUP(X63,[1]Deduct!A$21:A$64,[1]Deduct!E$21:E$64))</f>
        <v>13.01</v>
      </c>
      <c r="AN63" s="18">
        <f t="shared" si="4"/>
        <v>169.12</v>
      </c>
      <c r="AO63" s="13"/>
      <c r="AP63" s="21" t="e">
        <f t="shared" si="5"/>
        <v>#VALUE!</v>
      </c>
    </row>
    <row r="64" spans="1:42" hidden="1">
      <c r="A64" s="68">
        <v>62</v>
      </c>
      <c r="B64" s="2" t="s">
        <v>98</v>
      </c>
      <c r="C64" s="3" t="s">
        <v>176</v>
      </c>
      <c r="D64" s="1" t="s">
        <v>25</v>
      </c>
      <c r="E64" s="23" t="s">
        <v>18</v>
      </c>
      <c r="F64" s="82">
        <v>11.25</v>
      </c>
      <c r="G64" s="69">
        <f t="shared" si="6"/>
        <v>40</v>
      </c>
      <c r="H64" s="24">
        <v>40</v>
      </c>
      <c r="I64" s="25">
        <v>1</v>
      </c>
      <c r="J64" s="26">
        <v>9</v>
      </c>
      <c r="K64" s="27">
        <v>0</v>
      </c>
      <c r="L64" s="28">
        <v>0</v>
      </c>
      <c r="M64" s="25">
        <v>12</v>
      </c>
      <c r="N64" s="26">
        <v>8</v>
      </c>
      <c r="O64" s="27">
        <v>0</v>
      </c>
      <c r="P64" s="28">
        <v>0</v>
      </c>
      <c r="Q64" s="25">
        <v>12</v>
      </c>
      <c r="R64" s="26">
        <v>8</v>
      </c>
      <c r="S64" s="27">
        <v>12</v>
      </c>
      <c r="T64" s="28">
        <v>8</v>
      </c>
      <c r="U64" s="25">
        <v>12</v>
      </c>
      <c r="V64" s="26">
        <v>8</v>
      </c>
      <c r="W64" s="22"/>
      <c r="X64" s="14">
        <f t="shared" si="0"/>
        <v>900</v>
      </c>
      <c r="Y64" s="14" t="e">
        <f>SUMIF('[1]2007'!$B$2119:$B$2200,[1]New!B65,'[1]2007'!$E$2119:$E$2200)</f>
        <v>#VALUE!</v>
      </c>
      <c r="Z64" s="15" t="e">
        <f t="shared" si="1"/>
        <v>#VALUE!</v>
      </c>
      <c r="AA64" s="23">
        <v>1</v>
      </c>
      <c r="AB64" s="23"/>
      <c r="AC64" s="16" t="e">
        <f t="shared" si="2"/>
        <v>#VALUE!</v>
      </c>
      <c r="AD64" s="13"/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3"/>
        <v>#VALUE!</v>
      </c>
      <c r="AI64" s="13"/>
      <c r="AJ64" s="13">
        <f>IF(X64=0,0,LOOKUP(X64,[1]Deduct!A$21:A$64,[1]Deduct!A$21:A$64))-X64</f>
        <v>-20</v>
      </c>
      <c r="AK64" s="20">
        <f>IF(X64=0,0,LOOKUP(X64,[1]Deduct!A$21:A$64,[1]Deduct!C$21:C$64))</f>
        <v>99.45</v>
      </c>
      <c r="AL64" s="13">
        <f>IF(X64=0,0,LOOKUP(X64,[1]Deduct!A$21:A$64,[1]Deduct!D$21:D$64))</f>
        <v>36.9</v>
      </c>
      <c r="AM64" s="13">
        <f>IF(X64=0,0,LOOKUP(X64,[1]Deduct!A$21:A$64,[1]Deduct!E$21:E$64))</f>
        <v>15.22</v>
      </c>
      <c r="AN64" s="18">
        <f t="shared" si="4"/>
        <v>209.78</v>
      </c>
      <c r="AO64" s="13"/>
      <c r="AP64" s="21" t="e">
        <f t="shared" si="5"/>
        <v>#VALUE!</v>
      </c>
    </row>
    <row r="65" spans="1:42">
      <c r="A65" s="68">
        <v>63</v>
      </c>
      <c r="B65" s="2" t="s">
        <v>99</v>
      </c>
      <c r="C65" s="3" t="s">
        <v>177</v>
      </c>
      <c r="D65" s="1" t="s">
        <v>26</v>
      </c>
      <c r="E65" s="23" t="s">
        <v>18</v>
      </c>
      <c r="F65" s="82">
        <v>10.5</v>
      </c>
      <c r="G65" s="69">
        <f t="shared" si="6"/>
        <v>28</v>
      </c>
      <c r="H65" s="24">
        <v>28</v>
      </c>
      <c r="I65" s="25">
        <v>5</v>
      </c>
      <c r="J65" s="26">
        <v>10</v>
      </c>
      <c r="K65" s="27">
        <v>5</v>
      </c>
      <c r="L65" s="28">
        <v>10</v>
      </c>
      <c r="M65" s="25">
        <v>4</v>
      </c>
      <c r="N65" s="26">
        <v>10</v>
      </c>
      <c r="O65" s="27">
        <v>4</v>
      </c>
      <c r="P65" s="28">
        <v>10</v>
      </c>
      <c r="Q65" s="25">
        <v>0</v>
      </c>
      <c r="R65" s="26">
        <v>0</v>
      </c>
      <c r="S65" s="27">
        <v>4</v>
      </c>
      <c r="T65" s="28">
        <v>10</v>
      </c>
      <c r="U65" s="25">
        <v>0</v>
      </c>
      <c r="V65" s="26">
        <v>0</v>
      </c>
      <c r="W65" s="22"/>
      <c r="X65" s="14">
        <f t="shared" si="0"/>
        <v>588</v>
      </c>
      <c r="Y65" s="14" t="e">
        <f>SUMIF('[1]2007'!$B$2119:$B$2200,[1]New!B66,'[1]2007'!$E$2119:$E$2200)</f>
        <v>#VALUE!</v>
      </c>
      <c r="Z65" s="15" t="e">
        <f t="shared" si="1"/>
        <v>#VALUE!</v>
      </c>
      <c r="AA65" s="23"/>
      <c r="AB65" s="23"/>
      <c r="AC65" s="16" t="e">
        <f t="shared" si="2"/>
        <v>#VALUE!</v>
      </c>
      <c r="AD65" s="13"/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3"/>
        <v>#VALUE!</v>
      </c>
      <c r="AI65" s="13"/>
      <c r="AJ65" s="13">
        <f>IF(X65=0,0,LOOKUP(X65,[1]Deduct!A$21:A$64,[1]Deduct!A$21:A$64))-X65</f>
        <v>-8</v>
      </c>
      <c r="AK65" s="20">
        <f>IF(X65=0,0,LOOKUP(X65,[1]Deduct!A$21:A$64,[1]Deduct!C$21:C$64))</f>
        <v>31.36</v>
      </c>
      <c r="AL65" s="13">
        <f>IF(X65=0,0,LOOKUP(X65,[1]Deduct!A$21:A$64,[1]Deduct!D$21:D$64))</f>
        <v>22.05</v>
      </c>
      <c r="AM65" s="13">
        <f>IF(X65=0,0,LOOKUP(X65,[1]Deduct!A$21:A$64,[1]Deduct!E$21:E$64))</f>
        <v>10.029999999999999</v>
      </c>
      <c r="AN65" s="18">
        <f t="shared" si="4"/>
        <v>99.53</v>
      </c>
      <c r="AO65" s="13"/>
      <c r="AP65" s="21" t="e">
        <f t="shared" si="5"/>
        <v>#VALUE!</v>
      </c>
    </row>
    <row r="66" spans="1:42" hidden="1">
      <c r="A66" s="68">
        <v>64</v>
      </c>
      <c r="B66" s="2" t="s">
        <v>100</v>
      </c>
      <c r="C66" s="3" t="s">
        <v>178</v>
      </c>
      <c r="D66" s="1" t="s">
        <v>17</v>
      </c>
      <c r="E66" s="23" t="s">
        <v>18</v>
      </c>
      <c r="F66" s="82">
        <v>10.25</v>
      </c>
      <c r="G66" s="69">
        <f t="shared" si="6"/>
        <v>22</v>
      </c>
      <c r="H66" s="24">
        <v>22</v>
      </c>
      <c r="I66" s="25">
        <v>0</v>
      </c>
      <c r="J66" s="26">
        <v>0</v>
      </c>
      <c r="K66" s="27">
        <v>9</v>
      </c>
      <c r="L66" s="28">
        <v>1</v>
      </c>
      <c r="M66" s="25">
        <v>9</v>
      </c>
      <c r="N66" s="26">
        <v>1</v>
      </c>
      <c r="O66" s="27">
        <v>0</v>
      </c>
      <c r="P66" s="28">
        <v>0</v>
      </c>
      <c r="Q66" s="25">
        <v>9</v>
      </c>
      <c r="R66" s="26">
        <v>1</v>
      </c>
      <c r="S66" s="27">
        <v>7.5</v>
      </c>
      <c r="T66" s="28">
        <v>12</v>
      </c>
      <c r="U66" s="25">
        <v>7.5</v>
      </c>
      <c r="V66" s="26">
        <v>1</v>
      </c>
      <c r="W66" s="22"/>
      <c r="X66" s="14">
        <f t="shared" si="0"/>
        <v>451</v>
      </c>
      <c r="Y66" s="14" t="e">
        <f>SUMIF('[1]2007'!$B$2119:$B$2200,[1]New!B67,'[1]2007'!$E$2119:$E$2200)</f>
        <v>#VALUE!</v>
      </c>
      <c r="Z66" s="15" t="e">
        <f t="shared" si="1"/>
        <v>#VALUE!</v>
      </c>
      <c r="AA66" s="23"/>
      <c r="AB66" s="23"/>
      <c r="AC66" s="16" t="e">
        <f t="shared" si="2"/>
        <v>#VALUE!</v>
      </c>
      <c r="AD66" s="13"/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3"/>
        <v>#VALUE!</v>
      </c>
      <c r="AI66" s="13"/>
      <c r="AJ66" s="13">
        <f>IF(X66=0,0,LOOKUP(X66,[1]Deduct!A$21:A$64,[1]Deduct!A$21:A$64))-X66</f>
        <v>-1</v>
      </c>
      <c r="AK66" s="20">
        <f>IF(X66=0,0,LOOKUP(X66,[1]Deduct!A$21:A$64,[1]Deduct!C$21:C$64))</f>
        <v>2.73</v>
      </c>
      <c r="AL66" s="13">
        <f>IF(X66=0,0,LOOKUP(X66,[1]Deduct!A$21:A$64,[1]Deduct!D$21:D$64))</f>
        <v>15.62</v>
      </c>
      <c r="AM66" s="13">
        <f>IF(X66=0,0,LOOKUP(X66,[1]Deduct!A$21:A$64,[1]Deduct!E$21:E$64))</f>
        <v>7.79</v>
      </c>
      <c r="AN66" s="18">
        <f t="shared" si="4"/>
        <v>52.67</v>
      </c>
      <c r="AO66" s="13"/>
      <c r="AP66" s="21" t="e">
        <f t="shared" si="5"/>
        <v>#VALUE!</v>
      </c>
    </row>
    <row r="67" spans="1:42" hidden="1">
      <c r="A67" s="68">
        <v>65</v>
      </c>
      <c r="B67" s="2" t="s">
        <v>101</v>
      </c>
      <c r="C67" s="3" t="s">
        <v>179</v>
      </c>
      <c r="D67" s="1" t="s">
        <v>17</v>
      </c>
      <c r="E67" s="23" t="s">
        <v>18</v>
      </c>
      <c r="F67" s="82">
        <v>11</v>
      </c>
      <c r="G67" s="69">
        <f t="shared" si="6"/>
        <v>35</v>
      </c>
      <c r="H67" s="24">
        <v>35</v>
      </c>
      <c r="I67" s="25">
        <v>9</v>
      </c>
      <c r="J67" s="26">
        <v>4</v>
      </c>
      <c r="K67" s="27">
        <v>9</v>
      </c>
      <c r="L67" s="28">
        <v>4</v>
      </c>
      <c r="M67" s="25">
        <v>0</v>
      </c>
      <c r="N67" s="26">
        <v>0</v>
      </c>
      <c r="O67" s="27">
        <v>9</v>
      </c>
      <c r="P67" s="28">
        <v>4</v>
      </c>
      <c r="Q67" s="25">
        <v>0</v>
      </c>
      <c r="R67" s="26">
        <v>0</v>
      </c>
      <c r="S67" s="27">
        <v>9</v>
      </c>
      <c r="T67" s="28">
        <v>4</v>
      </c>
      <c r="U67" s="25">
        <v>9</v>
      </c>
      <c r="V67" s="26">
        <v>4</v>
      </c>
      <c r="W67" s="22"/>
      <c r="X67" s="14">
        <f t="shared" si="0"/>
        <v>770</v>
      </c>
      <c r="Y67" s="14" t="e">
        <f>SUMIF('[1]2007'!$B$2119:$B$2200,[1]New!B68,'[1]2007'!$E$2119:$E$2200)</f>
        <v>#VALUE!</v>
      </c>
      <c r="Z67" s="15" t="e">
        <f t="shared" si="1"/>
        <v>#VALUE!</v>
      </c>
      <c r="AA67" s="23"/>
      <c r="AB67" s="23"/>
      <c r="AC67" s="16" t="e">
        <f t="shared" si="2"/>
        <v>#VALUE!</v>
      </c>
      <c r="AD67" s="13"/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3"/>
        <v>#VALUE!</v>
      </c>
      <c r="AI67" s="13"/>
      <c r="AJ67" s="13">
        <f>IF(X67=0,0,LOOKUP(X67,[1]Deduct!A$21:A$64,[1]Deduct!A$21:A$64))-X67</f>
        <v>-20</v>
      </c>
      <c r="AK67" s="20">
        <f>IF(X67=0,0,LOOKUP(X67,[1]Deduct!A$21:A$64,[1]Deduct!C$21:C$64))</f>
        <v>76.92</v>
      </c>
      <c r="AL67" s="13">
        <f>IF(X67=0,0,LOOKUP(X67,[1]Deduct!A$21:A$64,[1]Deduct!D$21:D$64))</f>
        <v>30.49</v>
      </c>
      <c r="AM67" s="13">
        <f>IF(X67=0,0,LOOKUP(X67,[1]Deduct!A$21:A$64,[1]Deduct!E$21:E$64))</f>
        <v>13.01</v>
      </c>
      <c r="AN67" s="18">
        <f t="shared" si="4"/>
        <v>169.12</v>
      </c>
      <c r="AO67" s="13"/>
      <c r="AP67" s="21" t="e">
        <f t="shared" si="5"/>
        <v>#VALUE!</v>
      </c>
    </row>
    <row r="68" spans="1:42" hidden="1">
      <c r="A68" s="68">
        <v>66</v>
      </c>
      <c r="B68" s="2" t="s">
        <v>228</v>
      </c>
      <c r="C68" s="3" t="s">
        <v>180</v>
      </c>
      <c r="D68" s="1" t="s">
        <v>17</v>
      </c>
      <c r="E68" s="23" t="s">
        <v>18</v>
      </c>
      <c r="F68" s="82">
        <v>11</v>
      </c>
      <c r="G68" s="69">
        <f t="shared" ref="G68:G87" si="7">IF(J68&lt;I68,J68+12-I68,J68-I68)+IF(L68&lt;K68,L68+12-K68,L68-K68)+IF(N68&lt;M68,N68+12-M68,N68-M68)+IF(P68&lt;O68,P68+12-O68,P68-O68)+IF(R68&lt;Q68,R68+12-Q68,R68-Q68)+IF(T68&lt;S68,T68+12-S68,T68-S68)+IF(V68&lt;U68,V68+12-U68,V68-U68)</f>
        <v>22.5</v>
      </c>
      <c r="H68" s="24">
        <v>22.5</v>
      </c>
      <c r="I68" s="25">
        <v>0</v>
      </c>
      <c r="J68" s="26">
        <v>0</v>
      </c>
      <c r="K68" s="27">
        <v>9</v>
      </c>
      <c r="L68" s="28">
        <v>1.5</v>
      </c>
      <c r="M68" s="25">
        <v>9</v>
      </c>
      <c r="N68" s="26">
        <v>1.5</v>
      </c>
      <c r="O68" s="27">
        <v>9</v>
      </c>
      <c r="P68" s="28">
        <v>1.5</v>
      </c>
      <c r="Q68" s="25">
        <v>9</v>
      </c>
      <c r="R68" s="26">
        <v>1.5</v>
      </c>
      <c r="S68" s="27">
        <v>0</v>
      </c>
      <c r="T68" s="28">
        <v>0</v>
      </c>
      <c r="U68" s="25">
        <v>9</v>
      </c>
      <c r="V68" s="26">
        <v>1.5</v>
      </c>
      <c r="W68" s="22">
        <v>25</v>
      </c>
      <c r="X68" s="14">
        <f t="shared" ref="X68:X86" si="8">F68*G68*2</f>
        <v>495</v>
      </c>
      <c r="Y68" s="14" t="e">
        <f>SUMIF('[1]2007'!$B$2119:$B$2200,[1]New!B69,'[1]2007'!$E$2119:$E$2200)</f>
        <v>#VALUE!</v>
      </c>
      <c r="Z68" s="15" t="e">
        <f t="shared" ref="Z68:Z87" si="9">IF(X68=0,0,X68-Y68)</f>
        <v>#VALUE!</v>
      </c>
      <c r="AA68" s="23"/>
      <c r="AB68" s="23"/>
      <c r="AC68" s="16" t="e">
        <f t="shared" ref="AC68:AC86" si="10">IF(Y68=0,0,Z68/Y68)</f>
        <v>#VALUE!</v>
      </c>
      <c r="AD68" s="13"/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ref="AH68:AH88" si="11">ROUND(AE68+AF68*2+AG68*2.4,2)</f>
        <v>#VALUE!</v>
      </c>
      <c r="AI68" s="13"/>
      <c r="AJ68" s="13">
        <f>IF(X68=0,0,LOOKUP(X68,[1]Deduct!A$21:A$64,[1]Deduct!A$21:A$64))-X68</f>
        <v>-5</v>
      </c>
      <c r="AK68" s="20">
        <f>IF(X68=0,0,LOOKUP(X68,[1]Deduct!A$21:A$64,[1]Deduct!C$21:C$64))</f>
        <v>9.0299999999999994</v>
      </c>
      <c r="AL68" s="13">
        <f>IF(X68=0,0,LOOKUP(X68,[1]Deduct!A$21:A$64,[1]Deduct!D$21:D$64))</f>
        <v>17.600000000000001</v>
      </c>
      <c r="AM68" s="13">
        <f>IF(X68=0,0,LOOKUP(X68,[1]Deduct!A$21:A$64,[1]Deduct!E$21:E$64))</f>
        <v>8.48</v>
      </c>
      <c r="AN68" s="18">
        <f t="shared" ref="AN68:AN88" si="12">ROUND(AK68+AL68*2+AM68*2.4,2)</f>
        <v>64.58</v>
      </c>
      <c r="AO68" s="13"/>
      <c r="AP68" s="21" t="e">
        <f t="shared" ref="AP68:AP88" si="13">AN68-AH68</f>
        <v>#VALUE!</v>
      </c>
    </row>
    <row r="69" spans="1:42" hidden="1">
      <c r="A69" s="68">
        <v>67</v>
      </c>
      <c r="B69" s="2" t="s">
        <v>229</v>
      </c>
      <c r="C69" s="3" t="s">
        <v>181</v>
      </c>
      <c r="D69" s="1" t="s">
        <v>17</v>
      </c>
      <c r="E69" s="23" t="s">
        <v>18</v>
      </c>
      <c r="F69" s="82">
        <v>11.25</v>
      </c>
      <c r="G69" s="69">
        <f t="shared" si="7"/>
        <v>44</v>
      </c>
      <c r="H69" s="24">
        <v>44</v>
      </c>
      <c r="I69" s="25">
        <v>3</v>
      </c>
      <c r="J69" s="26">
        <v>10</v>
      </c>
      <c r="K69" s="27">
        <v>3</v>
      </c>
      <c r="L69" s="28">
        <v>10</v>
      </c>
      <c r="M69" s="25">
        <v>3</v>
      </c>
      <c r="N69" s="26">
        <v>10</v>
      </c>
      <c r="O69" s="27">
        <v>0</v>
      </c>
      <c r="P69" s="28">
        <v>0</v>
      </c>
      <c r="Q69" s="25">
        <v>3</v>
      </c>
      <c r="R69" s="26">
        <v>10</v>
      </c>
      <c r="S69" s="27">
        <v>2</v>
      </c>
      <c r="T69" s="28">
        <v>10</v>
      </c>
      <c r="U69" s="25">
        <v>2</v>
      </c>
      <c r="V69" s="26">
        <v>10</v>
      </c>
      <c r="W69" s="22"/>
      <c r="X69" s="14">
        <f t="shared" si="8"/>
        <v>990</v>
      </c>
      <c r="Y69" s="14" t="e">
        <f>SUMIF('[1]2007'!$B$2119:$B$2200,[1]New!B70,'[1]2007'!$E$2119:$E$2200)</f>
        <v>#VALUE!</v>
      </c>
      <c r="Z69" s="15" t="e">
        <f t="shared" si="9"/>
        <v>#VALUE!</v>
      </c>
      <c r="AA69" s="23"/>
      <c r="AB69" s="23"/>
      <c r="AC69" s="16" t="e">
        <f t="shared" si="10"/>
        <v>#VALUE!</v>
      </c>
      <c r="AD69" s="13"/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11"/>
        <v>#VALUE!</v>
      </c>
      <c r="AI69" s="13"/>
      <c r="AJ69" s="13">
        <f>IF(X69=0,0,LOOKUP(X69,[1]Deduct!A$21:A$64,[1]Deduct!A$21:A$64))-X69</f>
        <v>-30</v>
      </c>
      <c r="AK69" s="20">
        <f>IF(X69=0,0,LOOKUP(X69,[1]Deduct!A$21:A$64,[1]Deduct!C$21:C$64))</f>
        <v>119.97</v>
      </c>
      <c r="AL69" s="13">
        <f>IF(X69=0,0,LOOKUP(X69,[1]Deduct!A$21:A$64,[1]Deduct!D$21:D$64))</f>
        <v>40.86</v>
      </c>
      <c r="AM69" s="13">
        <f>IF(X69=0,0,LOOKUP(X69,[1]Deduct!A$21:A$64,[1]Deduct!E$21:E$64))</f>
        <v>16.61</v>
      </c>
      <c r="AN69" s="18">
        <f t="shared" si="12"/>
        <v>241.55</v>
      </c>
      <c r="AO69" s="13"/>
      <c r="AP69" s="21" t="e">
        <f t="shared" si="13"/>
        <v>#VALUE!</v>
      </c>
    </row>
    <row r="70" spans="1:42" hidden="1">
      <c r="A70" s="68">
        <v>68</v>
      </c>
      <c r="B70" s="2" t="s">
        <v>102</v>
      </c>
      <c r="C70" s="3" t="s">
        <v>182</v>
      </c>
      <c r="D70" s="1" t="s">
        <v>20</v>
      </c>
      <c r="E70" s="23" t="s">
        <v>18</v>
      </c>
      <c r="F70" s="82">
        <v>10.25</v>
      </c>
      <c r="G70" s="69">
        <f t="shared" si="7"/>
        <v>33.5</v>
      </c>
      <c r="H70" s="24">
        <v>33.5</v>
      </c>
      <c r="I70" s="25">
        <v>0</v>
      </c>
      <c r="J70" s="26">
        <v>0</v>
      </c>
      <c r="K70" s="27">
        <v>11</v>
      </c>
      <c r="L70" s="28">
        <v>5.5</v>
      </c>
      <c r="M70" s="25">
        <v>11</v>
      </c>
      <c r="N70" s="26">
        <v>5.5</v>
      </c>
      <c r="O70" s="27">
        <v>11</v>
      </c>
      <c r="P70" s="28">
        <v>5.5</v>
      </c>
      <c r="Q70" s="25">
        <v>11</v>
      </c>
      <c r="R70" s="26">
        <v>5.5</v>
      </c>
      <c r="S70" s="27">
        <v>0</v>
      </c>
      <c r="T70" s="28">
        <v>0</v>
      </c>
      <c r="U70" s="25">
        <v>10</v>
      </c>
      <c r="V70" s="26">
        <v>5.5</v>
      </c>
      <c r="W70" s="22"/>
      <c r="X70" s="14">
        <f t="shared" si="8"/>
        <v>686.75</v>
      </c>
      <c r="Y70" s="14" t="e">
        <f>SUMIF('[1]2007'!$B$2119:$B$2200,[1]New!B71,'[1]2007'!$E$2119:$E$2200)</f>
        <v>#VALUE!</v>
      </c>
      <c r="Z70" s="15" t="e">
        <f t="shared" si="9"/>
        <v>#VALUE!</v>
      </c>
      <c r="AA70" s="23"/>
      <c r="AB70" s="23"/>
      <c r="AC70" s="16" t="e">
        <f t="shared" si="10"/>
        <v>#VALUE!</v>
      </c>
      <c r="AD70" s="13"/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11"/>
        <v>#VALUE!</v>
      </c>
      <c r="AI70" s="13"/>
      <c r="AJ70" s="13">
        <f>IF(X70=0,0,LOOKUP(X70,[1]Deduct!A$21:A$64,[1]Deduct!A$21:A$64))-X70</f>
        <v>-6.75</v>
      </c>
      <c r="AK70" s="20">
        <f>IF(X70=0,0,LOOKUP(X70,[1]Deduct!A$21:A$64,[1]Deduct!C$21:C$64))</f>
        <v>53.52</v>
      </c>
      <c r="AL70" s="13">
        <f>IF(X70=0,0,LOOKUP(X70,[1]Deduct!A$21:A$64,[1]Deduct!D$21:D$64))</f>
        <v>27</v>
      </c>
      <c r="AM70" s="13">
        <f>IF(X70=0,0,LOOKUP(X70,[1]Deduct!A$21:A$64,[1]Deduct!E$21:E$64))</f>
        <v>11.76</v>
      </c>
      <c r="AN70" s="18">
        <f t="shared" si="12"/>
        <v>135.74</v>
      </c>
      <c r="AO70" s="13"/>
      <c r="AP70" s="21" t="e">
        <f t="shared" si="13"/>
        <v>#VALUE!</v>
      </c>
    </row>
    <row r="71" spans="1:42">
      <c r="A71" s="68">
        <v>69</v>
      </c>
      <c r="B71" s="2" t="s">
        <v>103</v>
      </c>
      <c r="C71" s="3" t="s">
        <v>183</v>
      </c>
      <c r="D71" s="1" t="s">
        <v>26</v>
      </c>
      <c r="E71" s="23" t="s">
        <v>18</v>
      </c>
      <c r="F71" s="82">
        <v>10.25</v>
      </c>
      <c r="G71" s="69">
        <f t="shared" si="7"/>
        <v>40</v>
      </c>
      <c r="H71" s="24">
        <v>40</v>
      </c>
      <c r="I71" s="25">
        <v>12</v>
      </c>
      <c r="J71" s="26">
        <v>8</v>
      </c>
      <c r="K71" s="27">
        <v>12</v>
      </c>
      <c r="L71" s="28">
        <v>8</v>
      </c>
      <c r="M71" s="25">
        <v>12</v>
      </c>
      <c r="N71" s="26">
        <v>8</v>
      </c>
      <c r="O71" s="27">
        <v>0</v>
      </c>
      <c r="P71" s="28">
        <v>0</v>
      </c>
      <c r="Q71" s="25">
        <v>0</v>
      </c>
      <c r="R71" s="26">
        <v>0</v>
      </c>
      <c r="S71" s="27">
        <v>12</v>
      </c>
      <c r="T71" s="28">
        <v>8</v>
      </c>
      <c r="U71" s="25">
        <v>12</v>
      </c>
      <c r="V71" s="26">
        <v>8</v>
      </c>
      <c r="W71" s="22"/>
      <c r="X71" s="14">
        <f t="shared" si="8"/>
        <v>820</v>
      </c>
      <c r="Y71" s="14" t="e">
        <f>SUMIF('[1]2007'!$B$2119:$B$2200,[1]New!B72,'[1]2007'!$E$2119:$E$2200)</f>
        <v>#VALUE!</v>
      </c>
      <c r="Z71" s="15" t="e">
        <f t="shared" si="9"/>
        <v>#VALUE!</v>
      </c>
      <c r="AA71" s="23"/>
      <c r="AB71" s="23"/>
      <c r="AC71" s="16" t="e">
        <f t="shared" si="10"/>
        <v>#VALUE!</v>
      </c>
      <c r="AD71" s="13"/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11"/>
        <v>#VALUE!</v>
      </c>
      <c r="AI71" s="13"/>
      <c r="AJ71" s="13">
        <f>IF(X71=0,0,LOOKUP(X71,[1]Deduct!A$21:A$64,[1]Deduct!A$21:A$64))-X71</f>
        <v>-70</v>
      </c>
      <c r="AK71" s="20">
        <f>IF(X71=0,0,LOOKUP(X71,[1]Deduct!A$21:A$64,[1]Deduct!C$21:C$64))</f>
        <v>76.92</v>
      </c>
      <c r="AL71" s="13">
        <f>IF(X71=0,0,LOOKUP(X71,[1]Deduct!A$21:A$64,[1]Deduct!D$21:D$64))</f>
        <v>30.49</v>
      </c>
      <c r="AM71" s="13">
        <f>IF(X71=0,0,LOOKUP(X71,[1]Deduct!A$21:A$64,[1]Deduct!E$21:E$64))</f>
        <v>13.01</v>
      </c>
      <c r="AN71" s="18">
        <f t="shared" si="12"/>
        <v>169.12</v>
      </c>
      <c r="AO71" s="13"/>
      <c r="AP71" s="21" t="e">
        <f t="shared" si="13"/>
        <v>#VALUE!</v>
      </c>
    </row>
    <row r="72" spans="1:42" hidden="1">
      <c r="A72" s="68">
        <v>70</v>
      </c>
      <c r="B72" s="2" t="s">
        <v>104</v>
      </c>
      <c r="C72" s="3" t="s">
        <v>184</v>
      </c>
      <c r="D72" s="1" t="s">
        <v>19</v>
      </c>
      <c r="E72" s="23" t="s">
        <v>18</v>
      </c>
      <c r="F72" s="82">
        <v>10.25</v>
      </c>
      <c r="G72" s="69">
        <f t="shared" si="7"/>
        <v>20</v>
      </c>
      <c r="H72" s="24">
        <v>20</v>
      </c>
      <c r="I72" s="25">
        <v>5</v>
      </c>
      <c r="J72" s="26">
        <v>9</v>
      </c>
      <c r="K72" s="27">
        <v>5</v>
      </c>
      <c r="L72" s="28">
        <v>9</v>
      </c>
      <c r="M72" s="25">
        <v>5</v>
      </c>
      <c r="N72" s="26">
        <v>9</v>
      </c>
      <c r="O72" s="27">
        <v>5</v>
      </c>
      <c r="P72" s="28">
        <v>9</v>
      </c>
      <c r="Q72" s="25">
        <v>0</v>
      </c>
      <c r="R72" s="26">
        <v>0</v>
      </c>
      <c r="S72" s="27">
        <v>5</v>
      </c>
      <c r="T72" s="28">
        <v>9</v>
      </c>
      <c r="U72" s="25">
        <v>0</v>
      </c>
      <c r="V72" s="26">
        <v>0</v>
      </c>
      <c r="W72" s="22"/>
      <c r="X72" s="14">
        <f t="shared" si="8"/>
        <v>410</v>
      </c>
      <c r="Y72" s="14" t="e">
        <f>SUMIF('[1]2007'!$B$2119:$B$2200,[1]New!B73,'[1]2007'!$E$2119:$E$2200)</f>
        <v>#VALUE!</v>
      </c>
      <c r="Z72" s="15" t="e">
        <f t="shared" si="9"/>
        <v>#VALUE!</v>
      </c>
      <c r="AA72" s="23"/>
      <c r="AB72" s="23"/>
      <c r="AC72" s="16" t="e">
        <f t="shared" si="10"/>
        <v>#VALUE!</v>
      </c>
      <c r="AD72" s="13"/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1"/>
        <v>#VALUE!</v>
      </c>
      <c r="AI72" s="13"/>
      <c r="AJ72" s="13">
        <f>IF(X72=0,0,LOOKUP(X72,[1]Deduct!A$21:A$64,[1]Deduct!A$21:A$64))-X72</f>
        <v>0</v>
      </c>
      <c r="AK72" s="20">
        <f>IF(X72=0,0,LOOKUP(X72,[1]Deduct!A$21:A$64,[1]Deduct!C$21:C$64))</f>
        <v>0</v>
      </c>
      <c r="AL72" s="13">
        <f>IF(X72=0,0,LOOKUP(X72,[1]Deduct!A$21:A$64,[1]Deduct!D$21:D$64))</f>
        <v>13.64</v>
      </c>
      <c r="AM72" s="13">
        <f>IF(X72=0,0,LOOKUP(X72,[1]Deduct!A$21:A$64,[1]Deduct!E$21:E$64))</f>
        <v>7.1</v>
      </c>
      <c r="AN72" s="18">
        <f t="shared" si="12"/>
        <v>44.32</v>
      </c>
      <c r="AO72" s="13"/>
      <c r="AP72" s="21" t="e">
        <f t="shared" si="13"/>
        <v>#VALUE!</v>
      </c>
    </row>
    <row r="73" spans="1:42" hidden="1">
      <c r="A73" s="68">
        <v>71</v>
      </c>
      <c r="B73" s="2" t="s">
        <v>105</v>
      </c>
      <c r="C73" s="3" t="s">
        <v>185</v>
      </c>
      <c r="D73" s="1" t="s">
        <v>20</v>
      </c>
      <c r="E73" s="23" t="s">
        <v>18</v>
      </c>
      <c r="F73" s="82">
        <v>10.25</v>
      </c>
      <c r="G73" s="69">
        <f t="shared" si="7"/>
        <v>20</v>
      </c>
      <c r="H73" s="24">
        <v>20</v>
      </c>
      <c r="I73" s="25">
        <v>1</v>
      </c>
      <c r="J73" s="26">
        <v>5</v>
      </c>
      <c r="K73" s="27">
        <v>1</v>
      </c>
      <c r="L73" s="28">
        <v>5</v>
      </c>
      <c r="M73" s="25">
        <v>1</v>
      </c>
      <c r="N73" s="26">
        <v>5</v>
      </c>
      <c r="O73" s="27">
        <v>1</v>
      </c>
      <c r="P73" s="28">
        <v>5</v>
      </c>
      <c r="Q73" s="25">
        <v>1</v>
      </c>
      <c r="R73" s="26">
        <v>5</v>
      </c>
      <c r="S73" s="27">
        <v>0</v>
      </c>
      <c r="T73" s="28">
        <v>0</v>
      </c>
      <c r="U73" s="25">
        <v>0</v>
      </c>
      <c r="V73" s="26">
        <v>0</v>
      </c>
      <c r="W73" s="22"/>
      <c r="X73" s="14">
        <f t="shared" si="8"/>
        <v>410</v>
      </c>
      <c r="Y73" s="14" t="e">
        <f>SUMIF('[1]2007'!$B$2119:$B$2200,[1]New!B74,'[1]2007'!$E$2119:$E$2200)</f>
        <v>#VALUE!</v>
      </c>
      <c r="Z73" s="15" t="e">
        <f t="shared" si="9"/>
        <v>#VALUE!</v>
      </c>
      <c r="AA73" s="23"/>
      <c r="AB73" s="23"/>
      <c r="AC73" s="16" t="e">
        <f t="shared" si="10"/>
        <v>#VALUE!</v>
      </c>
      <c r="AD73" s="13"/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1"/>
        <v>#VALUE!</v>
      </c>
      <c r="AI73" s="13"/>
      <c r="AJ73" s="13">
        <f>IF(X73=0,0,LOOKUP(X73,[1]Deduct!A$21:A$64,[1]Deduct!A$21:A$64))-X73</f>
        <v>0</v>
      </c>
      <c r="AK73" s="20">
        <f>IF(X73=0,0,LOOKUP(X73,[1]Deduct!A$21:A$64,[1]Deduct!C$21:C$64))</f>
        <v>0</v>
      </c>
      <c r="AL73" s="13">
        <f>IF(X73=0,0,LOOKUP(X73,[1]Deduct!A$21:A$64,[1]Deduct!D$21:D$64))</f>
        <v>13.64</v>
      </c>
      <c r="AM73" s="13">
        <f>IF(X73=0,0,LOOKUP(X73,[1]Deduct!A$21:A$64,[1]Deduct!E$21:E$64))</f>
        <v>7.1</v>
      </c>
      <c r="AN73" s="18">
        <f t="shared" si="12"/>
        <v>44.32</v>
      </c>
      <c r="AO73" s="13"/>
      <c r="AP73" s="21" t="e">
        <f t="shared" si="13"/>
        <v>#VALUE!</v>
      </c>
    </row>
    <row r="74" spans="1:42" hidden="1">
      <c r="A74" s="68">
        <v>72</v>
      </c>
      <c r="B74" s="2" t="s">
        <v>106</v>
      </c>
      <c r="C74" s="3" t="s">
        <v>186</v>
      </c>
      <c r="D74" s="1" t="s">
        <v>25</v>
      </c>
      <c r="E74" s="23" t="s">
        <v>18</v>
      </c>
      <c r="F74" s="82">
        <v>10.25</v>
      </c>
      <c r="G74" s="69">
        <f t="shared" si="7"/>
        <v>40</v>
      </c>
      <c r="H74" s="24">
        <v>40</v>
      </c>
      <c r="I74" s="25">
        <v>0</v>
      </c>
      <c r="J74" s="26">
        <v>0</v>
      </c>
      <c r="K74" s="27">
        <v>1</v>
      </c>
      <c r="L74" s="28">
        <v>9</v>
      </c>
      <c r="M74" s="25">
        <v>1</v>
      </c>
      <c r="N74" s="26">
        <v>9</v>
      </c>
      <c r="O74" s="27">
        <v>1</v>
      </c>
      <c r="P74" s="28">
        <v>9</v>
      </c>
      <c r="Q74" s="25">
        <v>1</v>
      </c>
      <c r="R74" s="26">
        <v>9</v>
      </c>
      <c r="S74" s="27">
        <v>1</v>
      </c>
      <c r="T74" s="28">
        <v>9</v>
      </c>
      <c r="U74" s="25">
        <v>0</v>
      </c>
      <c r="V74" s="26">
        <v>0</v>
      </c>
      <c r="W74" s="22"/>
      <c r="X74" s="14">
        <f t="shared" si="8"/>
        <v>820</v>
      </c>
      <c r="Y74" s="14" t="e">
        <f>SUMIF('[1]2007'!$B$2119:$B$2200,[1]New!B75,'[1]2007'!$E$2119:$E$2200)</f>
        <v>#VALUE!</v>
      </c>
      <c r="Z74" s="15" t="e">
        <f t="shared" si="9"/>
        <v>#VALUE!</v>
      </c>
      <c r="AA74" s="23"/>
      <c r="AB74" s="23"/>
      <c r="AC74" s="16" t="e">
        <f t="shared" si="10"/>
        <v>#VALUE!</v>
      </c>
      <c r="AD74" s="13"/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1"/>
        <v>#VALUE!</v>
      </c>
      <c r="AI74" s="13"/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12"/>
        <v>169.12</v>
      </c>
      <c r="AO74" s="13"/>
      <c r="AP74" s="21" t="e">
        <f t="shared" si="13"/>
        <v>#VALUE!</v>
      </c>
    </row>
    <row r="75" spans="1:42" hidden="1">
      <c r="A75" s="68">
        <v>73</v>
      </c>
      <c r="B75" s="2" t="s">
        <v>107</v>
      </c>
      <c r="C75" s="3" t="s">
        <v>187</v>
      </c>
      <c r="D75" s="1" t="s">
        <v>19</v>
      </c>
      <c r="E75" s="23" t="s">
        <v>18</v>
      </c>
      <c r="F75" s="82">
        <v>10.25</v>
      </c>
      <c r="G75" s="69">
        <f t="shared" si="7"/>
        <v>40</v>
      </c>
      <c r="H75" s="24">
        <v>40</v>
      </c>
      <c r="I75" s="25">
        <v>0</v>
      </c>
      <c r="J75" s="26">
        <v>0</v>
      </c>
      <c r="K75" s="27">
        <v>0</v>
      </c>
      <c r="L75" s="28">
        <v>0</v>
      </c>
      <c r="M75" s="25">
        <v>10</v>
      </c>
      <c r="N75" s="26">
        <v>6</v>
      </c>
      <c r="O75" s="27">
        <v>10</v>
      </c>
      <c r="P75" s="28">
        <v>6</v>
      </c>
      <c r="Q75" s="25">
        <v>10</v>
      </c>
      <c r="R75" s="26">
        <v>6</v>
      </c>
      <c r="S75" s="27">
        <v>10</v>
      </c>
      <c r="T75" s="28">
        <v>6</v>
      </c>
      <c r="U75" s="25">
        <v>10</v>
      </c>
      <c r="V75" s="26">
        <v>6</v>
      </c>
      <c r="W75" s="22"/>
      <c r="X75" s="14">
        <f t="shared" si="8"/>
        <v>820</v>
      </c>
      <c r="Y75" s="14" t="e">
        <f>SUMIF('[1]2007'!$B$2119:$B$2200,[1]New!B76,'[1]2007'!$E$2119:$E$2200)</f>
        <v>#VALUE!</v>
      </c>
      <c r="Z75" s="15" t="e">
        <f t="shared" si="9"/>
        <v>#VALUE!</v>
      </c>
      <c r="AA75" s="23"/>
      <c r="AB75" s="23"/>
      <c r="AC75" s="16" t="e">
        <f t="shared" si="10"/>
        <v>#VALUE!</v>
      </c>
      <c r="AD75" s="13"/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1"/>
        <v>#VALUE!</v>
      </c>
      <c r="AI75" s="13"/>
      <c r="AJ75" s="13">
        <f>IF(X75=0,0,LOOKUP(X75,[1]Deduct!A$21:A$64,[1]Deduct!A$21:A$64))-X75</f>
        <v>-70</v>
      </c>
      <c r="AK75" s="20">
        <f>IF(X75=0,0,LOOKUP(X75,[1]Deduct!A$21:A$64,[1]Deduct!C$21:C$64))</f>
        <v>76.92</v>
      </c>
      <c r="AL75" s="13">
        <f>IF(X75=0,0,LOOKUP(X75,[1]Deduct!A$21:A$64,[1]Deduct!D$21:D$64))</f>
        <v>30.49</v>
      </c>
      <c r="AM75" s="13">
        <f>IF(X75=0,0,LOOKUP(X75,[1]Deduct!A$21:A$64,[1]Deduct!E$21:E$64))</f>
        <v>13.01</v>
      </c>
      <c r="AN75" s="18">
        <f t="shared" si="12"/>
        <v>169.12</v>
      </c>
      <c r="AO75" s="13"/>
      <c r="AP75" s="21" t="e">
        <f t="shared" si="13"/>
        <v>#VALUE!</v>
      </c>
    </row>
    <row r="76" spans="1:42">
      <c r="A76" s="68">
        <v>74</v>
      </c>
      <c r="B76" s="2" t="s">
        <v>108</v>
      </c>
      <c r="C76" s="3" t="s">
        <v>188</v>
      </c>
      <c r="D76" s="1" t="s">
        <v>26</v>
      </c>
      <c r="E76" s="23" t="s">
        <v>18</v>
      </c>
      <c r="F76" s="82">
        <v>10.25</v>
      </c>
      <c r="G76" s="69">
        <f t="shared" si="7"/>
        <v>40</v>
      </c>
      <c r="H76" s="24">
        <v>40</v>
      </c>
      <c r="I76" s="25">
        <v>2</v>
      </c>
      <c r="J76" s="26">
        <v>10</v>
      </c>
      <c r="K76" s="27">
        <v>0</v>
      </c>
      <c r="L76" s="28">
        <v>0</v>
      </c>
      <c r="M76" s="25">
        <v>2</v>
      </c>
      <c r="N76" s="26">
        <v>10</v>
      </c>
      <c r="O76" s="27">
        <v>0</v>
      </c>
      <c r="P76" s="28">
        <v>0</v>
      </c>
      <c r="Q76" s="25">
        <v>2</v>
      </c>
      <c r="R76" s="26">
        <v>10</v>
      </c>
      <c r="S76" s="27">
        <v>2</v>
      </c>
      <c r="T76" s="28">
        <v>10</v>
      </c>
      <c r="U76" s="25">
        <v>2</v>
      </c>
      <c r="V76" s="26">
        <v>10</v>
      </c>
      <c r="W76" s="22"/>
      <c r="X76" s="14">
        <f t="shared" si="8"/>
        <v>820</v>
      </c>
      <c r="Y76" s="14" t="e">
        <f>SUMIF('[1]2007'!$B$2119:$B$2200,[1]New!B77,'[1]2007'!$E$2119:$E$2200)</f>
        <v>#VALUE!</v>
      </c>
      <c r="Z76" s="15" t="e">
        <f t="shared" si="9"/>
        <v>#VALUE!</v>
      </c>
      <c r="AA76" s="23"/>
      <c r="AB76" s="23"/>
      <c r="AC76" s="16" t="e">
        <f t="shared" si="10"/>
        <v>#VALUE!</v>
      </c>
      <c r="AD76" s="13"/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1"/>
        <v>#VALUE!</v>
      </c>
      <c r="AI76" s="13"/>
      <c r="AJ76" s="13">
        <f>IF(X76=0,0,LOOKUP(X76,[1]Deduct!A$21:A$64,[1]Deduct!A$21:A$64))-X76</f>
        <v>-70</v>
      </c>
      <c r="AK76" s="20">
        <f>IF(X76=0,0,LOOKUP(X76,[1]Deduct!A$21:A$64,[1]Deduct!C$21:C$64))</f>
        <v>76.92</v>
      </c>
      <c r="AL76" s="13">
        <f>IF(X76=0,0,LOOKUP(X76,[1]Deduct!A$21:A$64,[1]Deduct!D$21:D$64))</f>
        <v>30.49</v>
      </c>
      <c r="AM76" s="13">
        <f>IF(X76=0,0,LOOKUP(X76,[1]Deduct!A$21:A$64,[1]Deduct!E$21:E$64))</f>
        <v>13.01</v>
      </c>
      <c r="AN76" s="18">
        <f t="shared" si="12"/>
        <v>169.12</v>
      </c>
      <c r="AO76" s="13"/>
      <c r="AP76" s="21" t="e">
        <f t="shared" si="13"/>
        <v>#VALUE!</v>
      </c>
    </row>
    <row r="77" spans="1:42" hidden="1">
      <c r="A77" s="68">
        <v>75</v>
      </c>
      <c r="B77" s="2" t="s">
        <v>109</v>
      </c>
      <c r="C77" s="3" t="s">
        <v>189</v>
      </c>
      <c r="D77" s="1" t="s">
        <v>17</v>
      </c>
      <c r="E77" s="23" t="s">
        <v>18</v>
      </c>
      <c r="F77" s="82">
        <v>10.25</v>
      </c>
      <c r="G77" s="69">
        <f t="shared" si="7"/>
        <v>36.75</v>
      </c>
      <c r="H77" s="24">
        <v>36.75</v>
      </c>
      <c r="I77" s="25">
        <v>9</v>
      </c>
      <c r="J77" s="26">
        <v>4</v>
      </c>
      <c r="K77" s="27">
        <v>9</v>
      </c>
      <c r="L77" s="28">
        <v>4</v>
      </c>
      <c r="M77" s="25">
        <v>0</v>
      </c>
      <c r="N77" s="26">
        <v>0</v>
      </c>
      <c r="O77" s="27">
        <v>9</v>
      </c>
      <c r="P77" s="28">
        <v>4.5</v>
      </c>
      <c r="Q77" s="25">
        <v>0</v>
      </c>
      <c r="R77" s="26">
        <v>0</v>
      </c>
      <c r="S77" s="27">
        <v>9</v>
      </c>
      <c r="T77" s="28">
        <v>4.5</v>
      </c>
      <c r="U77" s="25">
        <v>9</v>
      </c>
      <c r="V77" s="26">
        <v>4.75</v>
      </c>
      <c r="W77" s="22"/>
      <c r="X77" s="14">
        <f t="shared" si="8"/>
        <v>753.375</v>
      </c>
      <c r="Y77" s="14" t="e">
        <f>SUMIF('[1]2007'!$B$2119:$B$2200,[1]New!B78,'[1]2007'!$E$2119:$E$2200)</f>
        <v>#VALUE!</v>
      </c>
      <c r="Z77" s="15" t="e">
        <f t="shared" si="9"/>
        <v>#VALUE!</v>
      </c>
      <c r="AA77" s="23"/>
      <c r="AB77" s="23"/>
      <c r="AC77" s="16" t="e">
        <f t="shared" si="10"/>
        <v>#VALUE!</v>
      </c>
      <c r="AD77" s="13"/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1"/>
        <v>#VALUE!</v>
      </c>
      <c r="AI77" s="13"/>
      <c r="AJ77" s="13">
        <f>IF(X77=0,0,LOOKUP(X77,[1]Deduct!A$21:A$64,[1]Deduct!A$21:A$64))-X77</f>
        <v>-3.375</v>
      </c>
      <c r="AK77" s="20">
        <f>IF(X77=0,0,LOOKUP(X77,[1]Deduct!A$21:A$64,[1]Deduct!C$21:C$64))</f>
        <v>76.92</v>
      </c>
      <c r="AL77" s="13">
        <f>IF(X77=0,0,LOOKUP(X77,[1]Deduct!A$21:A$64,[1]Deduct!D$21:D$64))</f>
        <v>30.49</v>
      </c>
      <c r="AM77" s="13">
        <f>IF(X77=0,0,LOOKUP(X77,[1]Deduct!A$21:A$64,[1]Deduct!E$21:E$64))</f>
        <v>13.01</v>
      </c>
      <c r="AN77" s="18">
        <f t="shared" si="12"/>
        <v>169.12</v>
      </c>
      <c r="AO77" s="13"/>
      <c r="AP77" s="21" t="e">
        <f t="shared" si="13"/>
        <v>#VALUE!</v>
      </c>
    </row>
    <row r="78" spans="1:42" hidden="1">
      <c r="A78" s="68">
        <v>76</v>
      </c>
      <c r="B78" s="2" t="s">
        <v>110</v>
      </c>
      <c r="C78" s="3" t="s">
        <v>190</v>
      </c>
      <c r="D78" s="1" t="s">
        <v>17</v>
      </c>
      <c r="E78" s="23" t="s">
        <v>18</v>
      </c>
      <c r="F78" s="82">
        <v>10.75</v>
      </c>
      <c r="G78" s="69">
        <f t="shared" si="7"/>
        <v>37.5</v>
      </c>
      <c r="H78" s="24">
        <v>37.5</v>
      </c>
      <c r="I78" s="25">
        <v>2.5</v>
      </c>
      <c r="J78" s="26">
        <v>10</v>
      </c>
      <c r="K78" s="27">
        <v>2.5</v>
      </c>
      <c r="L78" s="28">
        <v>10</v>
      </c>
      <c r="M78" s="25">
        <v>2.5</v>
      </c>
      <c r="N78" s="26">
        <v>10</v>
      </c>
      <c r="O78" s="27">
        <v>2.5</v>
      </c>
      <c r="P78" s="28">
        <v>10</v>
      </c>
      <c r="Q78" s="25">
        <v>2.5</v>
      </c>
      <c r="R78" s="26">
        <v>10</v>
      </c>
      <c r="S78" s="27">
        <v>0</v>
      </c>
      <c r="T78" s="28">
        <v>0</v>
      </c>
      <c r="U78" s="25">
        <v>0</v>
      </c>
      <c r="V78" s="26">
        <v>0</v>
      </c>
      <c r="W78" s="22"/>
      <c r="X78" s="14">
        <f t="shared" si="8"/>
        <v>806.25</v>
      </c>
      <c r="Y78" s="14" t="e">
        <f>SUMIF('[1]2007'!$B$2119:$B$2200,[1]New!B79,'[1]2007'!$E$2119:$E$2200)</f>
        <v>#VALUE!</v>
      </c>
      <c r="Z78" s="15" t="e">
        <f t="shared" si="9"/>
        <v>#VALUE!</v>
      </c>
      <c r="AA78" s="23"/>
      <c r="AB78" s="23"/>
      <c r="AC78" s="16" t="e">
        <f t="shared" si="10"/>
        <v>#VALUE!</v>
      </c>
      <c r="AD78" s="13"/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1"/>
        <v>#VALUE!</v>
      </c>
      <c r="AI78" s="13"/>
      <c r="AJ78" s="13">
        <f>IF(X78=0,0,LOOKUP(X78,[1]Deduct!A$21:A$64,[1]Deduct!A$21:A$64))-X78</f>
        <v>-56.25</v>
      </c>
      <c r="AK78" s="20">
        <f>IF(X78=0,0,LOOKUP(X78,[1]Deduct!A$21:A$64,[1]Deduct!C$21:C$64))</f>
        <v>76.92</v>
      </c>
      <c r="AL78" s="13">
        <f>IF(X78=0,0,LOOKUP(X78,[1]Deduct!A$21:A$64,[1]Deduct!D$21:D$64))</f>
        <v>30.49</v>
      </c>
      <c r="AM78" s="13">
        <f>IF(X78=0,0,LOOKUP(X78,[1]Deduct!A$21:A$64,[1]Deduct!E$21:E$64))</f>
        <v>13.01</v>
      </c>
      <c r="AN78" s="18">
        <f t="shared" si="12"/>
        <v>169.12</v>
      </c>
      <c r="AO78" s="13"/>
      <c r="AP78" s="21" t="e">
        <f t="shared" si="13"/>
        <v>#VALUE!</v>
      </c>
    </row>
    <row r="79" spans="1:42" hidden="1">
      <c r="A79" s="68">
        <v>77</v>
      </c>
      <c r="B79" s="2" t="s">
        <v>111</v>
      </c>
      <c r="C79" s="3" t="s">
        <v>191</v>
      </c>
      <c r="D79" s="1" t="s">
        <v>20</v>
      </c>
      <c r="E79" s="23" t="s">
        <v>18</v>
      </c>
      <c r="F79" s="82">
        <v>11.25</v>
      </c>
      <c r="G79" s="69">
        <f t="shared" si="7"/>
        <v>40</v>
      </c>
      <c r="H79" s="24">
        <v>40</v>
      </c>
      <c r="I79" s="25">
        <v>11</v>
      </c>
      <c r="J79" s="26">
        <v>7</v>
      </c>
      <c r="K79" s="27">
        <v>11</v>
      </c>
      <c r="L79" s="28">
        <v>7</v>
      </c>
      <c r="M79" s="25">
        <v>0</v>
      </c>
      <c r="N79" s="26">
        <v>0</v>
      </c>
      <c r="O79" s="27">
        <v>9</v>
      </c>
      <c r="P79" s="28">
        <v>5</v>
      </c>
      <c r="Q79" s="25">
        <v>1</v>
      </c>
      <c r="R79" s="26">
        <v>9</v>
      </c>
      <c r="S79" s="27">
        <v>0</v>
      </c>
      <c r="T79" s="28">
        <v>0</v>
      </c>
      <c r="U79" s="25">
        <v>11</v>
      </c>
      <c r="V79" s="26">
        <v>7</v>
      </c>
      <c r="W79" s="22"/>
      <c r="X79" s="14">
        <f t="shared" si="8"/>
        <v>900</v>
      </c>
      <c r="Y79" s="14" t="e">
        <f>SUMIF('[1]2007'!$B$2119:$B$2200,[1]New!B80,'[1]2007'!$E$2119:$E$2200)</f>
        <v>#VALUE!</v>
      </c>
      <c r="Z79" s="15" t="e">
        <f t="shared" si="9"/>
        <v>#VALUE!</v>
      </c>
      <c r="AA79" s="23"/>
      <c r="AB79" s="23"/>
      <c r="AC79" s="16" t="e">
        <f t="shared" si="10"/>
        <v>#VALUE!</v>
      </c>
      <c r="AD79" s="13"/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1"/>
        <v>#VALUE!</v>
      </c>
      <c r="AI79" s="13"/>
      <c r="AJ79" s="13">
        <f>IF(X79=0,0,LOOKUP(X79,[1]Deduct!A$21:A$64,[1]Deduct!A$21:A$64))-X79</f>
        <v>-20</v>
      </c>
      <c r="AK79" s="20">
        <f>IF(X79=0,0,LOOKUP(X79,[1]Deduct!A$21:A$64,[1]Deduct!C$21:C$64))</f>
        <v>99.45</v>
      </c>
      <c r="AL79" s="13">
        <f>IF(X79=0,0,LOOKUP(X79,[1]Deduct!A$21:A$64,[1]Deduct!D$21:D$64))</f>
        <v>36.9</v>
      </c>
      <c r="AM79" s="13">
        <f>IF(X79=0,0,LOOKUP(X79,[1]Deduct!A$21:A$64,[1]Deduct!E$21:E$64))</f>
        <v>15.22</v>
      </c>
      <c r="AN79" s="18">
        <f t="shared" si="12"/>
        <v>209.78</v>
      </c>
      <c r="AO79" s="13"/>
      <c r="AP79" s="21" t="e">
        <f t="shared" si="13"/>
        <v>#VALUE!</v>
      </c>
    </row>
    <row r="80" spans="1:42" hidden="1">
      <c r="A80" s="68">
        <v>78</v>
      </c>
      <c r="B80" s="2" t="s">
        <v>230</v>
      </c>
      <c r="C80" s="3" t="s">
        <v>192</v>
      </c>
      <c r="D80" s="1" t="s">
        <v>17</v>
      </c>
      <c r="E80" s="23" t="s">
        <v>18</v>
      </c>
      <c r="F80" s="82">
        <v>10.25</v>
      </c>
      <c r="G80" s="69">
        <f t="shared" si="7"/>
        <v>40</v>
      </c>
      <c r="H80" s="24">
        <v>40</v>
      </c>
      <c r="I80" s="25">
        <v>11</v>
      </c>
      <c r="J80" s="26">
        <v>7</v>
      </c>
      <c r="K80" s="27">
        <v>11</v>
      </c>
      <c r="L80" s="28">
        <v>7</v>
      </c>
      <c r="M80" s="25">
        <v>0</v>
      </c>
      <c r="N80" s="26">
        <v>0</v>
      </c>
      <c r="O80" s="27">
        <v>11</v>
      </c>
      <c r="P80" s="28">
        <v>7</v>
      </c>
      <c r="Q80" s="25">
        <v>0</v>
      </c>
      <c r="R80" s="26">
        <v>0</v>
      </c>
      <c r="S80" s="27">
        <v>11</v>
      </c>
      <c r="T80" s="28">
        <v>7</v>
      </c>
      <c r="U80" s="25">
        <v>11</v>
      </c>
      <c r="V80" s="26">
        <v>7</v>
      </c>
      <c r="W80" s="22"/>
      <c r="X80" s="14">
        <f t="shared" si="8"/>
        <v>820</v>
      </c>
      <c r="Y80" s="14" t="e">
        <f>SUMIF('[1]2007'!$B$2119:$B$2200,[1]New!B81,'[1]2007'!$E$2119:$E$2200)</f>
        <v>#VALUE!</v>
      </c>
      <c r="Z80" s="15" t="e">
        <f t="shared" si="9"/>
        <v>#VALUE!</v>
      </c>
      <c r="AA80" s="23"/>
      <c r="AB80" s="23"/>
      <c r="AC80" s="16" t="e">
        <f t="shared" si="10"/>
        <v>#VALUE!</v>
      </c>
      <c r="AD80" s="13"/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1"/>
        <v>#VALUE!</v>
      </c>
      <c r="AI80" s="13"/>
      <c r="AJ80" s="13">
        <f>IF(X80=0,0,LOOKUP(X80,[1]Deduct!A$21:A$64,[1]Deduct!A$21:A$64))-X80</f>
        <v>-70</v>
      </c>
      <c r="AK80" s="20">
        <f>IF(X80=0,0,LOOKUP(X80,[1]Deduct!A$21:A$64,[1]Deduct!C$21:C$64))</f>
        <v>76.92</v>
      </c>
      <c r="AL80" s="13">
        <f>IF(X80=0,0,LOOKUP(X80,[1]Deduct!A$21:A$64,[1]Deduct!D$21:D$64))</f>
        <v>30.49</v>
      </c>
      <c r="AM80" s="13">
        <f>IF(X80=0,0,LOOKUP(X80,[1]Deduct!A$21:A$64,[1]Deduct!E$21:E$64))</f>
        <v>13.01</v>
      </c>
      <c r="AN80" s="18">
        <f t="shared" si="12"/>
        <v>169.12</v>
      </c>
      <c r="AO80" s="13"/>
      <c r="AP80" s="21" t="e">
        <f t="shared" si="13"/>
        <v>#VALUE!</v>
      </c>
    </row>
    <row r="81" spans="1:42" ht="15.75" thickBot="1">
      <c r="A81" s="68">
        <v>79</v>
      </c>
      <c r="B81" s="2" t="s">
        <v>112</v>
      </c>
      <c r="C81" s="3" t="s">
        <v>193</v>
      </c>
      <c r="D81" s="1" t="s">
        <v>26</v>
      </c>
      <c r="E81" s="23" t="s">
        <v>18</v>
      </c>
      <c r="F81" s="82">
        <v>11.25</v>
      </c>
      <c r="G81" s="69">
        <f t="shared" si="7"/>
        <v>32.67</v>
      </c>
      <c r="H81" s="24">
        <v>32.67</v>
      </c>
      <c r="I81" s="25">
        <v>11</v>
      </c>
      <c r="J81" s="26">
        <v>5.5</v>
      </c>
      <c r="K81" s="27">
        <v>11</v>
      </c>
      <c r="L81" s="28">
        <v>5.5</v>
      </c>
      <c r="M81" s="25">
        <v>11</v>
      </c>
      <c r="N81" s="26">
        <v>5.5</v>
      </c>
      <c r="O81" s="27">
        <v>11</v>
      </c>
      <c r="P81" s="28">
        <v>5.5</v>
      </c>
      <c r="Q81" s="25">
        <v>11</v>
      </c>
      <c r="R81" s="26">
        <v>5.67</v>
      </c>
      <c r="S81" s="27">
        <v>0</v>
      </c>
      <c r="T81" s="28">
        <v>0</v>
      </c>
      <c r="U81" s="25">
        <v>0</v>
      </c>
      <c r="V81" s="26">
        <v>0</v>
      </c>
      <c r="W81" s="22"/>
      <c r="X81" s="14">
        <f t="shared" si="8"/>
        <v>735.07500000000005</v>
      </c>
      <c r="Y81" s="14" t="e">
        <f>SUMIF('[1]2007'!$B$2119:$B$2200,[1]New!B82,'[1]2007'!$E$2119:$E$2200)</f>
        <v>#VALUE!</v>
      </c>
      <c r="Z81" s="15" t="e">
        <f t="shared" si="9"/>
        <v>#VALUE!</v>
      </c>
      <c r="AA81" s="23"/>
      <c r="AB81" s="23"/>
      <c r="AC81" s="16" t="e">
        <f t="shared" si="10"/>
        <v>#VALUE!</v>
      </c>
      <c r="AD81" s="13"/>
      <c r="AE81" s="17" t="e">
        <f>IF(Y81=0,0,LOOKUP(Y81,[1]Deduct!A$2:A$18,[1]Deduct!C$2:C$18))</f>
        <v>#VALUE!</v>
      </c>
      <c r="AF81" s="18" t="e">
        <f>IF(Y81=0,0,LOOKUP(Y81,[1]Deduct!A$2:A$18,[1]Deduct!D$2:D$18))</f>
        <v>#VALUE!</v>
      </c>
      <c r="AG81" s="18" t="e">
        <f>IF(Y81=0,0,LOOKUP(Y81,[1]Deduct!A$2:A$18,[1]Deduct!E$2:E$18))</f>
        <v>#VALUE!</v>
      </c>
      <c r="AH81" s="19" t="e">
        <f t="shared" si="11"/>
        <v>#VALUE!</v>
      </c>
      <c r="AI81" s="13"/>
      <c r="AJ81" s="13">
        <f>IF(X81=0,0,LOOKUP(X81,[1]Deduct!A$21:A$64,[1]Deduct!A$21:A$64))-X81</f>
        <v>-5.0750000000000455</v>
      </c>
      <c r="AK81" s="20">
        <f>IF(X81=0,0,LOOKUP(X81,[1]Deduct!A$21:A$64,[1]Deduct!C$21:C$64))</f>
        <v>69.14</v>
      </c>
      <c r="AL81" s="13">
        <f>IF(X81=0,0,LOOKUP(X81,[1]Deduct!A$21:A$64,[1]Deduct!D$21:D$64))</f>
        <v>29.49</v>
      </c>
      <c r="AM81" s="13">
        <f>IF(X81=0,0,LOOKUP(X81,[1]Deduct!A$21:A$64,[1]Deduct!E$21:E$64))</f>
        <v>12.65</v>
      </c>
      <c r="AN81" s="18">
        <f t="shared" si="12"/>
        <v>158.47999999999999</v>
      </c>
      <c r="AO81" s="13"/>
      <c r="AP81" s="21" t="e">
        <f t="shared" si="13"/>
        <v>#VALUE!</v>
      </c>
    </row>
    <row r="82" spans="1:42" ht="15.75" hidden="1" thickBot="1">
      <c r="A82" s="68">
        <v>80</v>
      </c>
      <c r="B82" s="2" t="s">
        <v>113</v>
      </c>
      <c r="C82" s="3" t="s">
        <v>194</v>
      </c>
      <c r="D82" s="1" t="s">
        <v>25</v>
      </c>
      <c r="E82" s="23" t="s">
        <v>18</v>
      </c>
      <c r="F82" s="82">
        <v>10.25</v>
      </c>
      <c r="G82" s="69">
        <f t="shared" si="7"/>
        <v>20</v>
      </c>
      <c r="H82" s="24">
        <v>20</v>
      </c>
      <c r="I82" s="25">
        <v>11</v>
      </c>
      <c r="J82" s="26">
        <v>3</v>
      </c>
      <c r="K82" s="27">
        <v>11</v>
      </c>
      <c r="L82" s="28">
        <v>3</v>
      </c>
      <c r="M82" s="25">
        <v>0</v>
      </c>
      <c r="N82" s="26">
        <v>0</v>
      </c>
      <c r="O82" s="27">
        <v>11</v>
      </c>
      <c r="P82" s="28">
        <v>3</v>
      </c>
      <c r="Q82" s="25">
        <v>11</v>
      </c>
      <c r="R82" s="26">
        <v>3</v>
      </c>
      <c r="S82" s="27">
        <v>11</v>
      </c>
      <c r="T82" s="28">
        <v>3</v>
      </c>
      <c r="U82" s="25">
        <v>0</v>
      </c>
      <c r="V82" s="26">
        <v>0</v>
      </c>
      <c r="W82" s="22"/>
      <c r="X82" s="14"/>
      <c r="Y82" s="14"/>
      <c r="Z82" s="15"/>
      <c r="AA82" s="23"/>
      <c r="AB82" s="23"/>
      <c r="AC82" s="16"/>
      <c r="AD82" s="13"/>
      <c r="AE82" s="17"/>
      <c r="AF82" s="18"/>
      <c r="AG82" s="18"/>
      <c r="AH82" s="19"/>
      <c r="AI82" s="13"/>
      <c r="AJ82" s="13"/>
      <c r="AK82" s="20"/>
      <c r="AL82" s="13"/>
      <c r="AM82" s="13"/>
      <c r="AN82" s="18"/>
      <c r="AO82" s="13"/>
      <c r="AP82" s="21"/>
    </row>
    <row r="83" spans="1:42" ht="15.75" hidden="1" thickBot="1">
      <c r="A83" s="68">
        <v>81</v>
      </c>
      <c r="B83" s="2" t="s">
        <v>221</v>
      </c>
      <c r="C83" s="3" t="s">
        <v>222</v>
      </c>
      <c r="D83" s="1" t="s">
        <v>216</v>
      </c>
      <c r="E83" s="23" t="s">
        <v>18</v>
      </c>
      <c r="F83" s="82">
        <v>10.25</v>
      </c>
      <c r="G83" s="69">
        <f t="shared" si="7"/>
        <v>40</v>
      </c>
      <c r="H83" s="24">
        <v>40</v>
      </c>
      <c r="I83" s="25">
        <v>12</v>
      </c>
      <c r="J83" s="26">
        <v>6</v>
      </c>
      <c r="K83" s="27">
        <v>2</v>
      </c>
      <c r="L83" s="28">
        <v>10</v>
      </c>
      <c r="M83" s="25">
        <v>9</v>
      </c>
      <c r="N83" s="26">
        <v>4</v>
      </c>
      <c r="O83" s="27">
        <v>2</v>
      </c>
      <c r="P83" s="28">
        <v>10</v>
      </c>
      <c r="Q83" s="25">
        <v>0</v>
      </c>
      <c r="R83" s="26">
        <v>0</v>
      </c>
      <c r="S83" s="27">
        <v>9</v>
      </c>
      <c r="T83" s="28">
        <v>4</v>
      </c>
      <c r="U83" s="25">
        <v>6</v>
      </c>
      <c r="V83" s="26">
        <v>10</v>
      </c>
      <c r="W83" s="22"/>
      <c r="X83" s="14">
        <f t="shared" si="8"/>
        <v>820</v>
      </c>
      <c r="Y83" s="14" t="e">
        <f>SUMIF('[1]2007'!$B$2119:$B$2200,[1]New!B83,'[1]2007'!$E$2119:$E$2200)</f>
        <v>#VALUE!</v>
      </c>
      <c r="Z83" s="15" t="e">
        <f t="shared" si="9"/>
        <v>#VALUE!</v>
      </c>
      <c r="AA83" s="23"/>
      <c r="AB83" s="23"/>
      <c r="AC83" s="16" t="e">
        <f t="shared" si="10"/>
        <v>#VALUE!</v>
      </c>
      <c r="AD83" s="13"/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11"/>
        <v>#VALUE!</v>
      </c>
      <c r="AI83" s="13"/>
      <c r="AJ83" s="13">
        <f>IF(X83=0,0,LOOKUP(X83,[1]Deduct!A$21:A$64,[1]Deduct!A$21:A$64))-X83</f>
        <v>-70</v>
      </c>
      <c r="AK83" s="20">
        <f>IF(X83=0,0,LOOKUP(X83,[1]Deduct!A$21:A$64,[1]Deduct!C$21:C$64))</f>
        <v>76.92</v>
      </c>
      <c r="AL83" s="13">
        <f>IF(X83=0,0,LOOKUP(X83,[1]Deduct!A$21:A$64,[1]Deduct!D$21:D$64))</f>
        <v>30.49</v>
      </c>
      <c r="AM83" s="13">
        <f>IF(X83=0,0,LOOKUP(X83,[1]Deduct!A$21:A$64,[1]Deduct!E$21:E$64))</f>
        <v>13.01</v>
      </c>
      <c r="AN83" s="18">
        <f t="shared" si="12"/>
        <v>169.12</v>
      </c>
      <c r="AO83" s="13"/>
      <c r="AP83" s="21" t="e">
        <f t="shared" si="13"/>
        <v>#VALUE!</v>
      </c>
    </row>
    <row r="84" spans="1:42" ht="15.75" hidden="1" thickBot="1">
      <c r="A84" s="68">
        <v>82</v>
      </c>
      <c r="B84" s="2" t="s">
        <v>114</v>
      </c>
      <c r="C84" s="3" t="s">
        <v>195</v>
      </c>
      <c r="D84" s="1" t="s">
        <v>216</v>
      </c>
      <c r="E84" s="23" t="s">
        <v>18</v>
      </c>
      <c r="F84" s="82">
        <v>14</v>
      </c>
      <c r="G84" s="69">
        <f t="shared" si="7"/>
        <v>22.75</v>
      </c>
      <c r="H84" s="24">
        <v>22.75</v>
      </c>
      <c r="I84" s="25">
        <v>12</v>
      </c>
      <c r="J84" s="26">
        <v>3.75</v>
      </c>
      <c r="K84" s="27">
        <v>0</v>
      </c>
      <c r="L84" s="28">
        <v>0</v>
      </c>
      <c r="M84" s="25">
        <v>0</v>
      </c>
      <c r="N84" s="26">
        <v>0</v>
      </c>
      <c r="O84" s="27">
        <v>11</v>
      </c>
      <c r="P84" s="28">
        <v>3</v>
      </c>
      <c r="Q84" s="25">
        <v>11</v>
      </c>
      <c r="R84" s="26">
        <v>4</v>
      </c>
      <c r="S84" s="27">
        <v>11</v>
      </c>
      <c r="T84" s="28">
        <v>4</v>
      </c>
      <c r="U84" s="25">
        <v>11</v>
      </c>
      <c r="V84" s="26">
        <v>4</v>
      </c>
      <c r="W84" s="22"/>
      <c r="X84" s="14">
        <f t="shared" si="8"/>
        <v>637</v>
      </c>
      <c r="Y84" s="14" t="e">
        <f>SUMIF('[1]2007'!$B$2119:$B$2200,[1]New!B84,'[1]2007'!$E$2119:$E$2200)</f>
        <v>#VALUE!</v>
      </c>
      <c r="Z84" s="15" t="e">
        <f t="shared" si="9"/>
        <v>#VALUE!</v>
      </c>
      <c r="AA84" s="23"/>
      <c r="AB84" s="23"/>
      <c r="AC84" s="16" t="e">
        <f t="shared" si="10"/>
        <v>#VALUE!</v>
      </c>
      <c r="AD84" s="13"/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1"/>
        <v>#VALUE!</v>
      </c>
      <c r="AI84" s="13"/>
      <c r="AJ84" s="13">
        <f>IF(X84=0,0,LOOKUP(X84,[1]Deduct!A$21:A$64,[1]Deduct!A$21:A$64))-X84</f>
        <v>-7</v>
      </c>
      <c r="AK84" s="20">
        <f>IF(X84=0,0,LOOKUP(X84,[1]Deduct!A$21:A$64,[1]Deduct!C$21:C$64))</f>
        <v>43.57</v>
      </c>
      <c r="AL84" s="13">
        <f>IF(X84=0,0,LOOKUP(X84,[1]Deduct!A$21:A$64,[1]Deduct!D$21:D$64))</f>
        <v>24.53</v>
      </c>
      <c r="AM84" s="13">
        <f>IF(X84=0,0,LOOKUP(X84,[1]Deduct!A$21:A$64,[1]Deduct!E$21:E$64))</f>
        <v>10.9</v>
      </c>
      <c r="AN84" s="18">
        <f t="shared" si="12"/>
        <v>118.79</v>
      </c>
      <c r="AO84" s="13"/>
      <c r="AP84" s="21" t="e">
        <f t="shared" si="13"/>
        <v>#VALUE!</v>
      </c>
    </row>
    <row r="85" spans="1:42" ht="15.75" hidden="1" thickBot="1">
      <c r="A85" s="68">
        <v>83</v>
      </c>
      <c r="B85" s="2" t="s">
        <v>115</v>
      </c>
      <c r="C85" s="3" t="s">
        <v>196</v>
      </c>
      <c r="D85" s="1" t="s">
        <v>19</v>
      </c>
      <c r="E85" s="23" t="s">
        <v>18</v>
      </c>
      <c r="F85" s="88">
        <v>10.25</v>
      </c>
      <c r="G85" s="69">
        <f t="shared" si="7"/>
        <v>40</v>
      </c>
      <c r="H85" s="24">
        <v>40</v>
      </c>
      <c r="I85" s="25">
        <v>10</v>
      </c>
      <c r="J85" s="26">
        <v>6</v>
      </c>
      <c r="K85" s="27">
        <v>10</v>
      </c>
      <c r="L85" s="28">
        <v>6</v>
      </c>
      <c r="M85" s="25">
        <v>10</v>
      </c>
      <c r="N85" s="26">
        <v>6</v>
      </c>
      <c r="O85" s="27">
        <v>0</v>
      </c>
      <c r="P85" s="28">
        <v>0</v>
      </c>
      <c r="Q85" s="25">
        <v>10</v>
      </c>
      <c r="R85" s="26">
        <v>6</v>
      </c>
      <c r="S85" s="27">
        <v>0</v>
      </c>
      <c r="T85" s="28">
        <v>0</v>
      </c>
      <c r="U85" s="25">
        <v>10</v>
      </c>
      <c r="V85" s="26">
        <v>6</v>
      </c>
      <c r="W85" s="22"/>
      <c r="X85" s="14">
        <f t="shared" si="8"/>
        <v>820</v>
      </c>
      <c r="Y85" s="14" t="e">
        <f>SUMIF('[1]2007'!$B$2119:$B$2200,[1]New!B85,'[1]2007'!$E$2119:$E$2200)</f>
        <v>#VALUE!</v>
      </c>
      <c r="Z85" s="15" t="e">
        <f t="shared" si="9"/>
        <v>#VALUE!</v>
      </c>
      <c r="AA85" s="23"/>
      <c r="AB85" s="23"/>
      <c r="AC85" s="16" t="e">
        <f t="shared" si="10"/>
        <v>#VALUE!</v>
      </c>
      <c r="AD85" s="13"/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1"/>
        <v>#VALUE!</v>
      </c>
      <c r="AI85" s="13"/>
      <c r="AJ85" s="13">
        <f>IF(X85=0,0,LOOKUP(X85,[1]Deduct!A$21:A$64,[1]Deduct!A$21:A$64))-X85</f>
        <v>-70</v>
      </c>
      <c r="AK85" s="20">
        <f>IF(X85=0,0,LOOKUP(X85,[1]Deduct!A$21:A$64,[1]Deduct!C$21:C$64))</f>
        <v>76.92</v>
      </c>
      <c r="AL85" s="13">
        <f>IF(X85=0,0,LOOKUP(X85,[1]Deduct!A$21:A$64,[1]Deduct!D$21:D$64))</f>
        <v>30.49</v>
      </c>
      <c r="AM85" s="13">
        <f>IF(X85=0,0,LOOKUP(X85,[1]Deduct!A$21:A$64,[1]Deduct!E$21:E$64))</f>
        <v>13.01</v>
      </c>
      <c r="AN85" s="18">
        <f t="shared" si="12"/>
        <v>169.12</v>
      </c>
      <c r="AO85" s="13"/>
      <c r="AP85" s="21" t="e">
        <f t="shared" si="13"/>
        <v>#VALUE!</v>
      </c>
    </row>
    <row r="86" spans="1:42" ht="15.75" hidden="1" thickBot="1">
      <c r="A86" s="68">
        <v>84</v>
      </c>
      <c r="B86" s="2" t="s">
        <v>116</v>
      </c>
      <c r="C86" s="3" t="s">
        <v>197</v>
      </c>
      <c r="D86" s="1" t="s">
        <v>19</v>
      </c>
      <c r="E86" s="23" t="s">
        <v>18</v>
      </c>
      <c r="F86" s="82" t="s">
        <v>206</v>
      </c>
      <c r="G86" s="69">
        <f t="shared" si="7"/>
        <v>40</v>
      </c>
      <c r="H86" s="24">
        <v>40</v>
      </c>
      <c r="I86" s="25">
        <v>1</v>
      </c>
      <c r="J86" s="26">
        <v>9</v>
      </c>
      <c r="K86" s="27">
        <v>1</v>
      </c>
      <c r="L86" s="28">
        <v>9</v>
      </c>
      <c r="M86" s="25">
        <v>0</v>
      </c>
      <c r="N86" s="26">
        <v>0</v>
      </c>
      <c r="O86" s="27">
        <v>0</v>
      </c>
      <c r="P86" s="28">
        <v>0</v>
      </c>
      <c r="Q86" s="25">
        <v>1</v>
      </c>
      <c r="R86" s="26">
        <v>9</v>
      </c>
      <c r="S86" s="27">
        <v>1</v>
      </c>
      <c r="T86" s="28">
        <v>9</v>
      </c>
      <c r="U86" s="25">
        <v>1</v>
      </c>
      <c r="V86" s="26">
        <v>9</v>
      </c>
      <c r="W86" s="22"/>
      <c r="X86" s="14">
        <f t="shared" si="8"/>
        <v>820</v>
      </c>
      <c r="Y86" s="14" t="e">
        <f>SUMIF('[1]2007'!$B$2119:$B$2200,[1]New!B88,'[1]2007'!$E$2119:$E$2200)</f>
        <v>#VALUE!</v>
      </c>
      <c r="Z86" s="15" t="e">
        <f t="shared" si="9"/>
        <v>#VALUE!</v>
      </c>
      <c r="AA86" s="23"/>
      <c r="AB86" s="23"/>
      <c r="AC86" s="16" t="e">
        <f t="shared" si="10"/>
        <v>#VALUE!</v>
      </c>
      <c r="AD86" s="13"/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1"/>
        <v>#VALUE!</v>
      </c>
      <c r="AI86" s="13"/>
      <c r="AJ86" s="13">
        <f>IF(X86=0,0,LOOKUP(X86,[1]Deduct!A$21:A$64,[1]Deduct!A$21:A$64))-X86</f>
        <v>-70</v>
      </c>
      <c r="AK86" s="20">
        <f>IF(X86=0,0,LOOKUP(X86,[1]Deduct!A$21:A$64,[1]Deduct!C$21:C$64))</f>
        <v>76.92</v>
      </c>
      <c r="AL86" s="13">
        <f>IF(X86=0,0,LOOKUP(X86,[1]Deduct!A$21:A$64,[1]Deduct!D$21:D$64))</f>
        <v>30.49</v>
      </c>
      <c r="AM86" s="13">
        <f>IF(X86=0,0,LOOKUP(X86,[1]Deduct!A$21:A$64,[1]Deduct!E$21:E$64))</f>
        <v>13.01</v>
      </c>
      <c r="AN86" s="18">
        <f t="shared" si="12"/>
        <v>169.12</v>
      </c>
      <c r="AO86" s="13"/>
      <c r="AP86" s="21" t="e">
        <f t="shared" si="13"/>
        <v>#VALUE!</v>
      </c>
    </row>
    <row r="87" spans="1:42" ht="15.75" hidden="1" thickBot="1">
      <c r="A87" s="68">
        <v>85</v>
      </c>
      <c r="B87" s="2" t="s">
        <v>118</v>
      </c>
      <c r="C87" s="3" t="s">
        <v>199</v>
      </c>
      <c r="D87" s="1" t="s">
        <v>20</v>
      </c>
      <c r="E87" s="23" t="s">
        <v>18</v>
      </c>
      <c r="F87" s="82">
        <v>10.25</v>
      </c>
      <c r="G87" s="69">
        <f t="shared" si="7"/>
        <v>20</v>
      </c>
      <c r="H87" s="24">
        <v>20</v>
      </c>
      <c r="I87" s="25">
        <v>12</v>
      </c>
      <c r="J87" s="26">
        <v>4</v>
      </c>
      <c r="K87" s="27">
        <v>12</v>
      </c>
      <c r="L87" s="28">
        <v>4</v>
      </c>
      <c r="M87" s="25">
        <v>12</v>
      </c>
      <c r="N87" s="26">
        <v>4</v>
      </c>
      <c r="O87" s="27">
        <v>0</v>
      </c>
      <c r="P87" s="28">
        <v>0</v>
      </c>
      <c r="Q87" s="25">
        <v>12</v>
      </c>
      <c r="R87" s="26">
        <v>4</v>
      </c>
      <c r="S87" s="27">
        <v>12</v>
      </c>
      <c r="T87" s="28">
        <v>4</v>
      </c>
      <c r="U87" s="25">
        <v>0</v>
      </c>
      <c r="V87" s="26">
        <v>0</v>
      </c>
      <c r="W87" s="22"/>
      <c r="X87" s="14">
        <f>F87*G87*2</f>
        <v>410</v>
      </c>
      <c r="Y87" s="14" t="e">
        <f>SUMIF('[1]2007'!$B$2119:$B$2200,[1]New!B116,'[1]2007'!$E$2119:$E$2200)</f>
        <v>#VALUE!</v>
      </c>
      <c r="Z87" s="15" t="e">
        <f t="shared" si="9"/>
        <v>#VALUE!</v>
      </c>
      <c r="AA87" s="23"/>
      <c r="AB87" s="23"/>
      <c r="AC87" s="16" t="e">
        <f>IF(Y87=0,0,Z87/Y87)</f>
        <v>#VALUE!</v>
      </c>
      <c r="AD87" s="13"/>
      <c r="AE87" s="17" t="e">
        <f>IF(Y87=0,0,LOOKUP(Y87,[1]Deduct!A$2:A$18,[1]Deduct!C$2:C$18))</f>
        <v>#VALUE!</v>
      </c>
      <c r="AF87" s="18" t="e">
        <f>IF(Y87=0,0,LOOKUP(Y87,[1]Deduct!A$2:A$18,[1]Deduct!D$2:D$18))</f>
        <v>#VALUE!</v>
      </c>
      <c r="AG87" s="18" t="e">
        <f>IF(Y87=0,0,LOOKUP(Y87,[1]Deduct!A$2:A$18,[1]Deduct!E$2:E$18))</f>
        <v>#VALUE!</v>
      </c>
      <c r="AH87" s="19" t="e">
        <f t="shared" si="11"/>
        <v>#VALUE!</v>
      </c>
      <c r="AI87" s="13"/>
      <c r="AJ87" s="13"/>
      <c r="AK87" s="20">
        <f>IF(X87=0,0,LOOKUP(X87,[1]Deduct!A$21:A$64,[1]Deduct!C$21:C$64))</f>
        <v>0</v>
      </c>
      <c r="AL87" s="13">
        <f>IF(X87=0,0,LOOKUP(X87,[1]Deduct!A$21:A$64,[1]Deduct!D$21:D$64))</f>
        <v>13.64</v>
      </c>
      <c r="AM87" s="13">
        <f>IF(X87=0,0,LOOKUP(X87,[1]Deduct!A$21:A$64,[1]Deduct!E$21:E$64))</f>
        <v>7.1</v>
      </c>
      <c r="AN87" s="18">
        <f t="shared" si="12"/>
        <v>44.32</v>
      </c>
      <c r="AO87" s="13"/>
      <c r="AP87" s="21" t="e">
        <f t="shared" si="13"/>
        <v>#VALUE!</v>
      </c>
    </row>
    <row r="88" spans="1:42" ht="15.75" hidden="1" thickBot="1">
      <c r="A88" s="29"/>
      <c r="B88" s="30"/>
      <c r="C88" s="31"/>
      <c r="D88" s="32"/>
      <c r="E88" s="32" t="s">
        <v>18</v>
      </c>
      <c r="F88" s="83"/>
      <c r="G88" s="39">
        <f>IF(J88&lt;I88,J88+12-I88,J88-I88)+IF(L88&lt;K88,L88+12-K88,L88-K88)+IF(N88&lt;M88,N88+12-M88,N88-M88)+IF(P88&lt;O88,P88+12-O88,P88-O88)+IF(R88&lt;Q88,R88+12-Q88,R88-Q88)+IF(T88&lt;S88,T88+12-S88,T88-S88)+IF(V88&lt;U88,V88+12-U88,V88-U88)</f>
        <v>0</v>
      </c>
      <c r="H88" s="33"/>
      <c r="I88" s="34"/>
      <c r="J88" s="35"/>
      <c r="K88" s="36"/>
      <c r="L88" s="37"/>
      <c r="M88" s="34"/>
      <c r="N88" s="35"/>
      <c r="O88" s="36"/>
      <c r="P88" s="37"/>
      <c r="Q88" s="34"/>
      <c r="R88" s="35"/>
      <c r="S88" s="36"/>
      <c r="T88" s="37"/>
      <c r="U88" s="34"/>
      <c r="V88" s="35"/>
      <c r="W88" s="31"/>
      <c r="X88" s="32">
        <f>F88*G88*2</f>
        <v>0</v>
      </c>
      <c r="Y88" s="32" t="e">
        <f>SUMIF('[1]2007'!$B$2119:$B$2200,[1]New!B105,'[1]2007'!$E$2119:$E$2200)</f>
        <v>#VALUE!</v>
      </c>
      <c r="Z88" s="38">
        <f>IF(X88=0,0,X88-Y88)</f>
        <v>0</v>
      </c>
      <c r="AA88" s="39"/>
      <c r="AB88" s="32"/>
      <c r="AC88" s="40" t="e">
        <f>IF(Y88=0,0,Z88/Y88)</f>
        <v>#VALUE!</v>
      </c>
      <c r="AD88" s="41"/>
      <c r="AE88" s="42" t="e">
        <f>IF(Y88=0,0,LOOKUP(Y88,[1]Deduct!A$2:A$18,[1]Deduct!C$2:C$18))</f>
        <v>#VALUE!</v>
      </c>
      <c r="AF88" s="43" t="e">
        <f>IF(Y88=0,0,LOOKUP(Y88,[1]Deduct!A$2:A$18,[1]Deduct!D$2:D$18))</f>
        <v>#VALUE!</v>
      </c>
      <c r="AG88" s="43" t="e">
        <f>IF(Y88=0,0,LOOKUP(Y88,[1]Deduct!A$2:A$18,[1]Deduct!E$2:E$18))</f>
        <v>#VALUE!</v>
      </c>
      <c r="AH88" s="44" t="e">
        <f t="shared" si="11"/>
        <v>#VALUE!</v>
      </c>
      <c r="AI88" s="41"/>
      <c r="AJ88" s="41"/>
      <c r="AK88" s="45">
        <f>IF(X88=0,0,LOOKUP(X88,[1]Deduct!A$21:A$64,[1]Deduct!C$21:C$64))</f>
        <v>0</v>
      </c>
      <c r="AL88" s="41">
        <f>IF(X88=0,0,LOOKUP(X88,[1]Deduct!A$21:A$64,[1]Deduct!D$21:D$64))</f>
        <v>0</v>
      </c>
      <c r="AM88" s="41">
        <f>IF(X88=0,0,LOOKUP(X88,[1]Deduct!A$21:A$64,[1]Deduct!E$21:E$64))</f>
        <v>0</v>
      </c>
      <c r="AN88" s="43">
        <f t="shared" si="12"/>
        <v>0</v>
      </c>
      <c r="AO88" s="41"/>
      <c r="AP88" s="46" t="e">
        <f t="shared" si="13"/>
        <v>#VALUE!</v>
      </c>
    </row>
    <row r="89" spans="1:42" ht="15.75" thickTop="1">
      <c r="A89" s="13"/>
      <c r="B89" s="47"/>
      <c r="C89" s="11"/>
      <c r="D89" s="11"/>
      <c r="E89" s="11"/>
      <c r="F89" s="84"/>
      <c r="G89" s="13"/>
      <c r="H89" s="11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1"/>
      <c r="X89" s="49"/>
      <c r="Y89" s="49"/>
      <c r="Z89" s="50"/>
      <c r="AA89" s="13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2"/>
      <c r="AO89" s="11"/>
      <c r="AP89" s="11"/>
    </row>
    <row r="90" spans="1:42">
      <c r="B90" s="55"/>
      <c r="C90" s="56" t="s">
        <v>41</v>
      </c>
      <c r="D90" s="52" t="s">
        <v>27</v>
      </c>
      <c r="F90" s="85">
        <f>SUM(F3:F89)</f>
        <v>568.75</v>
      </c>
      <c r="H90" t="s">
        <v>40</v>
      </c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2"/>
      <c r="AO90" s="11"/>
      <c r="AP90" s="11"/>
    </row>
    <row r="91" spans="1:42">
      <c r="B91" s="51"/>
      <c r="C91" s="51"/>
      <c r="V91" s="230" t="e">
        <f>#REF!*26</f>
        <v>#REF!</v>
      </c>
      <c r="W91" s="230"/>
      <c r="X91" s="230"/>
      <c r="AN91" s="57"/>
    </row>
    <row r="92" spans="1:42">
      <c r="B92" s="58"/>
      <c r="C92" s="56" t="s">
        <v>42</v>
      </c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1"/>
      <c r="X92" s="11"/>
      <c r="Y92" s="11"/>
      <c r="Z92" s="50"/>
      <c r="AA92" s="13"/>
      <c r="AB92" s="11"/>
      <c r="AC92" s="11"/>
      <c r="AN92" s="57"/>
    </row>
    <row r="93" spans="1:42"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13"/>
      <c r="X93" s="13"/>
      <c r="Y93" s="13"/>
      <c r="Z93" s="60"/>
      <c r="AA93" s="13"/>
      <c r="AB93" s="11"/>
      <c r="AC93" s="13"/>
      <c r="AN93" s="57"/>
    </row>
    <row r="94" spans="1:42">
      <c r="B94" s="61"/>
      <c r="C94" s="62" t="s">
        <v>28</v>
      </c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1"/>
      <c r="X94" s="11"/>
      <c r="Y94" s="11"/>
      <c r="Z94" s="50"/>
      <c r="AA94" s="13"/>
      <c r="AB94" s="11"/>
      <c r="AC94" s="11"/>
      <c r="AN94" s="57"/>
    </row>
    <row r="95" spans="1:42"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1"/>
      <c r="X95" s="11"/>
      <c r="Y95" s="11"/>
      <c r="Z95" s="50"/>
      <c r="AA95" s="13"/>
      <c r="AB95" s="11"/>
      <c r="AC95" s="11"/>
      <c r="AN95" s="57"/>
    </row>
    <row r="96" spans="1:42">
      <c r="B96" s="63"/>
      <c r="C96" s="4" t="s">
        <v>39</v>
      </c>
      <c r="AN96" s="57"/>
    </row>
    <row r="97" spans="2:40">
      <c r="AN97" s="57"/>
    </row>
    <row r="98" spans="2:40">
      <c r="B98" s="64"/>
      <c r="C98" s="62" t="s">
        <v>29</v>
      </c>
      <c r="AN98" s="57"/>
    </row>
    <row r="99" spans="2:40">
      <c r="AN99" s="57"/>
    </row>
    <row r="100" spans="2:40">
      <c r="B100" s="65"/>
      <c r="C100" s="52" t="s">
        <v>43</v>
      </c>
      <c r="AN100" s="57"/>
    </row>
    <row r="101" spans="2:40">
      <c r="AN101" s="57"/>
    </row>
    <row r="102" spans="2:40">
      <c r="B102" s="66"/>
      <c r="C102" s="62" t="s">
        <v>38</v>
      </c>
      <c r="AN102" s="57"/>
    </row>
    <row r="103" spans="2:40">
      <c r="AN103" s="57"/>
    </row>
    <row r="104" spans="2:40">
      <c r="AN104" s="57"/>
    </row>
    <row r="105" spans="2:40">
      <c r="AN105" s="57"/>
    </row>
    <row r="106" spans="2:40">
      <c r="AN106" s="57"/>
    </row>
    <row r="107" spans="2:40">
      <c r="AN107" s="57"/>
    </row>
    <row r="108" spans="2:40">
      <c r="AN108" s="57"/>
    </row>
    <row r="109" spans="2:40">
      <c r="AN109" s="57"/>
    </row>
    <row r="110" spans="2:40">
      <c r="AN110" s="57"/>
    </row>
    <row r="111" spans="2:40">
      <c r="AN111" s="57"/>
    </row>
    <row r="112" spans="2:40">
      <c r="AN112" s="57"/>
    </row>
    <row r="113" spans="40:40">
      <c r="AN113" s="57"/>
    </row>
    <row r="114" spans="40:40">
      <c r="AN114" s="57"/>
    </row>
    <row r="115" spans="40:40">
      <c r="AN115" s="57"/>
    </row>
    <row r="116" spans="40:40">
      <c r="AN116" s="57"/>
    </row>
    <row r="117" spans="40:40">
      <c r="AN117" s="57"/>
    </row>
    <row r="118" spans="40:40">
      <c r="AN118" s="57"/>
    </row>
    <row r="119" spans="40:40">
      <c r="AN119" s="57"/>
    </row>
    <row r="120" spans="40:40">
      <c r="AN120" s="57"/>
    </row>
    <row r="121" spans="40:40">
      <c r="AN121" s="57"/>
    </row>
    <row r="122" spans="40:40">
      <c r="AN122" s="57"/>
    </row>
    <row r="123" spans="40:40">
      <c r="AN123" s="57"/>
    </row>
    <row r="124" spans="40:40">
      <c r="AN124" s="57"/>
    </row>
    <row r="125" spans="40:40">
      <c r="AN125" s="57"/>
    </row>
    <row r="126" spans="40:40">
      <c r="AN126" s="57"/>
    </row>
    <row r="127" spans="40:40">
      <c r="AN127" s="57"/>
    </row>
    <row r="128" spans="40:40">
      <c r="AN128" s="57"/>
    </row>
    <row r="129" spans="40:40">
      <c r="AN129" s="57"/>
    </row>
    <row r="130" spans="40:40">
      <c r="AN130" s="57"/>
    </row>
    <row r="131" spans="40:40">
      <c r="AN131" s="57"/>
    </row>
    <row r="132" spans="40:40">
      <c r="AN132" s="57"/>
    </row>
    <row r="133" spans="40:40">
      <c r="AN133" s="57"/>
    </row>
    <row r="134" spans="40:40">
      <c r="AN134" s="57"/>
    </row>
    <row r="135" spans="40:40">
      <c r="AN135" s="57"/>
    </row>
    <row r="136" spans="40:40">
      <c r="AN136" s="57"/>
    </row>
    <row r="137" spans="40:40">
      <c r="AN137" s="57"/>
    </row>
    <row r="138" spans="40:40">
      <c r="AN138" s="57"/>
    </row>
    <row r="139" spans="40:40">
      <c r="AN139" s="57"/>
    </row>
    <row r="140" spans="40:40">
      <c r="AN140" s="57"/>
    </row>
    <row r="141" spans="40:40">
      <c r="AN141" s="57"/>
    </row>
    <row r="142" spans="40:40">
      <c r="AN142" s="57"/>
    </row>
    <row r="143" spans="40:40">
      <c r="AN143" s="57"/>
    </row>
    <row r="144" spans="40:40">
      <c r="AN144" s="57"/>
    </row>
    <row r="145" spans="40:40">
      <c r="AN145" s="57"/>
    </row>
    <row r="146" spans="40:40">
      <c r="AN146" s="57"/>
    </row>
    <row r="147" spans="40:40">
      <c r="AN147" s="57"/>
    </row>
    <row r="148" spans="40:40">
      <c r="AN148" s="57"/>
    </row>
    <row r="149" spans="40:40">
      <c r="AN149" s="57"/>
    </row>
    <row r="150" spans="40:40">
      <c r="AN150" s="57"/>
    </row>
    <row r="151" spans="40:40">
      <c r="AN151" s="57"/>
    </row>
    <row r="152" spans="40:40">
      <c r="AN152" s="57"/>
    </row>
    <row r="153" spans="40:40">
      <c r="AN153" s="57"/>
    </row>
    <row r="154" spans="40:40">
      <c r="AN154" s="57"/>
    </row>
    <row r="155" spans="40:40">
      <c r="AN155" s="57"/>
    </row>
    <row r="156" spans="40:40">
      <c r="AN156" s="57"/>
    </row>
    <row r="157" spans="40:40">
      <c r="AN157" s="57"/>
    </row>
    <row r="158" spans="40:40">
      <c r="AN158" s="57"/>
    </row>
    <row r="159" spans="40:40">
      <c r="AN159" s="57"/>
    </row>
    <row r="160" spans="40:40">
      <c r="AN160" s="57"/>
    </row>
    <row r="161" spans="13:40">
      <c r="AN161" s="57"/>
    </row>
    <row r="162" spans="13:40">
      <c r="M162" s="67"/>
      <c r="AN162" s="57"/>
    </row>
    <row r="163" spans="13:40">
      <c r="AN163" s="57"/>
    </row>
    <row r="164" spans="13:40">
      <c r="AN164" s="57"/>
    </row>
    <row r="165" spans="13:40">
      <c r="AN165" s="57"/>
    </row>
    <row r="166" spans="13:40">
      <c r="AN166" s="57"/>
    </row>
    <row r="167" spans="13:40">
      <c r="AN167" s="57"/>
    </row>
    <row r="168" spans="13:40">
      <c r="AN168" s="57"/>
    </row>
    <row r="169" spans="13:40">
      <c r="AN169" s="57"/>
    </row>
    <row r="170" spans="13:40">
      <c r="AN170" s="57"/>
    </row>
    <row r="171" spans="13:40">
      <c r="AN171" s="57"/>
    </row>
    <row r="172" spans="13:40">
      <c r="AN172" s="57"/>
    </row>
    <row r="173" spans="13:40">
      <c r="AN173" s="57"/>
    </row>
    <row r="174" spans="13:40">
      <c r="AN174" s="57"/>
    </row>
    <row r="175" spans="13:40">
      <c r="AN175" s="57"/>
    </row>
    <row r="176" spans="13:40">
      <c r="AN176" s="57"/>
    </row>
    <row r="177" spans="40:40">
      <c r="AN177" s="57"/>
    </row>
    <row r="178" spans="40:40">
      <c r="AN178" s="57"/>
    </row>
    <row r="179" spans="40:40">
      <c r="AN179" s="57"/>
    </row>
    <row r="180" spans="40:40">
      <c r="AN180" s="57"/>
    </row>
    <row r="181" spans="40:40">
      <c r="AN181" s="57"/>
    </row>
    <row r="182" spans="40:40">
      <c r="AN182" s="57"/>
    </row>
    <row r="183" spans="40:40">
      <c r="AN183" s="57"/>
    </row>
    <row r="184" spans="40:40">
      <c r="AN184" s="57"/>
    </row>
    <row r="185" spans="40:40">
      <c r="AN185" s="57"/>
    </row>
    <row r="186" spans="40:40">
      <c r="AN186" s="57"/>
    </row>
    <row r="187" spans="40:40">
      <c r="AN187" s="57"/>
    </row>
    <row r="188" spans="40:40">
      <c r="AN188" s="57"/>
    </row>
    <row r="189" spans="40:40">
      <c r="AN189" s="57"/>
    </row>
    <row r="190" spans="40:40">
      <c r="AN190" s="57"/>
    </row>
    <row r="191" spans="40:40">
      <c r="AN191" s="57"/>
    </row>
    <row r="192" spans="40:40">
      <c r="AN192" s="57"/>
    </row>
    <row r="193" spans="40:40">
      <c r="AN193" s="57"/>
    </row>
    <row r="194" spans="40:40">
      <c r="AN194" s="57"/>
    </row>
    <row r="195" spans="40:40">
      <c r="AN195" s="57"/>
    </row>
    <row r="196" spans="40:40">
      <c r="AN196" s="57"/>
    </row>
    <row r="197" spans="40:40">
      <c r="AN197" s="57"/>
    </row>
    <row r="198" spans="40:40">
      <c r="AN198" s="57"/>
    </row>
    <row r="199" spans="40:40">
      <c r="AN199" s="57"/>
    </row>
    <row r="200" spans="40:40">
      <c r="AN200" s="57"/>
    </row>
    <row r="201" spans="40:40">
      <c r="AN201" s="57"/>
    </row>
    <row r="202" spans="40:40">
      <c r="AN202" s="57"/>
    </row>
    <row r="203" spans="40:40">
      <c r="AN203" s="57"/>
    </row>
    <row r="204" spans="40:40">
      <c r="AN204" s="57"/>
    </row>
    <row r="205" spans="40:40">
      <c r="AN205" s="57"/>
    </row>
    <row r="206" spans="40:40">
      <c r="AN206" s="57"/>
    </row>
    <row r="207" spans="40:40">
      <c r="AN207" s="57"/>
    </row>
    <row r="208" spans="40:40">
      <c r="AN208" s="57"/>
    </row>
    <row r="209" spans="40:40">
      <c r="AN209" s="57"/>
    </row>
    <row r="210" spans="40:40">
      <c r="AN210" s="57"/>
    </row>
    <row r="211" spans="40:40">
      <c r="AN211" s="57"/>
    </row>
    <row r="212" spans="40:40">
      <c r="AN212" s="57"/>
    </row>
    <row r="213" spans="40:40">
      <c r="AN213" s="57"/>
    </row>
    <row r="214" spans="40:40">
      <c r="AN214" s="57"/>
    </row>
    <row r="215" spans="40:40">
      <c r="AN215" s="57"/>
    </row>
    <row r="216" spans="40:40">
      <c r="AN216" s="57"/>
    </row>
    <row r="217" spans="40:40">
      <c r="AN217" s="57"/>
    </row>
    <row r="218" spans="40:40">
      <c r="AN218" s="57"/>
    </row>
    <row r="219" spans="40:40">
      <c r="AN219" s="57"/>
    </row>
    <row r="220" spans="40:40">
      <c r="AN220" s="57"/>
    </row>
    <row r="221" spans="40:40">
      <c r="AN221" s="57"/>
    </row>
    <row r="222" spans="40:40">
      <c r="AN222" s="57"/>
    </row>
    <row r="223" spans="40:40">
      <c r="AN223" s="57"/>
    </row>
    <row r="224" spans="40:40">
      <c r="AN224" s="57"/>
    </row>
    <row r="225" spans="40:40">
      <c r="AN225" s="57"/>
    </row>
    <row r="226" spans="40:40">
      <c r="AN226" s="57"/>
    </row>
    <row r="227" spans="40:40">
      <c r="AN227" s="57"/>
    </row>
    <row r="228" spans="40:40">
      <c r="AN228" s="57"/>
    </row>
    <row r="229" spans="40:40">
      <c r="AN229" s="57"/>
    </row>
    <row r="230" spans="40:40">
      <c r="AN230" s="57"/>
    </row>
    <row r="231" spans="40:40">
      <c r="AN231" s="57"/>
    </row>
  </sheetData>
  <autoFilter ref="A1:AP88">
    <filterColumn colId="3">
      <filters>
        <filter val="Produce"/>
      </filters>
    </filterColumn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30"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  <mergeCell ref="AE1:AE2"/>
    <mergeCell ref="AF1:AF2"/>
    <mergeCell ref="Q1:R1"/>
    <mergeCell ref="S1:T1"/>
    <mergeCell ref="U1:V1"/>
    <mergeCell ref="W1:W2"/>
    <mergeCell ref="X1:X2"/>
    <mergeCell ref="Y1:Y2"/>
    <mergeCell ref="V91:X91"/>
    <mergeCell ref="Z1:Z2"/>
    <mergeCell ref="AA1:AA2"/>
    <mergeCell ref="AC1:AC2"/>
    <mergeCell ref="AD1:AD2"/>
    <mergeCell ref="AG1:AG2"/>
    <mergeCell ref="AK1:AK2"/>
    <mergeCell ref="AL1:AL2"/>
    <mergeCell ref="AM1:AM2"/>
    <mergeCell ref="AO1:AO2"/>
  </mergeCells>
  <pageMargins left="0.7" right="0.7" top="0.75" bottom="0.75" header="0.3" footer="0.3"/>
  <pageSetup scale="57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AP231"/>
  <sheetViews>
    <sheetView workbookViewId="0">
      <pane xSplit="8" ySplit="2" topLeftCell="I75" activePane="bottomRight" state="frozen"/>
      <selection pane="topRight" activeCell="I1" sqref="I1"/>
      <selection pane="bottomLeft" activeCell="A3" sqref="A3"/>
      <selection pane="bottomRight" activeCell="E170" sqref="E170"/>
    </sheetView>
  </sheetViews>
  <sheetFormatPr defaultRowHeight="15"/>
  <cols>
    <col min="1" max="1" width="5.140625" style="51" customWidth="1"/>
    <col min="2" max="2" width="28.5703125" style="52" bestFit="1" customWidth="1"/>
    <col min="3" max="3" width="13.5703125" style="52" customWidth="1"/>
    <col min="4" max="4" width="15.85546875" style="52" bestFit="1" customWidth="1"/>
    <col min="5" max="5" width="13.5703125" style="52" bestFit="1" customWidth="1"/>
    <col min="6" max="6" width="9.140625" style="85" customWidth="1"/>
    <col min="7" max="7" width="8.7109375" style="51" customWidth="1"/>
    <col min="8" max="8" width="7.7109375" style="52" bestFit="1" customWidth="1"/>
    <col min="9" max="10" width="8.85546875" style="53" bestFit="1" customWidth="1"/>
    <col min="11" max="11" width="8.85546875" style="53" customWidth="1"/>
    <col min="12" max="17" width="8.85546875" style="53" bestFit="1" customWidth="1"/>
    <col min="18" max="22" width="8.7109375" style="53" bestFit="1" customWidth="1"/>
    <col min="23" max="23" width="3.140625" style="52" customWidth="1"/>
    <col min="24" max="24" width="9.5703125" style="52" customWidth="1"/>
    <col min="25" max="25" width="12.5703125" style="52" customWidth="1"/>
    <col min="26" max="26" width="14.7109375" style="54" customWidth="1"/>
    <col min="27" max="27" width="2.28515625" style="51" customWidth="1"/>
    <col min="28" max="28" width="5" style="52" hidden="1" customWidth="1"/>
    <col min="29" max="29" width="11.7109375" style="52" bestFit="1" customWidth="1"/>
    <col min="30" max="30" width="6.28515625" style="52" customWidth="1"/>
    <col min="31" max="33" width="10.42578125" style="52" customWidth="1"/>
    <col min="34" max="34" width="11" style="52" bestFit="1" customWidth="1"/>
    <col min="35" max="35" width="3.5703125" style="52" customWidth="1"/>
    <col min="36" max="36" width="6.28515625" style="52" hidden="1" customWidth="1"/>
    <col min="37" max="37" width="8" style="52" bestFit="1" customWidth="1"/>
    <col min="38" max="39" width="6.85546875" style="52" bestFit="1" customWidth="1"/>
    <col min="40" max="40" width="11" style="52" bestFit="1" customWidth="1"/>
    <col min="41" max="41" width="3" style="52" customWidth="1"/>
    <col min="42" max="42" width="11.42578125" style="52" customWidth="1"/>
    <col min="43" max="16384" width="9.140625" style="13"/>
  </cols>
  <sheetData>
    <row r="1" spans="1:42" s="9" customFormat="1" ht="17.25" thickTop="1" thickBot="1">
      <c r="A1" s="216" t="s">
        <v>0</v>
      </c>
      <c r="B1" s="218" t="s">
        <v>1</v>
      </c>
      <c r="C1" s="220" t="s">
        <v>2</v>
      </c>
      <c r="D1" s="222" t="s">
        <v>3</v>
      </c>
      <c r="E1" s="222" t="s">
        <v>4</v>
      </c>
      <c r="F1" s="210" t="s">
        <v>5</v>
      </c>
      <c r="G1" s="212" t="s">
        <v>6</v>
      </c>
      <c r="H1" s="214" t="s">
        <v>37</v>
      </c>
      <c r="I1" s="208" t="s">
        <v>7</v>
      </c>
      <c r="J1" s="209"/>
      <c r="K1" s="208" t="s">
        <v>8</v>
      </c>
      <c r="L1" s="209"/>
      <c r="M1" s="208" t="s">
        <v>9</v>
      </c>
      <c r="N1" s="209"/>
      <c r="O1" s="208" t="s">
        <v>10</v>
      </c>
      <c r="P1" s="209"/>
      <c r="Q1" s="208" t="s">
        <v>11</v>
      </c>
      <c r="R1" s="209"/>
      <c r="S1" s="208" t="s">
        <v>12</v>
      </c>
      <c r="T1" s="209"/>
      <c r="U1" s="208" t="s">
        <v>13</v>
      </c>
      <c r="V1" s="209"/>
      <c r="W1" s="224"/>
      <c r="X1" s="226" t="s">
        <v>16</v>
      </c>
      <c r="Y1" s="228" t="s">
        <v>30</v>
      </c>
      <c r="Z1" s="200" t="s">
        <v>32</v>
      </c>
      <c r="AA1" s="202"/>
      <c r="AB1" s="70"/>
      <c r="AC1" s="204"/>
      <c r="AD1" s="206"/>
      <c r="AE1" s="196" t="s">
        <v>33</v>
      </c>
      <c r="AF1" s="198" t="s">
        <v>34</v>
      </c>
      <c r="AG1" s="198" t="s">
        <v>35</v>
      </c>
      <c r="AH1" s="76" t="s">
        <v>30</v>
      </c>
      <c r="AI1" s="77"/>
      <c r="AJ1" s="80"/>
      <c r="AK1" s="196" t="s">
        <v>33</v>
      </c>
      <c r="AL1" s="198" t="s">
        <v>34</v>
      </c>
      <c r="AM1" s="198" t="s">
        <v>35</v>
      </c>
      <c r="AN1" s="78" t="s">
        <v>16</v>
      </c>
      <c r="AO1" s="194"/>
      <c r="AP1" s="76" t="s">
        <v>31</v>
      </c>
    </row>
    <row r="2" spans="1:42" s="9" customFormat="1" ht="17.25" hidden="1" thickTop="1" thickBot="1">
      <c r="A2" s="217"/>
      <c r="B2" s="219"/>
      <c r="C2" s="221"/>
      <c r="D2" s="223"/>
      <c r="E2" s="223"/>
      <c r="F2" s="211"/>
      <c r="G2" s="213"/>
      <c r="H2" s="215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25"/>
      <c r="X2" s="227"/>
      <c r="Y2" s="229"/>
      <c r="Z2" s="201"/>
      <c r="AA2" s="203"/>
      <c r="AB2" s="10"/>
      <c r="AC2" s="205"/>
      <c r="AD2" s="207"/>
      <c r="AE2" s="197"/>
      <c r="AF2" s="199"/>
      <c r="AG2" s="199"/>
      <c r="AH2" s="7" t="s">
        <v>36</v>
      </c>
      <c r="AI2" s="75"/>
      <c r="AJ2" s="8"/>
      <c r="AK2" s="197"/>
      <c r="AL2" s="199"/>
      <c r="AM2" s="199"/>
      <c r="AN2" s="81" t="s">
        <v>36</v>
      </c>
      <c r="AO2" s="195"/>
      <c r="AP2" s="7" t="s">
        <v>36</v>
      </c>
    </row>
    <row r="3" spans="1:42" ht="15.75" hidden="1" thickTop="1">
      <c r="A3" s="68">
        <v>1</v>
      </c>
      <c r="B3" s="2" t="s">
        <v>46</v>
      </c>
      <c r="C3" s="3" t="s">
        <v>119</v>
      </c>
      <c r="D3" s="1" t="s">
        <v>20</v>
      </c>
      <c r="E3" s="23" t="s">
        <v>18</v>
      </c>
      <c r="F3" s="82" t="s">
        <v>206</v>
      </c>
      <c r="G3" s="69">
        <f>IF(J3&lt;I3,J3+12-I3,J3-I3)+IF(L3&lt;K3,L3+12-K3,L3-K3)+IF(N3&lt;M3,N3+12-M3,N3-M3)+IF(P3&lt;O3,P3+12-O3,P3-O3)+IF(R3&lt;Q3,R3+12-Q3,R3-Q3)+IF(T3&lt;S3,T3+12-S3,T3-S3)+IF(V3&lt;U3,V3+12-U3,V3-U3)</f>
        <v>36</v>
      </c>
      <c r="H3" s="24">
        <v>36</v>
      </c>
      <c r="I3" s="25">
        <v>11</v>
      </c>
      <c r="J3" s="26">
        <v>6</v>
      </c>
      <c r="K3" s="27">
        <v>0</v>
      </c>
      <c r="L3" s="28">
        <v>0</v>
      </c>
      <c r="M3" s="25">
        <v>11</v>
      </c>
      <c r="N3" s="26">
        <v>6</v>
      </c>
      <c r="O3" s="27">
        <v>11</v>
      </c>
      <c r="P3" s="28">
        <v>6</v>
      </c>
      <c r="Q3" s="90"/>
      <c r="R3" s="91"/>
      <c r="S3" s="27">
        <v>11</v>
      </c>
      <c r="T3" s="28">
        <v>6</v>
      </c>
      <c r="U3" s="25">
        <v>10</v>
      </c>
      <c r="V3" s="26">
        <v>6</v>
      </c>
      <c r="W3" s="22"/>
      <c r="X3" s="14">
        <f t="shared" ref="X3:X66" si="0">F3*G3*2</f>
        <v>738</v>
      </c>
      <c r="Y3" s="14" t="e">
        <f>SUMIF('[1]2007'!$B$2119:$B$2200,[1]New!B3,'[1]2007'!$E$2119:$E$2200)</f>
        <v>#VALUE!</v>
      </c>
      <c r="Z3" s="15" t="e">
        <f t="shared" ref="Z3:Z66" si="1">IF(X3=0,0,X3-Y3)</f>
        <v>#VALUE!</v>
      </c>
      <c r="AA3" s="23">
        <v>1</v>
      </c>
      <c r="AB3" s="23"/>
      <c r="AC3" s="16" t="e">
        <f t="shared" ref="AC3:AC66" si="2">IF(Y3=0,0,Z3/Y3)</f>
        <v>#VALUE!</v>
      </c>
      <c r="AD3" s="13"/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 t="shared" ref="AH3:AH66" si="3">ROUND(AE3+AF3*2+AG3*2.4,2)</f>
        <v>#VALUE!</v>
      </c>
      <c r="AI3" s="13"/>
      <c r="AJ3" s="13">
        <f>IF(X3=0,0,LOOKUP(X3,[1]Deduct!A$21:A$64,[1]Deduct!A$21:A$64))-X3</f>
        <v>-8</v>
      </c>
      <c r="AK3" s="20">
        <f>IF(X3=0,0,LOOKUP(X3,[1]Deduct!A$21:A$64,[1]Deduct!C$21:C$64))</f>
        <v>69.14</v>
      </c>
      <c r="AL3" s="13">
        <f>IF(X3=0,0,LOOKUP(X3,[1]Deduct!A$21:A$64,[1]Deduct!D$21:D$64))</f>
        <v>29.49</v>
      </c>
      <c r="AM3" s="13">
        <f>IF(X3=0,0,LOOKUP(X3,[1]Deduct!A$21:A$64,[1]Deduct!E$21:E$64))</f>
        <v>12.65</v>
      </c>
      <c r="AN3" s="18">
        <f t="shared" ref="AN3:AN66" si="4">ROUND(AK3+AL3*2+AM3*2.4,2)</f>
        <v>158.47999999999999</v>
      </c>
      <c r="AO3" s="13"/>
      <c r="AP3" s="21" t="e">
        <f t="shared" ref="AP3:AP66" si="5">AN3-AH3</f>
        <v>#VALUE!</v>
      </c>
    </row>
    <row r="4" spans="1:42" ht="15.75" hidden="1" thickTop="1">
      <c r="A4" s="68">
        <v>2</v>
      </c>
      <c r="B4" s="2" t="s">
        <v>47</v>
      </c>
      <c r="C4" s="3" t="s">
        <v>120</v>
      </c>
      <c r="D4" s="1" t="s">
        <v>25</v>
      </c>
      <c r="E4" s="23" t="s">
        <v>18</v>
      </c>
      <c r="F4" s="82" t="s">
        <v>206</v>
      </c>
      <c r="G4" s="69">
        <f t="shared" ref="G4:G66" si="6">IF(J4&lt;I4,J4+12-I4,J4-I4)+IF(L4&lt;K4,L4+12-K4,L4-K4)+IF(N4&lt;M4,N4+12-M4,N4-M4)+IF(P4&lt;O4,P4+12-O4,P4-O4)+IF(R4&lt;Q4,R4+12-Q4,R4-Q4)+IF(T4&lt;S4,T4+12-S4,T4-S4)+IF(V4&lt;U4,V4+12-U4,V4-U4)</f>
        <v>30</v>
      </c>
      <c r="H4" s="24">
        <v>30</v>
      </c>
      <c r="I4" s="25">
        <v>0</v>
      </c>
      <c r="J4" s="26">
        <v>0</v>
      </c>
      <c r="K4" s="27">
        <v>12</v>
      </c>
      <c r="L4" s="28">
        <v>7.5</v>
      </c>
      <c r="M4" s="25">
        <v>0</v>
      </c>
      <c r="N4" s="26">
        <v>0</v>
      </c>
      <c r="O4" s="27">
        <v>12</v>
      </c>
      <c r="P4" s="28">
        <v>7.5</v>
      </c>
      <c r="Q4" s="90"/>
      <c r="R4" s="91"/>
      <c r="S4" s="27">
        <v>12</v>
      </c>
      <c r="T4" s="28">
        <v>7.5</v>
      </c>
      <c r="U4" s="25">
        <v>12</v>
      </c>
      <c r="V4" s="26">
        <v>7.5</v>
      </c>
      <c r="W4" s="22"/>
      <c r="X4" s="14">
        <f t="shared" si="0"/>
        <v>615</v>
      </c>
      <c r="Y4" s="14" t="e">
        <f>SUMIF('[1]2007'!$B$2119:$B$2200,[1]New!B5,'[1]2007'!$E$2119:$E$2200)</f>
        <v>#VALUE!</v>
      </c>
      <c r="Z4" s="15" t="e">
        <f t="shared" si="1"/>
        <v>#VALUE!</v>
      </c>
      <c r="AA4" s="23">
        <v>1</v>
      </c>
      <c r="AB4" s="23"/>
      <c r="AC4" s="16" t="e">
        <f t="shared" si="2"/>
        <v>#VALUE!</v>
      </c>
      <c r="AD4" s="13"/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 t="shared" si="3"/>
        <v>#VALUE!</v>
      </c>
      <c r="AI4" s="13"/>
      <c r="AJ4" s="13">
        <f>IF(X4=0,0,LOOKUP(X4,[1]Deduct!A$21:A$64,[1]Deduct!A$21:A$64))-X4</f>
        <v>-5</v>
      </c>
      <c r="AK4" s="20">
        <f>IF(X4=0,0,LOOKUP(X4,[1]Deduct!A$21:A$64,[1]Deduct!C$21:C$64))</f>
        <v>38.94</v>
      </c>
      <c r="AL4" s="13">
        <f>IF(X4=0,0,LOOKUP(X4,[1]Deduct!A$21:A$64,[1]Deduct!D$21:D$64))</f>
        <v>23.54</v>
      </c>
      <c r="AM4" s="13">
        <f>IF(X4=0,0,LOOKUP(X4,[1]Deduct!A$21:A$64,[1]Deduct!E$21:E$64))</f>
        <v>10.56</v>
      </c>
      <c r="AN4" s="18">
        <f t="shared" si="4"/>
        <v>111.36</v>
      </c>
      <c r="AO4" s="13"/>
      <c r="AP4" s="21" t="e">
        <f t="shared" si="5"/>
        <v>#VALUE!</v>
      </c>
    </row>
    <row r="5" spans="1:42" ht="15.75" hidden="1" thickTop="1">
      <c r="A5" s="68">
        <v>3</v>
      </c>
      <c r="B5" s="2" t="s">
        <v>48</v>
      </c>
      <c r="C5" s="3" t="s">
        <v>121</v>
      </c>
      <c r="D5" s="1" t="s">
        <v>20</v>
      </c>
      <c r="E5" s="23" t="s">
        <v>18</v>
      </c>
      <c r="F5" s="82">
        <v>10.75</v>
      </c>
      <c r="G5" s="69">
        <f t="shared" si="6"/>
        <v>26.5</v>
      </c>
      <c r="H5" s="24">
        <v>26.25</v>
      </c>
      <c r="I5" s="25">
        <v>0</v>
      </c>
      <c r="J5" s="26">
        <v>0</v>
      </c>
      <c r="K5" s="27">
        <v>12</v>
      </c>
      <c r="L5" s="28">
        <v>5</v>
      </c>
      <c r="M5" s="25">
        <v>12</v>
      </c>
      <c r="N5" s="26">
        <v>5</v>
      </c>
      <c r="O5" s="27">
        <v>12</v>
      </c>
      <c r="P5" s="28">
        <v>5</v>
      </c>
      <c r="Q5" s="90"/>
      <c r="R5" s="91"/>
      <c r="S5" s="27">
        <v>12</v>
      </c>
      <c r="T5" s="28">
        <v>6</v>
      </c>
      <c r="U5" s="25">
        <v>3.5</v>
      </c>
      <c r="V5" s="26">
        <v>9</v>
      </c>
      <c r="W5" s="22"/>
      <c r="X5" s="14">
        <f t="shared" si="0"/>
        <v>569.75</v>
      </c>
      <c r="Y5" s="14" t="e">
        <f>SUMIF('[1]2007'!$B$2119:$B$2200,[1]New!B7,'[1]2007'!$E$2119:$E$2200)</f>
        <v>#VALUE!</v>
      </c>
      <c r="Z5" s="15" t="e">
        <f t="shared" si="1"/>
        <v>#VALUE!</v>
      </c>
      <c r="AA5" s="23">
        <v>1</v>
      </c>
      <c r="AB5" s="23"/>
      <c r="AC5" s="16" t="e">
        <f t="shared" si="2"/>
        <v>#VALUE!</v>
      </c>
      <c r="AD5" s="13"/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si="3"/>
        <v>#VALUE!</v>
      </c>
      <c r="AI5" s="13"/>
      <c r="AJ5" s="13">
        <f>IF(X5=0,0,LOOKUP(X5,[1]Deduct!A$21:A$64,[1]Deduct!A$21:A$64))-X5</f>
        <v>-9.75</v>
      </c>
      <c r="AK5" s="20">
        <f>IF(X5=0,0,LOOKUP(X5,[1]Deduct!A$21:A$64,[1]Deduct!C$21:C$64))</f>
        <v>26.3</v>
      </c>
      <c r="AL5" s="13">
        <f>IF(X5=0,0,LOOKUP(X5,[1]Deduct!A$21:A$64,[1]Deduct!D$21:D$64))</f>
        <v>21.06</v>
      </c>
      <c r="AM5" s="13">
        <f>IF(X5=0,0,LOOKUP(X5,[1]Deduct!A$21:A$64,[1]Deduct!E$21:E$64))</f>
        <v>9.69</v>
      </c>
      <c r="AN5" s="18">
        <f t="shared" si="4"/>
        <v>91.68</v>
      </c>
      <c r="AO5" s="13"/>
      <c r="AP5" s="21" t="e">
        <f t="shared" si="5"/>
        <v>#VALUE!</v>
      </c>
    </row>
    <row r="6" spans="1:42" ht="15.75" hidden="1" thickTop="1">
      <c r="A6" s="68">
        <v>4</v>
      </c>
      <c r="B6" s="2" t="s">
        <v>49</v>
      </c>
      <c r="C6" s="3" t="s">
        <v>122</v>
      </c>
      <c r="D6" s="1" t="s">
        <v>25</v>
      </c>
      <c r="E6" s="23" t="s">
        <v>18</v>
      </c>
      <c r="F6" s="82">
        <v>10.75</v>
      </c>
      <c r="G6" s="69">
        <f t="shared" si="6"/>
        <v>25</v>
      </c>
      <c r="H6" s="24">
        <v>25</v>
      </c>
      <c r="I6" s="25">
        <v>10</v>
      </c>
      <c r="J6" s="26">
        <v>4</v>
      </c>
      <c r="K6" s="27">
        <v>0</v>
      </c>
      <c r="L6" s="28">
        <v>0</v>
      </c>
      <c r="M6" s="25">
        <v>10</v>
      </c>
      <c r="N6" s="26">
        <v>4</v>
      </c>
      <c r="O6" s="27">
        <v>10</v>
      </c>
      <c r="P6" s="28">
        <v>4</v>
      </c>
      <c r="Q6" s="90"/>
      <c r="R6" s="91"/>
      <c r="S6" s="27">
        <v>0</v>
      </c>
      <c r="T6" s="28">
        <v>0</v>
      </c>
      <c r="U6" s="25">
        <v>10</v>
      </c>
      <c r="V6" s="26">
        <v>5</v>
      </c>
      <c r="W6" s="22"/>
      <c r="X6" s="14">
        <f t="shared" si="0"/>
        <v>537.5</v>
      </c>
      <c r="Y6" s="14" t="e">
        <f>SUMIF('[1]2007'!$B$2119:$B$2200,[1]New!B8,'[1]2007'!$E$2119:$E$2200)</f>
        <v>#VALUE!</v>
      </c>
      <c r="Z6" s="15" t="e">
        <f t="shared" si="1"/>
        <v>#VALUE!</v>
      </c>
      <c r="AA6" s="23">
        <v>1</v>
      </c>
      <c r="AB6" s="23"/>
      <c r="AC6" s="16" t="e">
        <f t="shared" si="2"/>
        <v>#VALUE!</v>
      </c>
      <c r="AD6" s="13"/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3"/>
        <v>#VALUE!</v>
      </c>
      <c r="AI6" s="13"/>
      <c r="AJ6" s="13">
        <f>IF(X6=0,0,LOOKUP(X6,[1]Deduct!A$21:A$64,[1]Deduct!A$21:A$64))-X6</f>
        <v>-7.5</v>
      </c>
      <c r="AK6" s="20">
        <f>IF(X6=0,0,LOOKUP(X6,[1]Deduct!A$21:A$64,[1]Deduct!C$21:C$64))</f>
        <v>18.72</v>
      </c>
      <c r="AL6" s="13">
        <f>IF(X6=0,0,LOOKUP(X6,[1]Deduct!A$21:A$64,[1]Deduct!D$21:D$64))</f>
        <v>19.579999999999998</v>
      </c>
      <c r="AM6" s="13">
        <f>IF(X6=0,0,LOOKUP(X6,[1]Deduct!A$21:A$64,[1]Deduct!E$21:E$64))</f>
        <v>9.17</v>
      </c>
      <c r="AN6" s="18">
        <f t="shared" si="4"/>
        <v>79.89</v>
      </c>
      <c r="AO6" s="13"/>
      <c r="AP6" s="21" t="e">
        <f t="shared" si="5"/>
        <v>#VALUE!</v>
      </c>
    </row>
    <row r="7" spans="1:42" ht="15.75" hidden="1" thickTop="1">
      <c r="A7" s="68">
        <v>5</v>
      </c>
      <c r="B7" s="2" t="s">
        <v>50</v>
      </c>
      <c r="C7" s="3" t="s">
        <v>123</v>
      </c>
      <c r="D7" s="1" t="s">
        <v>20</v>
      </c>
      <c r="E7" s="23" t="s">
        <v>18</v>
      </c>
      <c r="F7" s="82">
        <v>10.5</v>
      </c>
      <c r="G7" s="69">
        <f t="shared" si="6"/>
        <v>37.5</v>
      </c>
      <c r="H7" s="24">
        <v>37.5</v>
      </c>
      <c r="I7" s="25">
        <v>11</v>
      </c>
      <c r="J7" s="26">
        <v>7</v>
      </c>
      <c r="K7" s="27">
        <v>11</v>
      </c>
      <c r="L7" s="28">
        <v>7</v>
      </c>
      <c r="M7" s="25">
        <v>11</v>
      </c>
      <c r="N7" s="26">
        <v>7</v>
      </c>
      <c r="O7" s="27">
        <v>0</v>
      </c>
      <c r="P7" s="28">
        <v>0</v>
      </c>
      <c r="Q7" s="90"/>
      <c r="R7" s="91"/>
      <c r="S7" s="27">
        <v>11</v>
      </c>
      <c r="T7" s="28">
        <v>6</v>
      </c>
      <c r="U7" s="25">
        <v>11</v>
      </c>
      <c r="V7" s="26">
        <v>5.5</v>
      </c>
      <c r="W7" s="22"/>
      <c r="X7" s="14">
        <f t="shared" si="0"/>
        <v>787.5</v>
      </c>
      <c r="Y7" s="14" t="e">
        <f>SUMIF('[1]2007'!$B$2119:$B$2200,[1]New!B9,'[1]2007'!$E$2119:$E$2200)</f>
        <v>#VALUE!</v>
      </c>
      <c r="Z7" s="15" t="e">
        <f t="shared" si="1"/>
        <v>#VALUE!</v>
      </c>
      <c r="AA7" s="23"/>
      <c r="AB7" s="23"/>
      <c r="AC7" s="16" t="e">
        <f t="shared" si="2"/>
        <v>#VALUE!</v>
      </c>
      <c r="AD7" s="13"/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3"/>
        <v>#VALUE!</v>
      </c>
      <c r="AI7" s="13"/>
      <c r="AJ7" s="13">
        <f>IF(X7=0,0,LOOKUP(X7,[1]Deduct!A$21:A$64,[1]Deduct!A$21:A$64))-X7</f>
        <v>-37.5</v>
      </c>
      <c r="AK7" s="20">
        <f>IF(X7=0,0,LOOKUP(X7,[1]Deduct!A$21:A$64,[1]Deduct!C$21:C$64))</f>
        <v>76.92</v>
      </c>
      <c r="AL7" s="13">
        <f>IF(X7=0,0,LOOKUP(X7,[1]Deduct!A$21:A$64,[1]Deduct!D$21:D$64))</f>
        <v>30.49</v>
      </c>
      <c r="AM7" s="13">
        <f>IF(X7=0,0,LOOKUP(X7,[1]Deduct!A$21:A$64,[1]Deduct!E$21:E$64))</f>
        <v>13.01</v>
      </c>
      <c r="AN7" s="18">
        <f t="shared" si="4"/>
        <v>169.12</v>
      </c>
      <c r="AO7" s="13"/>
      <c r="AP7" s="21" t="e">
        <f t="shared" si="5"/>
        <v>#VALUE!</v>
      </c>
    </row>
    <row r="8" spans="1:42" ht="15.75" hidden="1" thickTop="1">
      <c r="A8" s="68">
        <v>6</v>
      </c>
      <c r="B8" s="2" t="s">
        <v>51</v>
      </c>
      <c r="C8" s="3" t="s">
        <v>124</v>
      </c>
      <c r="D8" s="1" t="s">
        <v>17</v>
      </c>
      <c r="E8" s="23" t="s">
        <v>18</v>
      </c>
      <c r="F8" s="82">
        <v>10.75</v>
      </c>
      <c r="G8" s="69">
        <f t="shared" si="6"/>
        <v>14.620000000000001</v>
      </c>
      <c r="H8" s="24">
        <v>14.62</v>
      </c>
      <c r="I8" s="25">
        <v>0</v>
      </c>
      <c r="J8" s="26">
        <v>0</v>
      </c>
      <c r="K8" s="27">
        <v>0</v>
      </c>
      <c r="L8" s="28">
        <v>0</v>
      </c>
      <c r="M8" s="25">
        <v>0</v>
      </c>
      <c r="N8" s="26">
        <v>0</v>
      </c>
      <c r="O8" s="27">
        <v>0</v>
      </c>
      <c r="P8" s="28">
        <v>0</v>
      </c>
      <c r="Q8" s="90"/>
      <c r="R8" s="91"/>
      <c r="S8" s="27">
        <v>12</v>
      </c>
      <c r="T8" s="28">
        <v>7</v>
      </c>
      <c r="U8" s="25">
        <v>12</v>
      </c>
      <c r="V8" s="26">
        <v>7.62</v>
      </c>
      <c r="W8" s="22"/>
      <c r="X8" s="14">
        <f t="shared" si="0"/>
        <v>314.33000000000004</v>
      </c>
      <c r="Y8" s="14" t="e">
        <f>SUMIF('[1]2007'!$B$2119:$B$2200,[1]New!B10,'[1]2007'!$E$2119:$E$2200)</f>
        <v>#VALUE!</v>
      </c>
      <c r="Z8" s="15" t="e">
        <f t="shared" si="1"/>
        <v>#VALUE!</v>
      </c>
      <c r="AA8" s="23">
        <v>1</v>
      </c>
      <c r="AB8" s="23"/>
      <c r="AC8" s="16" t="e">
        <f t="shared" si="2"/>
        <v>#VALUE!</v>
      </c>
      <c r="AD8" s="13"/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3"/>
        <v>#VALUE!</v>
      </c>
      <c r="AI8" s="13"/>
      <c r="AJ8" s="13" t="e">
        <f>IF(X8=0,0,LOOKUP(X8,[1]Deduct!A$21:A$64,[1]Deduct!A$21:A$64))-X8</f>
        <v>#N/A</v>
      </c>
      <c r="AK8" s="20" t="e">
        <f>IF(X8=0,0,LOOKUP(X8,[1]Deduct!A$21:A$64,[1]Deduct!C$21:C$64))</f>
        <v>#N/A</v>
      </c>
      <c r="AL8" s="13" t="e">
        <f>IF(X8=0,0,LOOKUP(X8,[1]Deduct!A$21:A$64,[1]Deduct!D$21:D$64))</f>
        <v>#N/A</v>
      </c>
      <c r="AM8" s="13" t="e">
        <f>IF(X8=0,0,LOOKUP(X8,[1]Deduct!A$21:A$64,[1]Deduct!E$21:E$64))</f>
        <v>#N/A</v>
      </c>
      <c r="AN8" s="18" t="e">
        <f t="shared" si="4"/>
        <v>#N/A</v>
      </c>
      <c r="AO8" s="13"/>
      <c r="AP8" s="21" t="e">
        <f t="shared" si="5"/>
        <v>#N/A</v>
      </c>
    </row>
    <row r="9" spans="1:42" ht="15.75" hidden="1" thickTop="1">
      <c r="A9" s="68">
        <v>7</v>
      </c>
      <c r="B9" s="2" t="s">
        <v>232</v>
      </c>
      <c r="C9" s="3" t="s">
        <v>233</v>
      </c>
      <c r="D9" s="1" t="s">
        <v>20</v>
      </c>
      <c r="E9" s="23" t="s">
        <v>18</v>
      </c>
      <c r="F9" s="82">
        <v>10.25</v>
      </c>
      <c r="G9" s="69">
        <f t="shared" ref="G9" si="7">IF(J9&lt;I9,J9+12-I9,J9-I9)+IF(L9&lt;K9,L9+12-K9,L9-K9)+IF(N9&lt;M9,N9+12-M9,N9-M9)+IF(P9&lt;O9,P9+12-O9,P9-O9)+IF(R9&lt;Q9,R9+12-Q9,R9-Q9)+IF(T9&lt;S9,T9+12-S9,T9-S9)+IF(V9&lt;U9,V9+12-U9,V9-U9)</f>
        <v>31.14</v>
      </c>
      <c r="H9" s="24">
        <v>31.14</v>
      </c>
      <c r="I9" s="25">
        <v>10</v>
      </c>
      <c r="J9" s="26">
        <v>4</v>
      </c>
      <c r="K9" s="27">
        <v>0</v>
      </c>
      <c r="L9" s="28">
        <v>0</v>
      </c>
      <c r="M9" s="25">
        <v>10</v>
      </c>
      <c r="N9" s="26">
        <v>4</v>
      </c>
      <c r="O9" s="27">
        <v>10</v>
      </c>
      <c r="P9" s="28">
        <v>4</v>
      </c>
      <c r="Q9" s="90"/>
      <c r="R9" s="91"/>
      <c r="S9" s="27">
        <v>10</v>
      </c>
      <c r="T9" s="28">
        <v>4</v>
      </c>
      <c r="U9" s="25">
        <v>10</v>
      </c>
      <c r="V9" s="26">
        <v>5.14</v>
      </c>
      <c r="W9" s="22"/>
      <c r="X9" s="14"/>
      <c r="Y9" s="14"/>
      <c r="Z9" s="15"/>
      <c r="AA9" s="23"/>
      <c r="AB9" s="23"/>
      <c r="AC9" s="16"/>
      <c r="AD9" s="13"/>
      <c r="AE9" s="17"/>
      <c r="AF9" s="18"/>
      <c r="AG9" s="18"/>
      <c r="AH9" s="19"/>
      <c r="AI9" s="13"/>
      <c r="AJ9" s="13"/>
      <c r="AK9" s="20"/>
      <c r="AL9" s="13"/>
      <c r="AM9" s="13"/>
      <c r="AN9" s="18"/>
      <c r="AO9" s="13"/>
      <c r="AP9" s="21"/>
    </row>
    <row r="10" spans="1:42" ht="15.75" hidden="1" thickTop="1">
      <c r="A10" s="68">
        <v>8</v>
      </c>
      <c r="B10" s="2" t="s">
        <v>217</v>
      </c>
      <c r="C10" s="3" t="s">
        <v>218</v>
      </c>
      <c r="D10" s="1" t="s">
        <v>20</v>
      </c>
      <c r="E10" s="23" t="s">
        <v>18</v>
      </c>
      <c r="F10" s="82">
        <v>14</v>
      </c>
      <c r="G10" s="69">
        <f t="shared" si="6"/>
        <v>30.75</v>
      </c>
      <c r="H10" s="24">
        <v>30.75</v>
      </c>
      <c r="I10" s="25">
        <v>11</v>
      </c>
      <c r="J10" s="26">
        <v>5</v>
      </c>
      <c r="K10" s="27">
        <v>11</v>
      </c>
      <c r="L10" s="28">
        <v>5</v>
      </c>
      <c r="M10" s="25">
        <v>11</v>
      </c>
      <c r="N10" s="26">
        <v>5</v>
      </c>
      <c r="O10" s="27">
        <v>11</v>
      </c>
      <c r="P10" s="28">
        <v>5.75</v>
      </c>
      <c r="Q10" s="90"/>
      <c r="R10" s="91"/>
      <c r="S10" s="27">
        <v>0</v>
      </c>
      <c r="T10" s="28">
        <v>0</v>
      </c>
      <c r="U10" s="25">
        <v>11</v>
      </c>
      <c r="V10" s="26">
        <v>5</v>
      </c>
      <c r="W10" s="22"/>
      <c r="X10" s="14"/>
      <c r="Y10" s="14"/>
      <c r="Z10" s="15"/>
      <c r="AA10" s="23"/>
      <c r="AB10" s="23"/>
      <c r="AC10" s="16"/>
      <c r="AD10" s="13"/>
      <c r="AE10" s="17"/>
      <c r="AF10" s="18"/>
      <c r="AG10" s="18"/>
      <c r="AH10" s="19"/>
      <c r="AI10" s="13"/>
      <c r="AJ10" s="13"/>
      <c r="AK10" s="20"/>
      <c r="AL10" s="13"/>
      <c r="AM10" s="13"/>
      <c r="AN10" s="18"/>
      <c r="AO10" s="13"/>
      <c r="AP10" s="21"/>
    </row>
    <row r="11" spans="1:42" ht="15.75" hidden="1" thickTop="1">
      <c r="A11" s="68">
        <v>9</v>
      </c>
      <c r="B11" s="2" t="s">
        <v>52</v>
      </c>
      <c r="C11" s="3" t="s">
        <v>125</v>
      </c>
      <c r="D11" s="1" t="s">
        <v>17</v>
      </c>
      <c r="E11" s="23" t="s">
        <v>18</v>
      </c>
      <c r="F11" s="82">
        <v>10.25</v>
      </c>
      <c r="G11" s="69">
        <f t="shared" si="6"/>
        <v>13</v>
      </c>
      <c r="H11" s="24">
        <v>13</v>
      </c>
      <c r="I11" s="25">
        <v>0</v>
      </c>
      <c r="J11" s="26">
        <v>0</v>
      </c>
      <c r="K11" s="27">
        <v>11</v>
      </c>
      <c r="L11" s="28">
        <v>2</v>
      </c>
      <c r="M11" s="25">
        <v>0</v>
      </c>
      <c r="N11" s="26">
        <v>0</v>
      </c>
      <c r="O11" s="27">
        <v>11</v>
      </c>
      <c r="P11" s="28">
        <v>2</v>
      </c>
      <c r="Q11" s="90"/>
      <c r="R11" s="91"/>
      <c r="S11" s="27">
        <v>11</v>
      </c>
      <c r="T11" s="28">
        <v>2</v>
      </c>
      <c r="U11" s="25">
        <v>11</v>
      </c>
      <c r="V11" s="26">
        <v>3</v>
      </c>
      <c r="W11" s="22"/>
      <c r="X11" s="14">
        <f t="shared" si="0"/>
        <v>266.5</v>
      </c>
      <c r="Y11" s="14" t="e">
        <f>SUMIF('[1]2007'!$B$2119:$B$2200,[1]New!B11,'[1]2007'!$E$2119:$E$2200)</f>
        <v>#VALUE!</v>
      </c>
      <c r="Z11" s="15" t="e">
        <f t="shared" si="1"/>
        <v>#VALUE!</v>
      </c>
      <c r="AA11" s="23"/>
      <c r="AB11" s="23"/>
      <c r="AC11" s="16" t="e">
        <f t="shared" si="2"/>
        <v>#VALUE!</v>
      </c>
      <c r="AD11" s="13"/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3"/>
        <v>#VALUE!</v>
      </c>
      <c r="AI11" s="13"/>
      <c r="AJ11" s="13" t="e">
        <f>IF(X11=0,0,LOOKUP(X11,[1]Deduct!A$21:A$64,[1]Deduct!A$21:A$64))-X11</f>
        <v>#N/A</v>
      </c>
      <c r="AK11" s="20" t="e">
        <f>IF(X11=0,0,LOOKUP(X11,[1]Deduct!A$21:A$64,[1]Deduct!C$21:C$64))</f>
        <v>#N/A</v>
      </c>
      <c r="AL11" s="13" t="e">
        <f>IF(X11=0,0,LOOKUP(X11,[1]Deduct!A$21:A$64,[1]Deduct!D$21:D$64))</f>
        <v>#N/A</v>
      </c>
      <c r="AM11" s="13" t="e">
        <f>IF(X11=0,0,LOOKUP(X11,[1]Deduct!A$21:A$64,[1]Deduct!E$21:E$64))</f>
        <v>#N/A</v>
      </c>
      <c r="AN11" s="18" t="e">
        <f t="shared" si="4"/>
        <v>#N/A</v>
      </c>
      <c r="AO11" s="13"/>
      <c r="AP11" s="21" t="e">
        <f t="shared" si="5"/>
        <v>#N/A</v>
      </c>
    </row>
    <row r="12" spans="1:42" ht="15.75" hidden="1" thickTop="1">
      <c r="A12" s="68">
        <v>10</v>
      </c>
      <c r="B12" s="2" t="s">
        <v>53</v>
      </c>
      <c r="C12" s="3" t="s">
        <v>126</v>
      </c>
      <c r="D12" s="1" t="s">
        <v>25</v>
      </c>
      <c r="E12" s="23" t="s">
        <v>18</v>
      </c>
      <c r="F12" s="82" t="s">
        <v>206</v>
      </c>
      <c r="G12" s="69">
        <f t="shared" si="6"/>
        <v>30</v>
      </c>
      <c r="H12" s="24">
        <v>30</v>
      </c>
      <c r="I12" s="25">
        <v>11</v>
      </c>
      <c r="J12" s="26">
        <v>5</v>
      </c>
      <c r="K12" s="27">
        <v>11</v>
      </c>
      <c r="L12" s="28">
        <v>5</v>
      </c>
      <c r="M12" s="25">
        <v>11</v>
      </c>
      <c r="N12" s="26">
        <v>5</v>
      </c>
      <c r="O12" s="27">
        <v>0</v>
      </c>
      <c r="P12" s="28">
        <v>0</v>
      </c>
      <c r="Q12" s="90"/>
      <c r="R12" s="91"/>
      <c r="S12" s="27">
        <v>11</v>
      </c>
      <c r="T12" s="28">
        <v>5</v>
      </c>
      <c r="U12" s="25">
        <v>11</v>
      </c>
      <c r="V12" s="26">
        <v>5</v>
      </c>
      <c r="W12" s="22"/>
      <c r="X12" s="14">
        <f t="shared" si="0"/>
        <v>615</v>
      </c>
      <c r="Y12" s="14" t="e">
        <f>SUMIF('[1]2007'!$B$2119:$B$2200,[1]New!B12,'[1]2007'!$E$2119:$E$2200)</f>
        <v>#VALUE!</v>
      </c>
      <c r="Z12" s="15" t="e">
        <f t="shared" si="1"/>
        <v>#VALUE!</v>
      </c>
      <c r="AA12" s="23"/>
      <c r="AB12" s="23"/>
      <c r="AC12" s="16" t="e">
        <f t="shared" si="2"/>
        <v>#VALUE!</v>
      </c>
      <c r="AD12" s="13"/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3"/>
        <v>#VALUE!</v>
      </c>
      <c r="AI12" s="13"/>
      <c r="AJ12" s="13">
        <f>IF(X12=0,0,LOOKUP(X12,[1]Deduct!A$21:A$64,[1]Deduct!A$21:A$64))-X12</f>
        <v>-5</v>
      </c>
      <c r="AK12" s="20">
        <f>IF(X12=0,0,LOOKUP(X12,[1]Deduct!A$21:A$64,[1]Deduct!C$21:C$64))</f>
        <v>38.94</v>
      </c>
      <c r="AL12" s="13">
        <f>IF(X12=0,0,LOOKUP(X12,[1]Deduct!A$21:A$64,[1]Deduct!D$21:D$64))</f>
        <v>23.54</v>
      </c>
      <c r="AM12" s="13">
        <f>IF(X12=0,0,LOOKUP(X12,[1]Deduct!A$21:A$64,[1]Deduct!E$21:E$64))</f>
        <v>10.56</v>
      </c>
      <c r="AN12" s="18">
        <f t="shared" si="4"/>
        <v>111.36</v>
      </c>
      <c r="AO12" s="13"/>
      <c r="AP12" s="21" t="e">
        <f t="shared" si="5"/>
        <v>#VALUE!</v>
      </c>
    </row>
    <row r="13" spans="1:42" ht="15.75" hidden="1" thickTop="1">
      <c r="A13" s="68">
        <v>11</v>
      </c>
      <c r="B13" s="2" t="s">
        <v>54</v>
      </c>
      <c r="C13" s="3" t="s">
        <v>127</v>
      </c>
      <c r="D13" s="1" t="s">
        <v>25</v>
      </c>
      <c r="E13" s="23" t="s">
        <v>18</v>
      </c>
      <c r="F13" s="82">
        <v>10.25</v>
      </c>
      <c r="G13" s="69">
        <f t="shared" si="6"/>
        <v>40</v>
      </c>
      <c r="H13" s="24">
        <v>40</v>
      </c>
      <c r="I13" s="25">
        <v>0</v>
      </c>
      <c r="J13" s="26">
        <v>0</v>
      </c>
      <c r="K13" s="27">
        <v>11</v>
      </c>
      <c r="L13" s="28">
        <v>7</v>
      </c>
      <c r="M13" s="25">
        <v>11</v>
      </c>
      <c r="N13" s="26">
        <v>7</v>
      </c>
      <c r="O13" s="27">
        <v>11</v>
      </c>
      <c r="P13" s="28">
        <v>7</v>
      </c>
      <c r="Q13" s="90"/>
      <c r="R13" s="91"/>
      <c r="S13" s="27">
        <v>11</v>
      </c>
      <c r="T13" s="28">
        <v>7</v>
      </c>
      <c r="U13" s="25">
        <v>11</v>
      </c>
      <c r="V13" s="26">
        <v>7</v>
      </c>
      <c r="W13" s="22"/>
      <c r="X13" s="14">
        <f t="shared" si="0"/>
        <v>820</v>
      </c>
      <c r="Y13" s="14" t="e">
        <f>SUMIF('[1]2007'!$B$2119:$B$2200,[1]New!B13,'[1]2007'!$E$2119:$E$2200)</f>
        <v>#VALUE!</v>
      </c>
      <c r="Z13" s="15" t="e">
        <f t="shared" si="1"/>
        <v>#VALUE!</v>
      </c>
      <c r="AA13" s="23"/>
      <c r="AB13" s="23"/>
      <c r="AC13" s="16" t="e">
        <f t="shared" si="2"/>
        <v>#VALUE!</v>
      </c>
      <c r="AD13" s="13"/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3"/>
        <v>#VALUE!</v>
      </c>
      <c r="AI13" s="13"/>
      <c r="AJ13" s="13">
        <f>IF(X13=0,0,LOOKUP(X13,[1]Deduct!A$21:A$64,[1]Deduct!A$21:A$64))-X13</f>
        <v>-70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4"/>
        <v>169.12</v>
      </c>
      <c r="AO13" s="13"/>
      <c r="AP13" s="21" t="e">
        <f t="shared" si="5"/>
        <v>#VALUE!</v>
      </c>
    </row>
    <row r="14" spans="1:42" ht="15.75" thickTop="1">
      <c r="A14" s="68">
        <v>12</v>
      </c>
      <c r="B14" s="2" t="s">
        <v>223</v>
      </c>
      <c r="C14" s="3" t="s">
        <v>128</v>
      </c>
      <c r="D14" s="1" t="s">
        <v>26</v>
      </c>
      <c r="E14" s="23" t="s">
        <v>18</v>
      </c>
      <c r="F14" s="82" t="s">
        <v>206</v>
      </c>
      <c r="G14" s="69">
        <f t="shared" si="6"/>
        <v>40</v>
      </c>
      <c r="H14" s="24">
        <v>40</v>
      </c>
      <c r="I14" s="25">
        <v>10</v>
      </c>
      <c r="J14" s="26">
        <v>6</v>
      </c>
      <c r="K14" s="27">
        <v>0</v>
      </c>
      <c r="L14" s="28">
        <v>0</v>
      </c>
      <c r="M14" s="25">
        <v>10</v>
      </c>
      <c r="N14" s="26">
        <v>6</v>
      </c>
      <c r="O14" s="27">
        <v>10</v>
      </c>
      <c r="P14" s="28">
        <v>6</v>
      </c>
      <c r="Q14" s="90"/>
      <c r="R14" s="91"/>
      <c r="S14" s="27">
        <v>10</v>
      </c>
      <c r="T14" s="28">
        <v>6</v>
      </c>
      <c r="U14" s="25">
        <v>10</v>
      </c>
      <c r="V14" s="26">
        <v>6</v>
      </c>
      <c r="W14" s="22"/>
      <c r="X14" s="14">
        <f t="shared" si="0"/>
        <v>820</v>
      </c>
      <c r="Y14" s="14" t="e">
        <f>SUMIF('[1]2007'!$B$2119:$B$2200,[1]New!B14,'[1]2007'!$E$2119:$E$2200)</f>
        <v>#VALUE!</v>
      </c>
      <c r="Z14" s="15" t="e">
        <f t="shared" si="1"/>
        <v>#VALUE!</v>
      </c>
      <c r="AA14" s="23"/>
      <c r="AB14" s="23"/>
      <c r="AC14" s="16" t="e">
        <f t="shared" si="2"/>
        <v>#VALUE!</v>
      </c>
      <c r="AD14" s="13"/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3"/>
        <v>#VALUE!</v>
      </c>
      <c r="AI14" s="13"/>
      <c r="AJ14" s="13">
        <f>IF(X14=0,0,LOOKUP(X14,[1]Deduct!A$21:A$64,[1]Deduct!A$21:A$64))-X14</f>
        <v>-70</v>
      </c>
      <c r="AK14" s="20">
        <f>IF(X14=0,0,LOOKUP(X14,[1]Deduct!A$21:A$64,[1]Deduct!C$21:C$64))</f>
        <v>76.92</v>
      </c>
      <c r="AL14" s="13">
        <f>IF(X14=0,0,LOOKUP(X14,[1]Deduct!A$21:A$64,[1]Deduct!D$21:D$64))</f>
        <v>30.49</v>
      </c>
      <c r="AM14" s="13">
        <f>IF(X14=0,0,LOOKUP(X14,[1]Deduct!A$21:A$64,[1]Deduct!E$21:E$64))</f>
        <v>13.01</v>
      </c>
      <c r="AN14" s="18">
        <f t="shared" si="4"/>
        <v>169.12</v>
      </c>
      <c r="AO14" s="13"/>
      <c r="AP14" s="21" t="e">
        <f t="shared" si="5"/>
        <v>#VALUE!</v>
      </c>
    </row>
    <row r="15" spans="1:42" hidden="1">
      <c r="A15" s="68">
        <v>13</v>
      </c>
      <c r="B15" s="2" t="s">
        <v>55</v>
      </c>
      <c r="C15" s="3" t="s">
        <v>129</v>
      </c>
      <c r="D15" s="1" t="s">
        <v>17</v>
      </c>
      <c r="E15" s="23" t="s">
        <v>18</v>
      </c>
      <c r="F15" s="82">
        <v>10.25</v>
      </c>
      <c r="G15" s="69">
        <f t="shared" si="6"/>
        <v>37.379999999999995</v>
      </c>
      <c r="H15" s="24">
        <v>37.380000000000003</v>
      </c>
      <c r="I15" s="25">
        <v>10</v>
      </c>
      <c r="J15" s="26">
        <v>6</v>
      </c>
      <c r="K15" s="27">
        <v>10</v>
      </c>
      <c r="L15" s="28">
        <v>5</v>
      </c>
      <c r="M15" s="25">
        <v>0</v>
      </c>
      <c r="N15" s="26">
        <v>0</v>
      </c>
      <c r="O15" s="27">
        <v>10</v>
      </c>
      <c r="P15" s="28">
        <v>5</v>
      </c>
      <c r="Q15" s="90"/>
      <c r="R15" s="91"/>
      <c r="S15" s="27">
        <v>10</v>
      </c>
      <c r="T15" s="28">
        <v>5</v>
      </c>
      <c r="U15" s="25">
        <v>10</v>
      </c>
      <c r="V15" s="26">
        <v>6.38</v>
      </c>
      <c r="W15" s="22"/>
      <c r="X15" s="14">
        <f t="shared" si="0"/>
        <v>766.29</v>
      </c>
      <c r="Y15" s="14" t="e">
        <f>SUMIF('[1]2007'!$B$2119:$B$2200,[1]New!B15,'[1]2007'!$E$2119:$E$2200)</f>
        <v>#VALUE!</v>
      </c>
      <c r="Z15" s="15" t="e">
        <f t="shared" si="1"/>
        <v>#VALUE!</v>
      </c>
      <c r="AA15" s="23">
        <v>1</v>
      </c>
      <c r="AB15" s="23"/>
      <c r="AC15" s="16" t="e">
        <f t="shared" si="2"/>
        <v>#VALUE!</v>
      </c>
      <c r="AD15" s="13"/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3"/>
        <v>#VALUE!</v>
      </c>
      <c r="AI15" s="13"/>
      <c r="AJ15" s="13">
        <f>IF(X15=0,0,LOOKUP(X15,[1]Deduct!A$21:A$64,[1]Deduct!A$21:A$64))-X15</f>
        <v>-16.289999999999964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4"/>
        <v>169.12</v>
      </c>
      <c r="AO15" s="13"/>
      <c r="AP15" s="21" t="e">
        <f t="shared" si="5"/>
        <v>#VALUE!</v>
      </c>
    </row>
    <row r="16" spans="1:42" hidden="1">
      <c r="A16" s="68">
        <v>14</v>
      </c>
      <c r="B16" s="2" t="s">
        <v>224</v>
      </c>
      <c r="C16" s="3" t="s">
        <v>130</v>
      </c>
      <c r="D16" s="1" t="s">
        <v>25</v>
      </c>
      <c r="E16" s="23" t="s">
        <v>18</v>
      </c>
      <c r="F16" s="82" t="s">
        <v>208</v>
      </c>
      <c r="G16" s="69">
        <f t="shared" si="6"/>
        <v>25.2</v>
      </c>
      <c r="H16" s="24">
        <v>25.2</v>
      </c>
      <c r="I16" s="25">
        <v>9</v>
      </c>
      <c r="J16" s="26">
        <v>3.5</v>
      </c>
      <c r="K16" s="27">
        <v>0</v>
      </c>
      <c r="L16" s="28">
        <v>0</v>
      </c>
      <c r="M16" s="25">
        <v>0</v>
      </c>
      <c r="N16" s="26">
        <v>0</v>
      </c>
      <c r="O16" s="27">
        <v>9</v>
      </c>
      <c r="P16" s="28">
        <v>3.5</v>
      </c>
      <c r="Q16" s="90"/>
      <c r="R16" s="91"/>
      <c r="S16" s="27">
        <v>9</v>
      </c>
      <c r="T16" s="28">
        <v>3.2</v>
      </c>
      <c r="U16" s="25">
        <v>9</v>
      </c>
      <c r="V16" s="26">
        <v>3</v>
      </c>
      <c r="W16" s="22"/>
      <c r="X16" s="14">
        <f t="shared" si="0"/>
        <v>630</v>
      </c>
      <c r="Y16" s="14" t="e">
        <f>SUMIF('[1]2007'!$B$2119:$B$2200,[1]New!B16,'[1]2007'!$E$2119:$E$2200)</f>
        <v>#VALUE!</v>
      </c>
      <c r="Z16" s="15" t="e">
        <f t="shared" si="1"/>
        <v>#VALUE!</v>
      </c>
      <c r="AA16" s="23"/>
      <c r="AB16" s="23"/>
      <c r="AC16" s="16" t="e">
        <f t="shared" si="2"/>
        <v>#VALUE!</v>
      </c>
      <c r="AD16" s="13"/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3"/>
        <v>#VALUE!</v>
      </c>
      <c r="AI16" s="13"/>
      <c r="AJ16" s="13">
        <f>IF(X16=0,0,LOOKUP(X16,[1]Deduct!A$21:A$64,[1]Deduct!A$21:A$64))-X16</f>
        <v>0</v>
      </c>
      <c r="AK16" s="20">
        <f>IF(X16=0,0,LOOKUP(X16,[1]Deduct!A$21:A$64,[1]Deduct!C$21:C$64))</f>
        <v>43.57</v>
      </c>
      <c r="AL16" s="13">
        <f>IF(X16=0,0,LOOKUP(X16,[1]Deduct!A$21:A$64,[1]Deduct!D$21:D$64))</f>
        <v>24.53</v>
      </c>
      <c r="AM16" s="13">
        <f>IF(X16=0,0,LOOKUP(X16,[1]Deduct!A$21:A$64,[1]Deduct!E$21:E$64))</f>
        <v>10.9</v>
      </c>
      <c r="AN16" s="18">
        <f t="shared" si="4"/>
        <v>118.79</v>
      </c>
      <c r="AO16" s="13"/>
      <c r="AP16" s="21" t="e">
        <f t="shared" si="5"/>
        <v>#VALUE!</v>
      </c>
    </row>
    <row r="17" spans="1:42" hidden="1">
      <c r="A17" s="68">
        <v>15</v>
      </c>
      <c r="B17" s="2" t="s">
        <v>56</v>
      </c>
      <c r="C17" s="3" t="s">
        <v>131</v>
      </c>
      <c r="D17" s="1" t="s">
        <v>20</v>
      </c>
      <c r="E17" s="23" t="s">
        <v>18</v>
      </c>
      <c r="F17" s="82" t="s">
        <v>206</v>
      </c>
      <c r="G17" s="69">
        <f t="shared" si="6"/>
        <v>40</v>
      </c>
      <c r="H17" s="24">
        <v>40</v>
      </c>
      <c r="I17" s="25">
        <v>9</v>
      </c>
      <c r="J17" s="26">
        <v>5</v>
      </c>
      <c r="K17" s="27">
        <v>9</v>
      </c>
      <c r="L17" s="28">
        <v>5</v>
      </c>
      <c r="M17" s="25">
        <v>9</v>
      </c>
      <c r="N17" s="26">
        <v>5</v>
      </c>
      <c r="O17" s="27">
        <v>9</v>
      </c>
      <c r="P17" s="28">
        <v>5</v>
      </c>
      <c r="Q17" s="90"/>
      <c r="R17" s="91"/>
      <c r="S17" s="27">
        <v>9</v>
      </c>
      <c r="T17" s="28">
        <v>5</v>
      </c>
      <c r="U17" s="25">
        <v>0</v>
      </c>
      <c r="V17" s="26">
        <v>0</v>
      </c>
      <c r="W17" s="22"/>
      <c r="X17" s="14">
        <f t="shared" si="0"/>
        <v>820</v>
      </c>
      <c r="Y17" s="14" t="e">
        <f>SUMIF('[1]2007'!$B$2119:$B$2200,[1]New!B17,'[1]2007'!$E$2119:$E$2200)</f>
        <v>#VALUE!</v>
      </c>
      <c r="Z17" s="15" t="e">
        <f t="shared" si="1"/>
        <v>#VALUE!</v>
      </c>
      <c r="AA17" s="23"/>
      <c r="AB17" s="23"/>
      <c r="AC17" s="16" t="e">
        <f t="shared" si="2"/>
        <v>#VALUE!</v>
      </c>
      <c r="AD17" s="13"/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3"/>
        <v>#VALUE!</v>
      </c>
      <c r="AI17" s="13"/>
      <c r="AJ17" s="13">
        <f>IF(X17=0,0,LOOKUP(X17,[1]Deduct!A$21:A$64,[1]Deduct!A$21:A$64))-X17</f>
        <v>-70</v>
      </c>
      <c r="AK17" s="20">
        <f>IF(X17=0,0,LOOKUP(X17,[1]Deduct!A$21:A$64,[1]Deduct!C$21:C$64))</f>
        <v>76.92</v>
      </c>
      <c r="AL17" s="13">
        <f>IF(X17=0,0,LOOKUP(X17,[1]Deduct!A$21:A$64,[1]Deduct!D$21:D$64))</f>
        <v>30.49</v>
      </c>
      <c r="AM17" s="13">
        <f>IF(X17=0,0,LOOKUP(X17,[1]Deduct!A$21:A$64,[1]Deduct!E$21:E$64))</f>
        <v>13.01</v>
      </c>
      <c r="AN17" s="18">
        <f t="shared" si="4"/>
        <v>169.12</v>
      </c>
      <c r="AO17" s="13"/>
      <c r="AP17" s="21" t="e">
        <f t="shared" si="5"/>
        <v>#VALUE!</v>
      </c>
    </row>
    <row r="18" spans="1:42" hidden="1">
      <c r="A18" s="68">
        <v>16</v>
      </c>
      <c r="B18" s="2" t="s">
        <v>57</v>
      </c>
      <c r="C18" s="3" t="s">
        <v>132</v>
      </c>
      <c r="D18" s="1" t="s">
        <v>20</v>
      </c>
      <c r="E18" s="23" t="s">
        <v>18</v>
      </c>
      <c r="F18" s="82" t="s">
        <v>206</v>
      </c>
      <c r="G18" s="69">
        <f t="shared" si="6"/>
        <v>22.5</v>
      </c>
      <c r="H18" s="24">
        <v>22.5</v>
      </c>
      <c r="I18" s="25">
        <v>0</v>
      </c>
      <c r="J18" s="26">
        <v>0</v>
      </c>
      <c r="K18" s="27">
        <v>10</v>
      </c>
      <c r="L18" s="28">
        <v>5.5</v>
      </c>
      <c r="M18" s="25">
        <v>0</v>
      </c>
      <c r="N18" s="26">
        <v>0</v>
      </c>
      <c r="O18" s="27">
        <v>0</v>
      </c>
      <c r="P18" s="28">
        <v>0</v>
      </c>
      <c r="Q18" s="90"/>
      <c r="R18" s="91"/>
      <c r="S18" s="27">
        <v>10</v>
      </c>
      <c r="T18" s="28">
        <v>5.5</v>
      </c>
      <c r="U18" s="25">
        <v>10</v>
      </c>
      <c r="V18" s="26">
        <v>5.5</v>
      </c>
      <c r="W18" s="22"/>
      <c r="X18" s="14">
        <f t="shared" si="0"/>
        <v>461.25</v>
      </c>
      <c r="Y18" s="14" t="e">
        <f>SUMIF('[1]2007'!$B$2119:$B$2200,[1]New!B18,'[1]2007'!$E$2119:$E$2200)</f>
        <v>#VALUE!</v>
      </c>
      <c r="Z18" s="15" t="e">
        <f t="shared" si="1"/>
        <v>#VALUE!</v>
      </c>
      <c r="AA18" s="23"/>
      <c r="AB18" s="23"/>
      <c r="AC18" s="16" t="e">
        <f t="shared" si="2"/>
        <v>#VALUE!</v>
      </c>
      <c r="AD18" s="13"/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3"/>
        <v>#VALUE!</v>
      </c>
      <c r="AI18" s="13"/>
      <c r="AJ18" s="13">
        <f>IF(X18=0,0,LOOKUP(X18,[1]Deduct!A$21:A$64,[1]Deduct!A$21:A$64))-X18</f>
        <v>-1.25</v>
      </c>
      <c r="AK18" s="20">
        <f>IF(X18=0,0,LOOKUP(X18,[1]Deduct!A$21:A$64,[1]Deduct!C$21:C$64))</f>
        <v>4.13</v>
      </c>
      <c r="AL18" s="13">
        <f>IF(X18=0,0,LOOKUP(X18,[1]Deduct!A$21:A$64,[1]Deduct!D$21:D$64))</f>
        <v>16.11</v>
      </c>
      <c r="AM18" s="13">
        <f>IF(X18=0,0,LOOKUP(X18,[1]Deduct!A$21:A$64,[1]Deduct!E$21:E$64))</f>
        <v>7.96</v>
      </c>
      <c r="AN18" s="18">
        <f t="shared" si="4"/>
        <v>55.45</v>
      </c>
      <c r="AO18" s="13"/>
      <c r="AP18" s="21" t="e">
        <f t="shared" si="5"/>
        <v>#VALUE!</v>
      </c>
    </row>
    <row r="19" spans="1:42" hidden="1">
      <c r="A19" s="68">
        <v>17</v>
      </c>
      <c r="B19" s="2" t="s">
        <v>58</v>
      </c>
      <c r="C19" s="3" t="s">
        <v>133</v>
      </c>
      <c r="D19" s="1" t="s">
        <v>17</v>
      </c>
      <c r="E19" s="23" t="s">
        <v>18</v>
      </c>
      <c r="F19" s="82" t="s">
        <v>209</v>
      </c>
      <c r="G19" s="69">
        <f t="shared" si="6"/>
        <v>16.079999999999998</v>
      </c>
      <c r="H19" s="24">
        <v>16.079999999999998</v>
      </c>
      <c r="I19" s="25">
        <v>9</v>
      </c>
      <c r="J19" s="26">
        <v>1</v>
      </c>
      <c r="K19" s="27">
        <v>9</v>
      </c>
      <c r="L19" s="28">
        <v>0</v>
      </c>
      <c r="M19" s="25">
        <v>9</v>
      </c>
      <c r="N19" s="26">
        <v>11</v>
      </c>
      <c r="O19" s="27">
        <v>0</v>
      </c>
      <c r="P19" s="28">
        <v>0</v>
      </c>
      <c r="Q19" s="90"/>
      <c r="R19" s="91"/>
      <c r="S19" s="27">
        <v>9</v>
      </c>
      <c r="T19" s="28">
        <v>12</v>
      </c>
      <c r="U19" s="25">
        <v>9</v>
      </c>
      <c r="V19" s="26">
        <v>1.08</v>
      </c>
      <c r="W19" s="22"/>
      <c r="X19" s="14">
        <f t="shared" si="0"/>
        <v>410.03999999999996</v>
      </c>
      <c r="Y19" s="14" t="e">
        <f>SUMIF('[1]2007'!$B$2119:$B$2200,[1]New!B19,'[1]2007'!$E$2119:$E$2200)</f>
        <v>#VALUE!</v>
      </c>
      <c r="Z19" s="15" t="e">
        <f t="shared" si="1"/>
        <v>#VALUE!</v>
      </c>
      <c r="AA19" s="23">
        <v>1</v>
      </c>
      <c r="AB19" s="23"/>
      <c r="AC19" s="16" t="e">
        <f t="shared" si="2"/>
        <v>#VALUE!</v>
      </c>
      <c r="AD19" s="13"/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3"/>
        <v>#VALUE!</v>
      </c>
      <c r="AI19" s="13"/>
      <c r="AJ19" s="13">
        <f>IF(X19=0,0,LOOKUP(X19,[1]Deduct!A$21:A$64,[1]Deduct!A$21:A$64))-X19</f>
        <v>-3.999999999996362E-2</v>
      </c>
      <c r="AK19" s="20">
        <f>IF(X19=0,0,LOOKUP(X19,[1]Deduct!A$21:A$64,[1]Deduct!C$21:C$64))</f>
        <v>0</v>
      </c>
      <c r="AL19" s="13">
        <f>IF(X19=0,0,LOOKUP(X19,[1]Deduct!A$21:A$64,[1]Deduct!D$21:D$64))</f>
        <v>13.64</v>
      </c>
      <c r="AM19" s="13">
        <f>IF(X19=0,0,LOOKUP(X19,[1]Deduct!A$21:A$64,[1]Deduct!E$21:E$64))</f>
        <v>7.1</v>
      </c>
      <c r="AN19" s="18">
        <f t="shared" si="4"/>
        <v>44.32</v>
      </c>
      <c r="AO19" s="13"/>
      <c r="AP19" s="21" t="e">
        <f t="shared" si="5"/>
        <v>#VALUE!</v>
      </c>
    </row>
    <row r="20" spans="1:42" hidden="1">
      <c r="A20" s="68">
        <v>18</v>
      </c>
      <c r="B20" s="2" t="s">
        <v>234</v>
      </c>
      <c r="C20" s="3" t="s">
        <v>235</v>
      </c>
      <c r="D20" s="1" t="s">
        <v>17</v>
      </c>
      <c r="E20" s="23" t="s">
        <v>18</v>
      </c>
      <c r="F20" s="82">
        <v>10.75</v>
      </c>
      <c r="G20" s="69">
        <f t="shared" ref="G20" si="8">IF(J20&lt;I20,J20+12-I20,J20-I20)+IF(L20&lt;K20,L20+12-K20,L20-K20)+IF(N20&lt;M20,N20+12-M20,N20-M20)+IF(P20&lt;O20,P20+12-O20,P20-O20)+IF(R20&lt;Q20,R20+12-Q20,R20-Q20)+IF(T20&lt;S20,T20+12-S20,T20-S20)+IF(V20&lt;U20,V20+12-U20,V20-U20)</f>
        <v>7.5</v>
      </c>
      <c r="H20" s="24">
        <v>7.5</v>
      </c>
      <c r="I20" s="25">
        <v>0</v>
      </c>
      <c r="J20" s="26">
        <v>0</v>
      </c>
      <c r="K20" s="27">
        <v>0</v>
      </c>
      <c r="L20" s="28">
        <v>0</v>
      </c>
      <c r="M20" s="25">
        <v>0</v>
      </c>
      <c r="N20" s="26">
        <v>0</v>
      </c>
      <c r="O20" s="27">
        <v>0</v>
      </c>
      <c r="P20" s="28">
        <v>0</v>
      </c>
      <c r="Q20" s="90"/>
      <c r="R20" s="91"/>
      <c r="S20" s="27">
        <v>0</v>
      </c>
      <c r="T20" s="28">
        <v>0</v>
      </c>
      <c r="U20" s="25">
        <v>12</v>
      </c>
      <c r="V20" s="26">
        <v>7.5</v>
      </c>
      <c r="W20" s="22"/>
      <c r="X20" s="14"/>
      <c r="Y20" s="14"/>
      <c r="Z20" s="15"/>
      <c r="AA20" s="23"/>
      <c r="AB20" s="23"/>
      <c r="AC20" s="16"/>
      <c r="AD20" s="13"/>
      <c r="AE20" s="17"/>
      <c r="AF20" s="18"/>
      <c r="AG20" s="18"/>
      <c r="AH20" s="19"/>
      <c r="AI20" s="13"/>
      <c r="AJ20" s="13"/>
      <c r="AK20" s="20"/>
      <c r="AL20" s="13"/>
      <c r="AM20" s="13"/>
      <c r="AN20" s="18"/>
      <c r="AO20" s="13"/>
      <c r="AP20" s="21"/>
    </row>
    <row r="21" spans="1:42" hidden="1">
      <c r="A21" s="68">
        <v>19</v>
      </c>
      <c r="B21" s="2" t="s">
        <v>59</v>
      </c>
      <c r="C21" s="3" t="s">
        <v>134</v>
      </c>
      <c r="D21" s="1" t="s">
        <v>216</v>
      </c>
      <c r="E21" s="23" t="s">
        <v>18</v>
      </c>
      <c r="F21" s="82">
        <v>10.25</v>
      </c>
      <c r="G21" s="69">
        <f t="shared" si="6"/>
        <v>40</v>
      </c>
      <c r="H21" s="24">
        <v>40</v>
      </c>
      <c r="I21" s="25">
        <v>9</v>
      </c>
      <c r="J21" s="26">
        <v>5</v>
      </c>
      <c r="K21" s="27">
        <v>9</v>
      </c>
      <c r="L21" s="28">
        <v>5</v>
      </c>
      <c r="M21" s="25">
        <v>0</v>
      </c>
      <c r="N21" s="26">
        <v>0</v>
      </c>
      <c r="O21" s="27">
        <v>9</v>
      </c>
      <c r="P21" s="28">
        <v>5</v>
      </c>
      <c r="Q21" s="90"/>
      <c r="R21" s="91"/>
      <c r="S21" s="27">
        <v>9</v>
      </c>
      <c r="T21" s="28">
        <v>5</v>
      </c>
      <c r="U21" s="25">
        <v>9</v>
      </c>
      <c r="V21" s="26">
        <v>5</v>
      </c>
      <c r="W21" s="22"/>
      <c r="X21" s="14">
        <f t="shared" si="0"/>
        <v>820</v>
      </c>
      <c r="Y21" s="14" t="e">
        <f>SUMIF('[1]2007'!$B$2119:$B$2200,[1]New!B20,'[1]2007'!$E$2119:$E$2200)</f>
        <v>#VALUE!</v>
      </c>
      <c r="Z21" s="15" t="e">
        <f t="shared" si="1"/>
        <v>#VALUE!</v>
      </c>
      <c r="AA21" s="23">
        <v>1</v>
      </c>
      <c r="AB21" s="23"/>
      <c r="AC21" s="16" t="e">
        <f t="shared" si="2"/>
        <v>#VALUE!</v>
      </c>
      <c r="AD21" s="13"/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3"/>
        <v>#VALUE!</v>
      </c>
      <c r="AI21" s="13"/>
      <c r="AJ21" s="13">
        <f>IF(X21=0,0,LOOKUP(X21,[1]Deduct!A$21:A$64,[1]Deduct!A$21:A$64))-X21</f>
        <v>-70</v>
      </c>
      <c r="AK21" s="20">
        <f>IF(X21=0,0,LOOKUP(X21,[1]Deduct!A$21:A$64,[1]Deduct!C$21:C$64))</f>
        <v>76.92</v>
      </c>
      <c r="AL21" s="13">
        <f>IF(X21=0,0,LOOKUP(X21,[1]Deduct!A$21:A$64,[1]Deduct!D$21:D$64))</f>
        <v>30.49</v>
      </c>
      <c r="AM21" s="13">
        <f>IF(X21=0,0,LOOKUP(X21,[1]Deduct!A$21:A$64,[1]Deduct!E$21:E$64))</f>
        <v>13.01</v>
      </c>
      <c r="AN21" s="18">
        <f t="shared" si="4"/>
        <v>169.12</v>
      </c>
      <c r="AO21" s="13"/>
      <c r="AP21" s="21" t="e">
        <f t="shared" si="5"/>
        <v>#VALUE!</v>
      </c>
    </row>
    <row r="22" spans="1:42" hidden="1">
      <c r="A22" s="68">
        <v>20</v>
      </c>
      <c r="B22" s="2" t="s">
        <v>60</v>
      </c>
      <c r="C22" s="3" t="s">
        <v>135</v>
      </c>
      <c r="D22" s="1" t="s">
        <v>17</v>
      </c>
      <c r="E22" s="23" t="s">
        <v>18</v>
      </c>
      <c r="F22" s="82">
        <v>10.5</v>
      </c>
      <c r="G22" s="69">
        <f t="shared" si="6"/>
        <v>10</v>
      </c>
      <c r="H22" s="24">
        <v>10</v>
      </c>
      <c r="I22" s="25">
        <v>0</v>
      </c>
      <c r="J22" s="26">
        <v>0</v>
      </c>
      <c r="K22" s="27">
        <v>0</v>
      </c>
      <c r="L22" s="28">
        <v>0</v>
      </c>
      <c r="M22" s="25">
        <v>0</v>
      </c>
      <c r="N22" s="26">
        <v>0</v>
      </c>
      <c r="O22" s="27">
        <v>0</v>
      </c>
      <c r="P22" s="28">
        <v>0</v>
      </c>
      <c r="Q22" s="90"/>
      <c r="R22" s="91"/>
      <c r="S22" s="27">
        <v>12</v>
      </c>
      <c r="T22" s="28">
        <v>5</v>
      </c>
      <c r="U22" s="25">
        <v>12</v>
      </c>
      <c r="V22" s="26">
        <v>5</v>
      </c>
      <c r="W22" s="22"/>
      <c r="X22" s="14">
        <f t="shared" si="0"/>
        <v>210</v>
      </c>
      <c r="Y22" s="14" t="e">
        <f>SUMIF('[1]2007'!$B$2119:$B$2200,[1]New!B21,'[1]2007'!$E$2119:$E$2200)</f>
        <v>#VALUE!</v>
      </c>
      <c r="Z22" s="15" t="e">
        <f t="shared" si="1"/>
        <v>#VALUE!</v>
      </c>
      <c r="AA22" s="23"/>
      <c r="AB22" s="23"/>
      <c r="AC22" s="16" t="e">
        <f t="shared" si="2"/>
        <v>#VALUE!</v>
      </c>
      <c r="AD22" s="13"/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3"/>
        <v>#VALUE!</v>
      </c>
      <c r="AI22" s="13"/>
      <c r="AJ22" s="13" t="e">
        <f>IF(X22=0,0,LOOKUP(X22,[1]Deduct!A$21:A$64,[1]Deduct!A$21:A$64))-X22</f>
        <v>#N/A</v>
      </c>
      <c r="AK22" s="20" t="e">
        <f>IF(X22=0,0,LOOKUP(X22,[1]Deduct!A$21:A$64,[1]Deduct!C$21:C$64))</f>
        <v>#N/A</v>
      </c>
      <c r="AL22" s="13" t="e">
        <f>IF(X22=0,0,LOOKUP(X22,[1]Deduct!A$21:A$64,[1]Deduct!D$21:D$64))</f>
        <v>#N/A</v>
      </c>
      <c r="AM22" s="13" t="e">
        <f>IF(X22=0,0,LOOKUP(X22,[1]Deduct!A$21:A$64,[1]Deduct!E$21:E$64))</f>
        <v>#N/A</v>
      </c>
      <c r="AN22" s="18" t="e">
        <f t="shared" si="4"/>
        <v>#N/A</v>
      </c>
      <c r="AO22" s="13"/>
      <c r="AP22" s="21" t="e">
        <f t="shared" si="5"/>
        <v>#N/A</v>
      </c>
    </row>
    <row r="23" spans="1:42" hidden="1">
      <c r="A23" s="68">
        <v>21</v>
      </c>
      <c r="B23" s="2" t="s">
        <v>61</v>
      </c>
      <c r="C23" s="3" t="s">
        <v>136</v>
      </c>
      <c r="D23" s="1" t="s">
        <v>20</v>
      </c>
      <c r="E23" s="23" t="s">
        <v>18</v>
      </c>
      <c r="F23" s="82">
        <v>10.25</v>
      </c>
      <c r="G23" s="69">
        <f t="shared" si="6"/>
        <v>20</v>
      </c>
      <c r="H23" s="24">
        <v>20</v>
      </c>
      <c r="I23" s="25">
        <v>5</v>
      </c>
      <c r="J23" s="26">
        <v>9</v>
      </c>
      <c r="K23" s="27">
        <v>5</v>
      </c>
      <c r="L23" s="28">
        <v>9</v>
      </c>
      <c r="M23" s="25">
        <v>5</v>
      </c>
      <c r="N23" s="26">
        <v>9</v>
      </c>
      <c r="O23" s="27">
        <v>0</v>
      </c>
      <c r="P23" s="28">
        <v>0</v>
      </c>
      <c r="Q23" s="90"/>
      <c r="R23" s="91"/>
      <c r="S23" s="27">
        <v>5</v>
      </c>
      <c r="T23" s="28">
        <v>9</v>
      </c>
      <c r="U23" s="25">
        <v>5</v>
      </c>
      <c r="V23" s="26">
        <v>9</v>
      </c>
      <c r="W23" s="22"/>
      <c r="X23" s="14">
        <f t="shared" si="0"/>
        <v>410</v>
      </c>
      <c r="Y23" s="14" t="e">
        <f>SUMIF('[1]2007'!$B$2119:$B$2200,[1]New!B22,'[1]2007'!$E$2119:$E$2200)</f>
        <v>#VALUE!</v>
      </c>
      <c r="Z23" s="15" t="e">
        <f t="shared" si="1"/>
        <v>#VALUE!</v>
      </c>
      <c r="AA23" s="23">
        <v>1</v>
      </c>
      <c r="AB23" s="23"/>
      <c r="AC23" s="16" t="e">
        <f t="shared" si="2"/>
        <v>#VALUE!</v>
      </c>
      <c r="AD23" s="13"/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3"/>
        <v>#VALUE!</v>
      </c>
      <c r="AI23" s="13"/>
      <c r="AJ23" s="13">
        <f>IF(X23=0,0,LOOKUP(X23,[1]Deduct!A$21:A$64,[1]Deduct!A$21:A$64))-X23</f>
        <v>0</v>
      </c>
      <c r="AK23" s="20">
        <f>IF(X23=0,0,LOOKUP(X23,[1]Deduct!A$21:A$64,[1]Deduct!C$21:C$64))</f>
        <v>0</v>
      </c>
      <c r="AL23" s="13">
        <f>IF(X23=0,0,LOOKUP(X23,[1]Deduct!A$21:A$64,[1]Deduct!D$21:D$64))</f>
        <v>13.64</v>
      </c>
      <c r="AM23" s="13">
        <f>IF(X23=0,0,LOOKUP(X23,[1]Deduct!A$21:A$64,[1]Deduct!E$21:E$64))</f>
        <v>7.1</v>
      </c>
      <c r="AN23" s="18">
        <f t="shared" si="4"/>
        <v>44.32</v>
      </c>
      <c r="AO23" s="13"/>
      <c r="AP23" s="21" t="e">
        <f t="shared" si="5"/>
        <v>#VALUE!</v>
      </c>
    </row>
    <row r="24" spans="1:42" hidden="1">
      <c r="A24" s="68">
        <v>22</v>
      </c>
      <c r="B24" s="2" t="s">
        <v>23</v>
      </c>
      <c r="C24" s="3" t="s">
        <v>24</v>
      </c>
      <c r="D24" s="1" t="s">
        <v>19</v>
      </c>
      <c r="E24" s="23" t="s">
        <v>18</v>
      </c>
      <c r="F24" s="82" t="s">
        <v>206</v>
      </c>
      <c r="G24" s="69">
        <f t="shared" si="6"/>
        <v>40</v>
      </c>
      <c r="H24" s="24">
        <v>40</v>
      </c>
      <c r="I24" s="25">
        <v>9</v>
      </c>
      <c r="J24" s="26">
        <v>4</v>
      </c>
      <c r="K24" s="27">
        <v>9</v>
      </c>
      <c r="L24" s="28">
        <v>4</v>
      </c>
      <c r="M24" s="25">
        <v>9</v>
      </c>
      <c r="N24" s="26">
        <v>4</v>
      </c>
      <c r="O24" s="27">
        <v>9</v>
      </c>
      <c r="P24" s="28">
        <v>4</v>
      </c>
      <c r="Q24" s="90"/>
      <c r="R24" s="91"/>
      <c r="S24" s="27">
        <v>9</v>
      </c>
      <c r="T24" s="28">
        <v>3</v>
      </c>
      <c r="U24" s="25">
        <v>9</v>
      </c>
      <c r="V24" s="26">
        <v>3</v>
      </c>
      <c r="W24" s="22"/>
      <c r="X24" s="14">
        <f t="shared" si="0"/>
        <v>820</v>
      </c>
      <c r="Y24" s="14" t="e">
        <f>SUMIF('[1]2007'!$B$2119:$B$2200,[1]New!B23,'[1]2007'!$E$2119:$E$2200)</f>
        <v>#VALUE!</v>
      </c>
      <c r="Z24" s="15" t="e">
        <f t="shared" si="1"/>
        <v>#VALUE!</v>
      </c>
      <c r="AA24" s="23"/>
      <c r="AB24" s="23"/>
      <c r="AC24" s="16" t="e">
        <f t="shared" si="2"/>
        <v>#VALUE!</v>
      </c>
      <c r="AD24" s="13"/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3"/>
        <v>#VALUE!</v>
      </c>
      <c r="AI24" s="13"/>
      <c r="AJ24" s="13">
        <f>IF(X24=0,0,LOOKUP(X24,[1]Deduct!A$21:A$64,[1]Deduct!A$21:A$64))-X24</f>
        <v>-70</v>
      </c>
      <c r="AK24" s="20">
        <f>IF(X24=0,0,LOOKUP(X24,[1]Deduct!A$21:A$64,[1]Deduct!C$21:C$64))</f>
        <v>76.92</v>
      </c>
      <c r="AL24" s="13">
        <f>IF(X24=0,0,LOOKUP(X24,[1]Deduct!A$21:A$64,[1]Deduct!D$21:D$64))</f>
        <v>30.49</v>
      </c>
      <c r="AM24" s="13">
        <f>IF(X24=0,0,LOOKUP(X24,[1]Deduct!A$21:A$64,[1]Deduct!E$21:E$64))</f>
        <v>13.01</v>
      </c>
      <c r="AN24" s="18">
        <f t="shared" si="4"/>
        <v>169.12</v>
      </c>
      <c r="AO24" s="13"/>
      <c r="AP24" s="21" t="e">
        <f t="shared" si="5"/>
        <v>#VALUE!</v>
      </c>
    </row>
    <row r="25" spans="1:42">
      <c r="A25" s="68">
        <v>23</v>
      </c>
      <c r="B25" s="2" t="s">
        <v>225</v>
      </c>
      <c r="C25" s="3" t="s">
        <v>138</v>
      </c>
      <c r="D25" s="1" t="s">
        <v>26</v>
      </c>
      <c r="E25" s="23" t="s">
        <v>18</v>
      </c>
      <c r="F25" s="82" t="s">
        <v>206</v>
      </c>
      <c r="G25" s="69">
        <f t="shared" si="6"/>
        <v>20</v>
      </c>
      <c r="H25" s="24">
        <v>20</v>
      </c>
      <c r="I25" s="25">
        <v>9</v>
      </c>
      <c r="J25" s="26">
        <v>1</v>
      </c>
      <c r="K25" s="27">
        <v>9</v>
      </c>
      <c r="L25" s="28">
        <v>1</v>
      </c>
      <c r="M25" s="25">
        <v>9</v>
      </c>
      <c r="N25" s="26">
        <v>12</v>
      </c>
      <c r="O25" s="27">
        <v>9</v>
      </c>
      <c r="P25" s="28">
        <v>12</v>
      </c>
      <c r="Q25" s="90"/>
      <c r="R25" s="91"/>
      <c r="S25" s="27">
        <v>9</v>
      </c>
      <c r="T25" s="28">
        <v>12</v>
      </c>
      <c r="U25" s="25">
        <v>9</v>
      </c>
      <c r="V25" s="26">
        <v>12</v>
      </c>
      <c r="W25" s="22"/>
      <c r="X25" s="14">
        <f t="shared" si="0"/>
        <v>410</v>
      </c>
      <c r="Y25" s="14" t="e">
        <f>SUMIF('[1]2007'!$B$2119:$B$2200,[1]New!B25,'[1]2007'!$E$2119:$E$2200)</f>
        <v>#VALUE!</v>
      </c>
      <c r="Z25" s="15" t="e">
        <f t="shared" si="1"/>
        <v>#VALUE!</v>
      </c>
      <c r="AA25" s="23"/>
      <c r="AB25" s="23"/>
      <c r="AC25" s="16" t="e">
        <f t="shared" si="2"/>
        <v>#VALUE!</v>
      </c>
      <c r="AD25" s="13"/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3"/>
        <v>#VALUE!</v>
      </c>
      <c r="AI25" s="13"/>
      <c r="AJ25" s="13">
        <f>IF(X25=0,0,LOOKUP(X25,[1]Deduct!A$21:A$64,[1]Deduct!A$21:A$64))-X25</f>
        <v>0</v>
      </c>
      <c r="AK25" s="20">
        <f>IF(X25=0,0,LOOKUP(X25,[1]Deduct!A$21:A$64,[1]Deduct!C$21:C$64))</f>
        <v>0</v>
      </c>
      <c r="AL25" s="13">
        <f>IF(X25=0,0,LOOKUP(X25,[1]Deduct!A$21:A$64,[1]Deduct!D$21:D$64))</f>
        <v>13.64</v>
      </c>
      <c r="AM25" s="13">
        <f>IF(X25=0,0,LOOKUP(X25,[1]Deduct!A$21:A$64,[1]Deduct!E$21:E$64))</f>
        <v>7.1</v>
      </c>
      <c r="AN25" s="18">
        <f t="shared" si="4"/>
        <v>44.32</v>
      </c>
      <c r="AO25" s="13"/>
      <c r="AP25" s="21" t="e">
        <f t="shared" si="5"/>
        <v>#VALUE!</v>
      </c>
    </row>
    <row r="26" spans="1:42" hidden="1">
      <c r="A26" s="68">
        <v>24</v>
      </c>
      <c r="B26" s="2" t="s">
        <v>63</v>
      </c>
      <c r="C26" s="3" t="s">
        <v>139</v>
      </c>
      <c r="D26" s="1" t="s">
        <v>20</v>
      </c>
      <c r="E26" s="23" t="s">
        <v>18</v>
      </c>
      <c r="F26" s="82" t="s">
        <v>206</v>
      </c>
      <c r="G26" s="69">
        <f t="shared" si="6"/>
        <v>40</v>
      </c>
      <c r="H26" s="24">
        <v>40</v>
      </c>
      <c r="I26" s="25">
        <v>9</v>
      </c>
      <c r="J26" s="26">
        <v>5</v>
      </c>
      <c r="K26" s="27">
        <v>9</v>
      </c>
      <c r="L26" s="28">
        <v>5</v>
      </c>
      <c r="M26" s="25">
        <v>0</v>
      </c>
      <c r="N26" s="26">
        <v>0</v>
      </c>
      <c r="O26" s="27">
        <v>9</v>
      </c>
      <c r="P26" s="28">
        <v>5</v>
      </c>
      <c r="Q26" s="90"/>
      <c r="R26" s="91"/>
      <c r="S26" s="27">
        <v>9</v>
      </c>
      <c r="T26" s="28">
        <v>5</v>
      </c>
      <c r="U26" s="25">
        <v>9</v>
      </c>
      <c r="V26" s="26">
        <v>5</v>
      </c>
      <c r="W26" s="22"/>
      <c r="X26" s="14">
        <f t="shared" si="0"/>
        <v>820</v>
      </c>
      <c r="Y26" s="14" t="e">
        <f>SUMIF('[1]2007'!$B$2119:$B$2200,[1]New!B26,'[1]2007'!$E$2119:$E$2200)</f>
        <v>#VALUE!</v>
      </c>
      <c r="Z26" s="15" t="e">
        <f t="shared" si="1"/>
        <v>#VALUE!</v>
      </c>
      <c r="AA26" s="23">
        <v>1</v>
      </c>
      <c r="AB26" s="23"/>
      <c r="AC26" s="16" t="e">
        <f t="shared" si="2"/>
        <v>#VALUE!</v>
      </c>
      <c r="AD26" s="13"/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3"/>
        <v>#VALUE!</v>
      </c>
      <c r="AI26" s="13"/>
      <c r="AJ26" s="13">
        <f>IF(X26=0,0,LOOKUP(X26,[1]Deduct!A$21:A$64,[1]Deduct!A$21:A$64))-X26</f>
        <v>-70</v>
      </c>
      <c r="AK26" s="20">
        <f>IF(X26=0,0,LOOKUP(X26,[1]Deduct!A$21:A$64,[1]Deduct!C$21:C$64))</f>
        <v>76.92</v>
      </c>
      <c r="AL26" s="13">
        <f>IF(X26=0,0,LOOKUP(X26,[1]Deduct!A$21:A$64,[1]Deduct!D$21:D$64))</f>
        <v>30.49</v>
      </c>
      <c r="AM26" s="13">
        <f>IF(X26=0,0,LOOKUP(X26,[1]Deduct!A$21:A$64,[1]Deduct!E$21:E$64))</f>
        <v>13.01</v>
      </c>
      <c r="AN26" s="18">
        <f t="shared" si="4"/>
        <v>169.12</v>
      </c>
      <c r="AO26" s="13"/>
      <c r="AP26" s="21" t="e">
        <f t="shared" si="5"/>
        <v>#VALUE!</v>
      </c>
    </row>
    <row r="27" spans="1:42" hidden="1">
      <c r="A27" s="68">
        <v>25</v>
      </c>
      <c r="B27" s="2" t="s">
        <v>64</v>
      </c>
      <c r="C27" s="3" t="s">
        <v>140</v>
      </c>
      <c r="D27" s="1" t="s">
        <v>17</v>
      </c>
      <c r="E27" s="23" t="s">
        <v>18</v>
      </c>
      <c r="F27" s="82">
        <v>11</v>
      </c>
      <c r="G27" s="69">
        <f t="shared" si="6"/>
        <v>26.25</v>
      </c>
      <c r="H27" s="24">
        <v>26.25</v>
      </c>
      <c r="I27" s="25">
        <v>7.5</v>
      </c>
      <c r="J27" s="26">
        <v>2</v>
      </c>
      <c r="K27" s="27">
        <v>7.5</v>
      </c>
      <c r="L27" s="28">
        <v>2</v>
      </c>
      <c r="M27" s="25">
        <v>7.5</v>
      </c>
      <c r="N27" s="26">
        <v>2</v>
      </c>
      <c r="O27" s="27">
        <v>7.5</v>
      </c>
      <c r="P27" s="28">
        <v>2.25</v>
      </c>
      <c r="Q27" s="90"/>
      <c r="R27" s="91"/>
      <c r="S27" s="27">
        <v>0</v>
      </c>
      <c r="T27" s="28">
        <v>0</v>
      </c>
      <c r="U27" s="25">
        <v>0</v>
      </c>
      <c r="V27" s="26">
        <v>0</v>
      </c>
      <c r="W27" s="22"/>
      <c r="X27" s="14">
        <f t="shared" si="0"/>
        <v>577.5</v>
      </c>
      <c r="Y27" s="14" t="e">
        <f>SUMIF('[1]2007'!$B$2119:$B$2200,[1]New!B27,'[1]2007'!$E$2119:$E$2200)</f>
        <v>#VALUE!</v>
      </c>
      <c r="Z27" s="15" t="e">
        <f t="shared" si="1"/>
        <v>#VALUE!</v>
      </c>
      <c r="AA27" s="23"/>
      <c r="AB27" s="23"/>
      <c r="AC27" s="16" t="e">
        <f t="shared" si="2"/>
        <v>#VALUE!</v>
      </c>
      <c r="AD27" s="13"/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3"/>
        <v>#VALUE!</v>
      </c>
      <c r="AI27" s="13"/>
      <c r="AJ27" s="13">
        <f>IF(X27=0,0,LOOKUP(X27,[1]Deduct!A$21:A$64,[1]Deduct!A$21:A$64))-X27</f>
        <v>-7.5</v>
      </c>
      <c r="AK27" s="20">
        <f>IF(X27=0,0,LOOKUP(X27,[1]Deduct!A$21:A$64,[1]Deduct!C$21:C$64))</f>
        <v>28.83</v>
      </c>
      <c r="AL27" s="13">
        <f>IF(X27=0,0,LOOKUP(X27,[1]Deduct!A$21:A$64,[1]Deduct!D$21:D$64))</f>
        <v>21.56</v>
      </c>
      <c r="AM27" s="13">
        <f>IF(X27=0,0,LOOKUP(X27,[1]Deduct!A$21:A$64,[1]Deduct!E$21:E$64))</f>
        <v>9.86</v>
      </c>
      <c r="AN27" s="18">
        <f t="shared" si="4"/>
        <v>95.61</v>
      </c>
      <c r="AO27" s="13"/>
      <c r="AP27" s="21" t="e">
        <f t="shared" si="5"/>
        <v>#VALUE!</v>
      </c>
    </row>
    <row r="28" spans="1:42" hidden="1">
      <c r="A28" s="68">
        <v>26</v>
      </c>
      <c r="B28" s="2" t="s">
        <v>65</v>
      </c>
      <c r="C28" s="3" t="s">
        <v>141</v>
      </c>
      <c r="D28" s="1" t="s">
        <v>20</v>
      </c>
      <c r="E28" s="23" t="s">
        <v>18</v>
      </c>
      <c r="F28" s="82" t="s">
        <v>206</v>
      </c>
      <c r="G28" s="69">
        <f t="shared" si="6"/>
        <v>20</v>
      </c>
      <c r="H28" s="24">
        <v>20</v>
      </c>
      <c r="I28" s="25">
        <v>4</v>
      </c>
      <c r="J28" s="26">
        <v>9</v>
      </c>
      <c r="K28" s="27">
        <v>0</v>
      </c>
      <c r="L28" s="28">
        <v>0</v>
      </c>
      <c r="M28" s="25">
        <v>0</v>
      </c>
      <c r="N28" s="26">
        <v>0</v>
      </c>
      <c r="O28" s="27">
        <v>4</v>
      </c>
      <c r="P28" s="28">
        <v>9</v>
      </c>
      <c r="Q28" s="90"/>
      <c r="R28" s="91"/>
      <c r="S28" s="27">
        <v>4</v>
      </c>
      <c r="T28" s="28">
        <v>9</v>
      </c>
      <c r="U28" s="25">
        <v>4</v>
      </c>
      <c r="V28" s="26">
        <v>9</v>
      </c>
      <c r="W28" s="22"/>
      <c r="X28" s="14">
        <f t="shared" si="0"/>
        <v>410</v>
      </c>
      <c r="Y28" s="14" t="e">
        <f>SUMIF('[1]2007'!$B$2119:$B$2200,[1]New!B28,'[1]2007'!$E$2119:$E$2200)</f>
        <v>#VALUE!</v>
      </c>
      <c r="Z28" s="15" t="e">
        <f t="shared" si="1"/>
        <v>#VALUE!</v>
      </c>
      <c r="AA28" s="23">
        <v>1</v>
      </c>
      <c r="AB28" s="23"/>
      <c r="AC28" s="16" t="e">
        <f t="shared" si="2"/>
        <v>#VALUE!</v>
      </c>
      <c r="AD28" s="13"/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3"/>
        <v>#VALUE!</v>
      </c>
      <c r="AI28" s="13"/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4"/>
        <v>44.32</v>
      </c>
      <c r="AO28" s="13"/>
      <c r="AP28" s="21" t="e">
        <f t="shared" si="5"/>
        <v>#VALUE!</v>
      </c>
    </row>
    <row r="29" spans="1:42" hidden="1">
      <c r="A29" s="68">
        <v>27</v>
      </c>
      <c r="B29" s="2" t="s">
        <v>66</v>
      </c>
      <c r="C29" s="3" t="s">
        <v>142</v>
      </c>
      <c r="D29" s="1" t="s">
        <v>25</v>
      </c>
      <c r="E29" s="23" t="s">
        <v>18</v>
      </c>
      <c r="F29" s="82" t="s">
        <v>206</v>
      </c>
      <c r="G29" s="69">
        <f t="shared" si="6"/>
        <v>20</v>
      </c>
      <c r="H29" s="24">
        <v>20</v>
      </c>
      <c r="I29" s="25">
        <v>9</v>
      </c>
      <c r="J29" s="26">
        <v>2</v>
      </c>
      <c r="K29" s="27">
        <v>9</v>
      </c>
      <c r="L29" s="28">
        <v>2</v>
      </c>
      <c r="M29" s="25">
        <v>9</v>
      </c>
      <c r="N29" s="26">
        <v>2</v>
      </c>
      <c r="O29" s="27">
        <v>9</v>
      </c>
      <c r="P29" s="28">
        <v>2</v>
      </c>
      <c r="Q29" s="90"/>
      <c r="R29" s="91"/>
      <c r="S29" s="27">
        <v>0</v>
      </c>
      <c r="T29" s="28">
        <v>0</v>
      </c>
      <c r="U29" s="25">
        <v>0</v>
      </c>
      <c r="V29" s="26">
        <v>0</v>
      </c>
      <c r="W29" s="22"/>
      <c r="X29" s="14">
        <f t="shared" si="0"/>
        <v>410</v>
      </c>
      <c r="Y29" s="14" t="e">
        <f>SUMIF('[1]2007'!$B$2119:$B$2200,[1]New!B29,'[1]2007'!$E$2119:$E$2200)</f>
        <v>#VALUE!</v>
      </c>
      <c r="Z29" s="15" t="e">
        <f t="shared" si="1"/>
        <v>#VALUE!</v>
      </c>
      <c r="AA29" s="23"/>
      <c r="AB29" s="23"/>
      <c r="AC29" s="16" t="e">
        <f t="shared" si="2"/>
        <v>#VALUE!</v>
      </c>
      <c r="AD29" s="13"/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3"/>
        <v>#VALUE!</v>
      </c>
      <c r="AI29" s="13"/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4"/>
        <v>44.32</v>
      </c>
      <c r="AO29" s="13"/>
      <c r="AP29" s="21" t="e">
        <f t="shared" si="5"/>
        <v>#VALUE!</v>
      </c>
    </row>
    <row r="30" spans="1:42" hidden="1">
      <c r="A30" s="68">
        <v>28</v>
      </c>
      <c r="B30" s="2" t="s">
        <v>21</v>
      </c>
      <c r="C30" s="3" t="s">
        <v>22</v>
      </c>
      <c r="D30" s="1" t="s">
        <v>20</v>
      </c>
      <c r="E30" s="23" t="s">
        <v>18</v>
      </c>
      <c r="F30" s="82" t="s">
        <v>206</v>
      </c>
      <c r="G30" s="69">
        <f t="shared" si="6"/>
        <v>20</v>
      </c>
      <c r="H30" s="24">
        <v>20</v>
      </c>
      <c r="I30" s="25">
        <v>2</v>
      </c>
      <c r="J30" s="26">
        <v>6</v>
      </c>
      <c r="K30" s="27">
        <v>2</v>
      </c>
      <c r="L30" s="28">
        <v>6</v>
      </c>
      <c r="M30" s="25">
        <v>2</v>
      </c>
      <c r="N30" s="26">
        <v>6</v>
      </c>
      <c r="O30" s="27">
        <v>0</v>
      </c>
      <c r="P30" s="28">
        <v>0</v>
      </c>
      <c r="Q30" s="90"/>
      <c r="R30" s="91"/>
      <c r="S30" s="27">
        <v>2</v>
      </c>
      <c r="T30" s="28">
        <v>6</v>
      </c>
      <c r="U30" s="25">
        <v>2</v>
      </c>
      <c r="V30" s="26">
        <v>6</v>
      </c>
      <c r="W30" s="22"/>
      <c r="X30" s="14">
        <f t="shared" si="0"/>
        <v>410</v>
      </c>
      <c r="Y30" s="14" t="e">
        <f>SUMIF('[1]2007'!$B$2119:$B$2200,[1]New!B30,'[1]2007'!$E$2119:$E$2200)</f>
        <v>#VALUE!</v>
      </c>
      <c r="Z30" s="15" t="e">
        <f t="shared" si="1"/>
        <v>#VALUE!</v>
      </c>
      <c r="AA30" s="23"/>
      <c r="AB30" s="23"/>
      <c r="AC30" s="16" t="e">
        <f t="shared" si="2"/>
        <v>#VALUE!</v>
      </c>
      <c r="AD30" s="13"/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3"/>
        <v>#VALUE!</v>
      </c>
      <c r="AI30" s="13"/>
      <c r="AJ30" s="13">
        <f>IF(X30=0,0,LOOKUP(X30,[1]Deduct!A$21:A$64,[1]Deduct!A$21:A$64))-X30</f>
        <v>0</v>
      </c>
      <c r="AK30" s="20">
        <f>IF(X30=0,0,LOOKUP(X30,[1]Deduct!A$21:A$64,[1]Deduct!C$21:C$64))</f>
        <v>0</v>
      </c>
      <c r="AL30" s="13">
        <f>IF(X30=0,0,LOOKUP(X30,[1]Deduct!A$21:A$64,[1]Deduct!D$21:D$64))</f>
        <v>13.64</v>
      </c>
      <c r="AM30" s="13">
        <f>IF(X30=0,0,LOOKUP(X30,[1]Deduct!A$21:A$64,[1]Deduct!E$21:E$64))</f>
        <v>7.1</v>
      </c>
      <c r="AN30" s="18">
        <f t="shared" si="4"/>
        <v>44.32</v>
      </c>
      <c r="AO30" s="13"/>
      <c r="AP30" s="21" t="e">
        <f t="shared" si="5"/>
        <v>#VALUE!</v>
      </c>
    </row>
    <row r="31" spans="1:42" hidden="1">
      <c r="A31" s="68">
        <v>29</v>
      </c>
      <c r="B31" s="2" t="s">
        <v>67</v>
      </c>
      <c r="C31" s="3" t="s">
        <v>143</v>
      </c>
      <c r="D31" s="1" t="s">
        <v>20</v>
      </c>
      <c r="E31" s="23" t="s">
        <v>18</v>
      </c>
      <c r="F31" s="82" t="s">
        <v>206</v>
      </c>
      <c r="G31" s="69">
        <f t="shared" si="6"/>
        <v>40</v>
      </c>
      <c r="H31" s="24">
        <v>40</v>
      </c>
      <c r="I31" s="25">
        <v>9</v>
      </c>
      <c r="J31" s="26">
        <v>5</v>
      </c>
      <c r="K31" s="27">
        <v>0</v>
      </c>
      <c r="L31" s="28">
        <v>0</v>
      </c>
      <c r="M31" s="25">
        <v>9</v>
      </c>
      <c r="N31" s="26">
        <v>5</v>
      </c>
      <c r="O31" s="27">
        <v>9</v>
      </c>
      <c r="P31" s="28">
        <v>5</v>
      </c>
      <c r="Q31" s="90"/>
      <c r="R31" s="91"/>
      <c r="S31" s="27">
        <v>9</v>
      </c>
      <c r="T31" s="28">
        <v>5</v>
      </c>
      <c r="U31" s="25">
        <v>9</v>
      </c>
      <c r="V31" s="26">
        <v>5</v>
      </c>
      <c r="W31" s="22"/>
      <c r="X31" s="14">
        <f t="shared" si="0"/>
        <v>820</v>
      </c>
      <c r="Y31" s="14" t="e">
        <f>SUMIF('[1]2007'!$B$2119:$B$2200,[1]New!B31,'[1]2007'!$E$2119:$E$2200)</f>
        <v>#VALUE!</v>
      </c>
      <c r="Z31" s="15" t="e">
        <f t="shared" si="1"/>
        <v>#VALUE!</v>
      </c>
      <c r="AA31" s="23"/>
      <c r="AB31" s="23"/>
      <c r="AC31" s="16" t="e">
        <f t="shared" si="2"/>
        <v>#VALUE!</v>
      </c>
      <c r="AD31" s="13"/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3"/>
        <v>#VALUE!</v>
      </c>
      <c r="AI31" s="13"/>
      <c r="AJ31" s="13">
        <f>IF(X31=0,0,LOOKUP(X31,[1]Deduct!A$21:A$64,[1]Deduct!A$21:A$64))-X31</f>
        <v>-70</v>
      </c>
      <c r="AK31" s="20">
        <f>IF(X31=0,0,LOOKUP(X31,[1]Deduct!A$21:A$64,[1]Deduct!C$21:C$64))</f>
        <v>76.92</v>
      </c>
      <c r="AL31" s="13">
        <f>IF(X31=0,0,LOOKUP(X31,[1]Deduct!A$21:A$64,[1]Deduct!D$21:D$64))</f>
        <v>30.49</v>
      </c>
      <c r="AM31" s="13">
        <f>IF(X31=0,0,LOOKUP(X31,[1]Deduct!A$21:A$64,[1]Deduct!E$21:E$64))</f>
        <v>13.01</v>
      </c>
      <c r="AN31" s="18">
        <f t="shared" si="4"/>
        <v>169.12</v>
      </c>
      <c r="AO31" s="13"/>
      <c r="AP31" s="21" t="e">
        <f t="shared" si="5"/>
        <v>#VALUE!</v>
      </c>
    </row>
    <row r="32" spans="1:42" hidden="1">
      <c r="A32" s="68">
        <v>30</v>
      </c>
      <c r="B32" s="2" t="s">
        <v>68</v>
      </c>
      <c r="C32" s="3" t="s">
        <v>144</v>
      </c>
      <c r="D32" s="1" t="s">
        <v>20</v>
      </c>
      <c r="E32" s="23" t="s">
        <v>18</v>
      </c>
      <c r="F32" s="82" t="s">
        <v>206</v>
      </c>
      <c r="G32" s="69">
        <f t="shared" si="6"/>
        <v>20</v>
      </c>
      <c r="H32" s="24">
        <v>20</v>
      </c>
      <c r="I32" s="25">
        <v>0</v>
      </c>
      <c r="J32" s="26">
        <v>0</v>
      </c>
      <c r="K32" s="27">
        <v>10</v>
      </c>
      <c r="L32" s="28">
        <v>3</v>
      </c>
      <c r="M32" s="25">
        <v>10</v>
      </c>
      <c r="N32" s="26">
        <v>3</v>
      </c>
      <c r="O32" s="27">
        <v>10</v>
      </c>
      <c r="P32" s="28">
        <v>3</v>
      </c>
      <c r="Q32" s="90"/>
      <c r="R32" s="91"/>
      <c r="S32" s="27">
        <v>10</v>
      </c>
      <c r="T32" s="28">
        <v>3</v>
      </c>
      <c r="U32" s="25">
        <v>0</v>
      </c>
      <c r="V32" s="26">
        <v>0</v>
      </c>
      <c r="W32" s="22"/>
      <c r="X32" s="14">
        <f t="shared" si="0"/>
        <v>410</v>
      </c>
      <c r="Y32" s="14" t="e">
        <f>SUMIF('[1]2007'!$B$2119:$B$2200,[1]New!B32,'[1]2007'!$E$2119:$E$2200)</f>
        <v>#VALUE!</v>
      </c>
      <c r="Z32" s="15" t="e">
        <f t="shared" si="1"/>
        <v>#VALUE!</v>
      </c>
      <c r="AA32" s="23"/>
      <c r="AB32" s="23"/>
      <c r="AC32" s="16" t="e">
        <f t="shared" si="2"/>
        <v>#VALUE!</v>
      </c>
      <c r="AD32" s="13"/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3"/>
        <v>#VALUE!</v>
      </c>
      <c r="AI32" s="13"/>
      <c r="AJ32" s="13">
        <f>IF(X32=0,0,LOOKUP(X32,[1]Deduct!A$21:A$64,[1]Deduct!A$21:A$64))-X32</f>
        <v>0</v>
      </c>
      <c r="AK32" s="20">
        <f>IF(X32=0,0,LOOKUP(X32,[1]Deduct!A$21:A$64,[1]Deduct!C$21:C$64))</f>
        <v>0</v>
      </c>
      <c r="AL32" s="13">
        <f>IF(X32=0,0,LOOKUP(X32,[1]Deduct!A$21:A$64,[1]Deduct!D$21:D$64))</f>
        <v>13.64</v>
      </c>
      <c r="AM32" s="13">
        <f>IF(X32=0,0,LOOKUP(X32,[1]Deduct!A$21:A$64,[1]Deduct!E$21:E$64))</f>
        <v>7.1</v>
      </c>
      <c r="AN32" s="18">
        <f t="shared" si="4"/>
        <v>44.32</v>
      </c>
      <c r="AO32" s="13"/>
      <c r="AP32" s="21" t="e">
        <f t="shared" si="5"/>
        <v>#VALUE!</v>
      </c>
    </row>
    <row r="33" spans="1:42" hidden="1">
      <c r="A33" s="68">
        <v>31</v>
      </c>
      <c r="B33" s="2" t="s">
        <v>69</v>
      </c>
      <c r="C33" s="3" t="s">
        <v>145</v>
      </c>
      <c r="D33" s="1" t="s">
        <v>17</v>
      </c>
      <c r="E33" s="23" t="s">
        <v>18</v>
      </c>
      <c r="F33" s="82">
        <v>10.25</v>
      </c>
      <c r="G33" s="69">
        <f t="shared" si="6"/>
        <v>20.75</v>
      </c>
      <c r="H33" s="24">
        <v>20.75</v>
      </c>
      <c r="I33" s="25">
        <v>10.5</v>
      </c>
      <c r="J33" s="26">
        <v>5.5</v>
      </c>
      <c r="K33" s="27">
        <v>0</v>
      </c>
      <c r="L33" s="28">
        <v>0</v>
      </c>
      <c r="M33" s="25">
        <v>0</v>
      </c>
      <c r="N33" s="26">
        <v>0</v>
      </c>
      <c r="O33" s="27">
        <v>0</v>
      </c>
      <c r="P33" s="28">
        <v>0</v>
      </c>
      <c r="Q33" s="90"/>
      <c r="R33" s="91"/>
      <c r="S33" s="27">
        <v>10.5</v>
      </c>
      <c r="T33" s="28">
        <v>5</v>
      </c>
      <c r="U33" s="25">
        <v>10.5</v>
      </c>
      <c r="V33" s="26">
        <v>5.75</v>
      </c>
      <c r="W33" s="22"/>
      <c r="X33" s="14">
        <f t="shared" si="0"/>
        <v>425.375</v>
      </c>
      <c r="Y33" s="14" t="e">
        <f>SUMIF('[1]2007'!$B$2119:$B$2200,[1]New!B33,'[1]2007'!$E$2119:$E$2200)</f>
        <v>#VALUE!</v>
      </c>
      <c r="Z33" s="15" t="e">
        <f t="shared" si="1"/>
        <v>#VALUE!</v>
      </c>
      <c r="AA33" s="23">
        <v>1</v>
      </c>
      <c r="AB33" s="23"/>
      <c r="AC33" s="16" t="e">
        <f t="shared" si="2"/>
        <v>#VALUE!</v>
      </c>
      <c r="AD33" s="13"/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3"/>
        <v>#VALUE!</v>
      </c>
      <c r="AI33" s="13"/>
      <c r="AJ33" s="13">
        <f>IF(X33=0,0,LOOKUP(X33,[1]Deduct!A$21:A$64,[1]Deduct!A$21:A$64))-X33</f>
        <v>-5.375</v>
      </c>
      <c r="AK33" s="20" t="e">
        <f>IF(X33=0,0,LOOKUP(X33,[1]Deduct!A$21:A$64,[1]Deduct!C$21:C$64))</f>
        <v>#REF!</v>
      </c>
      <c r="AL33" s="13">
        <f>IF(X33=0,0,LOOKUP(X33,[1]Deduct!A$21:A$64,[1]Deduct!D$21:D$64))</f>
        <v>14.13</v>
      </c>
      <c r="AM33" s="13">
        <f>IF(X33=0,0,LOOKUP(X33,[1]Deduct!A$21:A$64,[1]Deduct!E$21:E$64))</f>
        <v>7.27</v>
      </c>
      <c r="AN33" s="18" t="e">
        <f t="shared" si="4"/>
        <v>#REF!</v>
      </c>
      <c r="AO33" s="13"/>
      <c r="AP33" s="21" t="e">
        <f t="shared" si="5"/>
        <v>#REF!</v>
      </c>
    </row>
    <row r="34" spans="1:42" hidden="1">
      <c r="A34" s="68">
        <v>32</v>
      </c>
      <c r="B34" s="2" t="s">
        <v>236</v>
      </c>
      <c r="C34" s="3" t="s">
        <v>237</v>
      </c>
      <c r="D34" s="1" t="s">
        <v>17</v>
      </c>
      <c r="E34" s="1" t="s">
        <v>18</v>
      </c>
      <c r="F34" s="82">
        <v>10.25</v>
      </c>
      <c r="G34" s="69">
        <f t="shared" ref="G34" si="9">IF(J34&lt;I34,J34+12-I34,J34-I34)+IF(L34&lt;K34,L34+12-K34,L34-K34)+IF(N34&lt;M34,N34+12-M34,N34-M34)+IF(P34&lt;O34,P34+12-O34,P34-O34)+IF(R34&lt;Q34,R34+12-Q34,R34-Q34)+IF(T34&lt;S34,T34+12-S34,T34-S34)+IF(V34&lt;U34,V34+12-U34,V34-U34)</f>
        <v>20</v>
      </c>
      <c r="H34" s="89">
        <v>20</v>
      </c>
      <c r="I34" s="25">
        <v>10</v>
      </c>
      <c r="J34" s="26">
        <v>3</v>
      </c>
      <c r="K34" s="27">
        <v>10</v>
      </c>
      <c r="L34" s="28">
        <v>3</v>
      </c>
      <c r="M34" s="25">
        <v>10</v>
      </c>
      <c r="N34" s="26">
        <v>3</v>
      </c>
      <c r="O34" s="27">
        <v>0</v>
      </c>
      <c r="P34" s="28">
        <v>0</v>
      </c>
      <c r="Q34" s="90"/>
      <c r="R34" s="91"/>
      <c r="S34" s="27">
        <v>10</v>
      </c>
      <c r="T34" s="28">
        <v>3</v>
      </c>
      <c r="U34" s="25">
        <v>0</v>
      </c>
      <c r="V34" s="26">
        <v>0</v>
      </c>
      <c r="W34" s="22"/>
      <c r="X34" s="14"/>
      <c r="Y34" s="14"/>
      <c r="Z34" s="15"/>
      <c r="AA34" s="23"/>
      <c r="AB34" s="23"/>
      <c r="AC34" s="16"/>
      <c r="AD34" s="13"/>
      <c r="AE34" s="17"/>
      <c r="AF34" s="18"/>
      <c r="AG34" s="18"/>
      <c r="AH34" s="19"/>
      <c r="AI34" s="13"/>
      <c r="AJ34" s="13"/>
      <c r="AK34" s="20"/>
      <c r="AL34" s="13"/>
      <c r="AM34" s="13"/>
      <c r="AN34" s="18"/>
      <c r="AO34" s="13"/>
      <c r="AP34" s="21"/>
    </row>
    <row r="35" spans="1:42" hidden="1">
      <c r="A35" s="68">
        <v>33</v>
      </c>
      <c r="B35" s="2" t="s">
        <v>219</v>
      </c>
      <c r="C35" s="3" t="s">
        <v>220</v>
      </c>
      <c r="D35" s="1" t="s">
        <v>216</v>
      </c>
      <c r="E35" s="23" t="s">
        <v>18</v>
      </c>
      <c r="F35" s="82">
        <v>10.25</v>
      </c>
      <c r="G35" s="69">
        <f t="shared" si="6"/>
        <v>36</v>
      </c>
      <c r="H35" s="24">
        <v>36</v>
      </c>
      <c r="I35" s="25">
        <v>11</v>
      </c>
      <c r="J35" s="26">
        <v>5</v>
      </c>
      <c r="K35" s="27">
        <v>11</v>
      </c>
      <c r="L35" s="28">
        <v>5</v>
      </c>
      <c r="M35" s="25">
        <v>11</v>
      </c>
      <c r="N35" s="26">
        <v>5</v>
      </c>
      <c r="O35" s="27">
        <v>11</v>
      </c>
      <c r="P35" s="28">
        <v>5</v>
      </c>
      <c r="Q35" s="90"/>
      <c r="R35" s="91"/>
      <c r="S35" s="27">
        <v>11</v>
      </c>
      <c r="T35" s="28">
        <v>5</v>
      </c>
      <c r="U35" s="25">
        <v>11</v>
      </c>
      <c r="V35" s="26">
        <v>5</v>
      </c>
      <c r="W35" s="22"/>
      <c r="X35" s="14"/>
      <c r="Y35" s="14"/>
      <c r="Z35" s="15"/>
      <c r="AA35" s="23"/>
      <c r="AB35" s="23"/>
      <c r="AC35" s="16"/>
      <c r="AD35" s="13"/>
      <c r="AE35" s="17"/>
      <c r="AF35" s="18"/>
      <c r="AG35" s="18"/>
      <c r="AH35" s="19"/>
      <c r="AI35" s="13"/>
      <c r="AJ35" s="13"/>
      <c r="AK35" s="20"/>
      <c r="AL35" s="13"/>
      <c r="AM35" s="13"/>
      <c r="AN35" s="18"/>
      <c r="AO35" s="13"/>
      <c r="AP35" s="21"/>
    </row>
    <row r="36" spans="1:42" hidden="1">
      <c r="A36" s="68">
        <v>34</v>
      </c>
      <c r="B36" s="2" t="s">
        <v>70</v>
      </c>
      <c r="C36" s="3" t="s">
        <v>146</v>
      </c>
      <c r="D36" s="1" t="s">
        <v>213</v>
      </c>
      <c r="E36" s="23" t="s">
        <v>18</v>
      </c>
      <c r="F36" s="82" t="s">
        <v>206</v>
      </c>
      <c r="G36" s="69">
        <f t="shared" si="6"/>
        <v>31.25</v>
      </c>
      <c r="H36" s="24">
        <v>31.25</v>
      </c>
      <c r="I36" s="25">
        <v>0</v>
      </c>
      <c r="J36" s="26">
        <v>0</v>
      </c>
      <c r="K36" s="27">
        <v>9</v>
      </c>
      <c r="L36" s="28">
        <v>4.25</v>
      </c>
      <c r="M36" s="25">
        <v>0</v>
      </c>
      <c r="N36" s="26">
        <v>0</v>
      </c>
      <c r="O36" s="27">
        <v>9</v>
      </c>
      <c r="P36" s="28">
        <v>5</v>
      </c>
      <c r="Q36" s="90"/>
      <c r="R36" s="91"/>
      <c r="S36" s="27">
        <v>9</v>
      </c>
      <c r="T36" s="28">
        <v>5</v>
      </c>
      <c r="U36" s="25">
        <v>9</v>
      </c>
      <c r="V36" s="26">
        <v>5</v>
      </c>
      <c r="W36" s="22"/>
      <c r="X36" s="14">
        <f t="shared" si="0"/>
        <v>640.625</v>
      </c>
      <c r="Y36" s="14" t="e">
        <f>SUMIF('[1]2007'!$B$2119:$B$2200,[1]New!B34,'[1]2007'!$E$2119:$E$2200)</f>
        <v>#VALUE!</v>
      </c>
      <c r="Z36" s="15" t="e">
        <f t="shared" si="1"/>
        <v>#VALUE!</v>
      </c>
      <c r="AA36" s="23">
        <v>1</v>
      </c>
      <c r="AB36" s="23"/>
      <c r="AC36" s="16" t="e">
        <f t="shared" si="2"/>
        <v>#VALUE!</v>
      </c>
      <c r="AD36" s="13"/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3"/>
        <v>#VALUE!</v>
      </c>
      <c r="AI36" s="13"/>
      <c r="AJ36" s="13">
        <f>IF(X36=0,0,LOOKUP(X36,[1]Deduct!A$21:A$64,[1]Deduct!A$21:A$64))-X36</f>
        <v>-0.625</v>
      </c>
      <c r="AK36" s="20">
        <f>IF(X36=0,0,LOOKUP(X36,[1]Deduct!A$21:A$64,[1]Deduct!C$21:C$64))</f>
        <v>45.66</v>
      </c>
      <c r="AL36" s="13">
        <f>IF(X36=0,0,LOOKUP(X36,[1]Deduct!A$21:A$64,[1]Deduct!D$21:D$64))</f>
        <v>25.02</v>
      </c>
      <c r="AM36" s="13">
        <f>IF(X36=0,0,LOOKUP(X36,[1]Deduct!A$21:A$64,[1]Deduct!E$21:E$64))</f>
        <v>11.07</v>
      </c>
      <c r="AN36" s="18">
        <f t="shared" si="4"/>
        <v>122.27</v>
      </c>
      <c r="AO36" s="13"/>
      <c r="AP36" s="21" t="e">
        <f t="shared" si="5"/>
        <v>#VALUE!</v>
      </c>
    </row>
    <row r="37" spans="1:42" hidden="1">
      <c r="A37" s="68">
        <v>35</v>
      </c>
      <c r="B37" s="2" t="s">
        <v>71</v>
      </c>
      <c r="C37" s="3" t="s">
        <v>147</v>
      </c>
      <c r="D37" s="1" t="s">
        <v>19</v>
      </c>
      <c r="E37" s="23" t="s">
        <v>18</v>
      </c>
      <c r="F37" s="82" t="s">
        <v>206</v>
      </c>
      <c r="G37" s="69">
        <f t="shared" si="6"/>
        <v>24</v>
      </c>
      <c r="H37" s="24">
        <v>20</v>
      </c>
      <c r="I37" s="25">
        <v>0</v>
      </c>
      <c r="J37" s="26">
        <v>0</v>
      </c>
      <c r="K37" s="27">
        <v>4.5</v>
      </c>
      <c r="L37" s="28">
        <v>9</v>
      </c>
      <c r="M37" s="25">
        <v>4.5</v>
      </c>
      <c r="N37" s="26">
        <v>9</v>
      </c>
      <c r="O37" s="27">
        <v>4</v>
      </c>
      <c r="P37" s="28">
        <v>9</v>
      </c>
      <c r="Q37" s="90"/>
      <c r="R37" s="91"/>
      <c r="S37" s="27">
        <v>4</v>
      </c>
      <c r="T37" s="28">
        <v>9</v>
      </c>
      <c r="U37" s="25">
        <v>4</v>
      </c>
      <c r="V37" s="26">
        <v>9</v>
      </c>
      <c r="W37" s="22"/>
      <c r="X37" s="14">
        <f t="shared" si="0"/>
        <v>492</v>
      </c>
      <c r="Y37" s="14" t="e">
        <f>SUMIF('[1]2007'!$B$2119:$B$2200,[1]New!B35,'[1]2007'!$E$2119:$E$2200)</f>
        <v>#VALUE!</v>
      </c>
      <c r="Z37" s="15" t="e">
        <f t="shared" si="1"/>
        <v>#VALUE!</v>
      </c>
      <c r="AA37" s="23"/>
      <c r="AB37" s="23"/>
      <c r="AC37" s="16" t="e">
        <f t="shared" si="2"/>
        <v>#VALUE!</v>
      </c>
      <c r="AD37" s="13"/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3"/>
        <v>#VALUE!</v>
      </c>
      <c r="AI37" s="13"/>
      <c r="AJ37" s="13">
        <f>IF(X37=0,0,LOOKUP(X37,[1]Deduct!A$21:A$64,[1]Deduct!A$21:A$64))-X37</f>
        <v>-2</v>
      </c>
      <c r="AK37" s="20">
        <f>IF(X37=0,0,LOOKUP(X37,[1]Deduct!A$21:A$64,[1]Deduct!C$21:C$64))</f>
        <v>9.0299999999999994</v>
      </c>
      <c r="AL37" s="13">
        <f>IF(X37=0,0,LOOKUP(X37,[1]Deduct!A$21:A$64,[1]Deduct!D$21:D$64))</f>
        <v>17.600000000000001</v>
      </c>
      <c r="AM37" s="13">
        <f>IF(X37=0,0,LOOKUP(X37,[1]Deduct!A$21:A$64,[1]Deduct!E$21:E$64))</f>
        <v>8.48</v>
      </c>
      <c r="AN37" s="18">
        <f t="shared" si="4"/>
        <v>64.58</v>
      </c>
      <c r="AO37" s="13"/>
      <c r="AP37" s="21" t="e">
        <f t="shared" si="5"/>
        <v>#VALUE!</v>
      </c>
    </row>
    <row r="38" spans="1:42" hidden="1">
      <c r="A38" s="68">
        <v>36</v>
      </c>
      <c r="B38" s="2" t="s">
        <v>72</v>
      </c>
      <c r="C38" s="3" t="s">
        <v>149</v>
      </c>
      <c r="D38" s="1" t="s">
        <v>17</v>
      </c>
      <c r="E38" s="23" t="s">
        <v>18</v>
      </c>
      <c r="F38" s="82">
        <v>10.5</v>
      </c>
      <c r="G38" s="69">
        <f t="shared" si="6"/>
        <v>30.62</v>
      </c>
      <c r="H38" s="24">
        <v>30.62</v>
      </c>
      <c r="I38" s="25">
        <v>10.5</v>
      </c>
      <c r="J38" s="26">
        <v>4.5</v>
      </c>
      <c r="K38" s="27">
        <v>10.5</v>
      </c>
      <c r="L38" s="28">
        <v>4.5</v>
      </c>
      <c r="M38" s="25">
        <v>10.5</v>
      </c>
      <c r="N38" s="26">
        <v>4.5</v>
      </c>
      <c r="O38" s="27">
        <v>10.5</v>
      </c>
      <c r="P38" s="28">
        <v>4.5</v>
      </c>
      <c r="Q38" s="90"/>
      <c r="R38" s="91"/>
      <c r="S38" s="27">
        <v>0</v>
      </c>
      <c r="T38" s="28">
        <v>0</v>
      </c>
      <c r="U38" s="25">
        <v>11</v>
      </c>
      <c r="V38" s="26">
        <v>5.62</v>
      </c>
      <c r="W38" s="22"/>
      <c r="X38" s="14">
        <f t="shared" si="0"/>
        <v>643.02</v>
      </c>
      <c r="Y38" s="14" t="e">
        <f>SUMIF('[1]2007'!$B$2119:$B$2200,[1]New!B37,'[1]2007'!$E$2119:$E$2200)</f>
        <v>#VALUE!</v>
      </c>
      <c r="Z38" s="15" t="e">
        <f t="shared" si="1"/>
        <v>#VALUE!</v>
      </c>
      <c r="AA38" s="23">
        <v>1</v>
      </c>
      <c r="AB38" s="23"/>
      <c r="AC38" s="16" t="e">
        <f t="shared" si="2"/>
        <v>#VALUE!</v>
      </c>
      <c r="AD38" s="13"/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3"/>
        <v>#VALUE!</v>
      </c>
      <c r="AI38" s="13"/>
      <c r="AJ38" s="13">
        <f>IF(X38=0,0,LOOKUP(X38,[1]Deduct!A$21:A$64,[1]Deduct!A$21:A$64))-X38</f>
        <v>-3.0199999999999818</v>
      </c>
      <c r="AK38" s="20">
        <f>IF(X38=0,0,LOOKUP(X38,[1]Deduct!A$21:A$64,[1]Deduct!C$21:C$64))</f>
        <v>45.66</v>
      </c>
      <c r="AL38" s="13">
        <f>IF(X38=0,0,LOOKUP(X38,[1]Deduct!A$21:A$64,[1]Deduct!D$21:D$64))</f>
        <v>25.02</v>
      </c>
      <c r="AM38" s="13">
        <f>IF(X38=0,0,LOOKUP(X38,[1]Deduct!A$21:A$64,[1]Deduct!E$21:E$64))</f>
        <v>11.07</v>
      </c>
      <c r="AN38" s="18">
        <f t="shared" si="4"/>
        <v>122.27</v>
      </c>
      <c r="AO38" s="13"/>
      <c r="AP38" s="21" t="e">
        <f t="shared" si="5"/>
        <v>#VALUE!</v>
      </c>
    </row>
    <row r="39" spans="1:42" hidden="1">
      <c r="A39" s="68">
        <v>37</v>
      </c>
      <c r="B39" s="2" t="s">
        <v>73</v>
      </c>
      <c r="C39" s="3" t="s">
        <v>150</v>
      </c>
      <c r="D39" s="1" t="s">
        <v>20</v>
      </c>
      <c r="E39" s="23" t="s">
        <v>18</v>
      </c>
      <c r="F39" s="82" t="s">
        <v>206</v>
      </c>
      <c r="G39" s="69">
        <f t="shared" si="6"/>
        <v>40</v>
      </c>
      <c r="H39" s="24">
        <v>40</v>
      </c>
      <c r="I39" s="25">
        <v>12</v>
      </c>
      <c r="J39" s="26">
        <v>8</v>
      </c>
      <c r="K39" s="27">
        <v>0</v>
      </c>
      <c r="L39" s="28">
        <v>0</v>
      </c>
      <c r="M39" s="25">
        <v>12</v>
      </c>
      <c r="N39" s="26">
        <v>8</v>
      </c>
      <c r="O39" s="27">
        <v>12</v>
      </c>
      <c r="P39" s="28">
        <v>8</v>
      </c>
      <c r="Q39" s="90"/>
      <c r="R39" s="91"/>
      <c r="S39" s="27">
        <v>12</v>
      </c>
      <c r="T39" s="28">
        <v>8</v>
      </c>
      <c r="U39" s="25">
        <v>12</v>
      </c>
      <c r="V39" s="26">
        <v>8</v>
      </c>
      <c r="W39" s="22"/>
      <c r="X39" s="14">
        <f t="shared" si="0"/>
        <v>820</v>
      </c>
      <c r="Y39" s="14" t="e">
        <f>SUMIF('[1]2007'!$B$2119:$B$2200,[1]New!B38,'[1]2007'!$E$2119:$E$2200)</f>
        <v>#VALUE!</v>
      </c>
      <c r="Z39" s="15" t="e">
        <f t="shared" si="1"/>
        <v>#VALUE!</v>
      </c>
      <c r="AA39" s="23"/>
      <c r="AB39" s="23"/>
      <c r="AC39" s="16" t="e">
        <f t="shared" si="2"/>
        <v>#VALUE!</v>
      </c>
      <c r="AD39" s="13"/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3"/>
        <v>#VALUE!</v>
      </c>
      <c r="AI39" s="13"/>
      <c r="AJ39" s="13">
        <f>IF(X39=0,0,LOOKUP(X39,[1]Deduct!A$21:A$64,[1]Deduct!A$21:A$64))-X39</f>
        <v>-70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4"/>
        <v>169.12</v>
      </c>
      <c r="AO39" s="13"/>
      <c r="AP39" s="21" t="e">
        <f t="shared" si="5"/>
        <v>#VALUE!</v>
      </c>
    </row>
    <row r="40" spans="1:42" hidden="1">
      <c r="A40" s="68">
        <v>38</v>
      </c>
      <c r="B40" s="2" t="s">
        <v>74</v>
      </c>
      <c r="C40" s="3" t="s">
        <v>151</v>
      </c>
      <c r="D40" s="1" t="s">
        <v>20</v>
      </c>
      <c r="E40" s="23" t="s">
        <v>18</v>
      </c>
      <c r="F40" s="82" t="s">
        <v>207</v>
      </c>
      <c r="G40" s="69">
        <f t="shared" si="6"/>
        <v>23.25</v>
      </c>
      <c r="H40" s="24">
        <v>23.25</v>
      </c>
      <c r="I40" s="25">
        <v>10</v>
      </c>
      <c r="J40" s="26">
        <v>4</v>
      </c>
      <c r="K40" s="27">
        <v>10</v>
      </c>
      <c r="L40" s="28">
        <v>4</v>
      </c>
      <c r="M40" s="25">
        <v>10</v>
      </c>
      <c r="N40" s="26">
        <v>3.25</v>
      </c>
      <c r="O40" s="27">
        <v>0</v>
      </c>
      <c r="P40" s="28">
        <v>0</v>
      </c>
      <c r="Q40" s="90"/>
      <c r="R40" s="91"/>
      <c r="S40" s="27">
        <v>0</v>
      </c>
      <c r="T40" s="28">
        <v>0</v>
      </c>
      <c r="U40" s="25">
        <v>10</v>
      </c>
      <c r="V40" s="26">
        <v>4</v>
      </c>
      <c r="W40" s="22"/>
      <c r="X40" s="14">
        <f t="shared" si="0"/>
        <v>488.25</v>
      </c>
      <c r="Y40" s="14" t="e">
        <f>SUMIF('[1]2007'!$B$2119:$B$2200,[1]New!B39,'[1]2007'!$E$2119:$E$2200)</f>
        <v>#VALUE!</v>
      </c>
      <c r="Z40" s="15" t="e">
        <f t="shared" si="1"/>
        <v>#VALUE!</v>
      </c>
      <c r="AA40" s="23"/>
      <c r="AB40" s="23"/>
      <c r="AC40" s="16" t="e">
        <f t="shared" si="2"/>
        <v>#VALUE!</v>
      </c>
      <c r="AD40" s="13"/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3"/>
        <v>#VALUE!</v>
      </c>
      <c r="AI40" s="13"/>
      <c r="AJ40" s="13">
        <f>IF(X40=0,0,LOOKUP(X40,[1]Deduct!A$21:A$64,[1]Deduct!A$21:A$64))-X40</f>
        <v>-8.25</v>
      </c>
      <c r="AK40" s="20">
        <f>IF(X40=0,0,LOOKUP(X40,[1]Deduct!A$21:A$64,[1]Deduct!C$21:C$64))</f>
        <v>6.93</v>
      </c>
      <c r="AL40" s="13">
        <f>IF(X40=0,0,LOOKUP(X40,[1]Deduct!A$21:A$64,[1]Deduct!D$21:D$64))</f>
        <v>17.100000000000001</v>
      </c>
      <c r="AM40" s="13">
        <f>IF(X40=0,0,LOOKUP(X40,[1]Deduct!A$21:A$64,[1]Deduct!E$21:E$64))</f>
        <v>8.3000000000000007</v>
      </c>
      <c r="AN40" s="18">
        <f t="shared" si="4"/>
        <v>61.05</v>
      </c>
      <c r="AO40" s="13"/>
      <c r="AP40" s="21" t="e">
        <f t="shared" si="5"/>
        <v>#VALUE!</v>
      </c>
    </row>
    <row r="41" spans="1:42" hidden="1">
      <c r="A41" s="68">
        <v>39</v>
      </c>
      <c r="B41" s="2" t="s">
        <v>75</v>
      </c>
      <c r="C41" s="3" t="s">
        <v>152</v>
      </c>
      <c r="D41" s="1" t="s">
        <v>17</v>
      </c>
      <c r="E41" s="23" t="s">
        <v>18</v>
      </c>
      <c r="F41" s="82">
        <v>10.5</v>
      </c>
      <c r="G41" s="69">
        <f t="shared" si="6"/>
        <v>39.25</v>
      </c>
      <c r="H41" s="24">
        <v>39.25</v>
      </c>
      <c r="I41" s="25">
        <v>2</v>
      </c>
      <c r="J41" s="26">
        <v>10</v>
      </c>
      <c r="K41" s="27">
        <v>11</v>
      </c>
      <c r="L41" s="28">
        <v>7</v>
      </c>
      <c r="M41" s="25">
        <v>11</v>
      </c>
      <c r="N41" s="26">
        <v>7</v>
      </c>
      <c r="O41" s="27">
        <v>11</v>
      </c>
      <c r="P41" s="28">
        <v>7</v>
      </c>
      <c r="Q41" s="90"/>
      <c r="R41" s="91"/>
      <c r="S41" s="27">
        <v>11</v>
      </c>
      <c r="T41" s="28">
        <v>6.25</v>
      </c>
      <c r="U41" s="25">
        <v>0</v>
      </c>
      <c r="V41" s="26">
        <v>0</v>
      </c>
      <c r="W41" s="22"/>
      <c r="X41" s="14">
        <f t="shared" si="0"/>
        <v>824.25</v>
      </c>
      <c r="Y41" s="14" t="e">
        <f>SUMIF('[1]2007'!$B$2119:$B$2200,[1]New!B40,'[1]2007'!$E$2119:$E$2200)</f>
        <v>#VALUE!</v>
      </c>
      <c r="Z41" s="15" t="e">
        <f t="shared" si="1"/>
        <v>#VALUE!</v>
      </c>
      <c r="AA41" s="23"/>
      <c r="AB41" s="23"/>
      <c r="AC41" s="16" t="e">
        <f t="shared" si="2"/>
        <v>#VALUE!</v>
      </c>
      <c r="AD41" s="13"/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3"/>
        <v>#VALUE!</v>
      </c>
      <c r="AI41" s="13"/>
      <c r="AJ41" s="13">
        <f>IF(X41=0,0,LOOKUP(X41,[1]Deduct!A$21:A$64,[1]Deduct!A$21:A$64))-X41</f>
        <v>-74.25</v>
      </c>
      <c r="AK41" s="20">
        <f>IF(X41=0,0,LOOKUP(X41,[1]Deduct!A$21:A$64,[1]Deduct!C$21:C$64))</f>
        <v>76.92</v>
      </c>
      <c r="AL41" s="13">
        <f>IF(X41=0,0,LOOKUP(X41,[1]Deduct!A$21:A$64,[1]Deduct!D$21:D$64))</f>
        <v>30.49</v>
      </c>
      <c r="AM41" s="13">
        <f>IF(X41=0,0,LOOKUP(X41,[1]Deduct!A$21:A$64,[1]Deduct!E$21:E$64))</f>
        <v>13.01</v>
      </c>
      <c r="AN41" s="18">
        <f t="shared" si="4"/>
        <v>169.12</v>
      </c>
      <c r="AO41" s="13"/>
      <c r="AP41" s="21" t="e">
        <f t="shared" si="5"/>
        <v>#VALUE!</v>
      </c>
    </row>
    <row r="42" spans="1:42" hidden="1">
      <c r="A42" s="68">
        <v>40</v>
      </c>
      <c r="B42" s="2" t="s">
        <v>76</v>
      </c>
      <c r="C42" s="3" t="s">
        <v>153</v>
      </c>
      <c r="D42" s="1" t="s">
        <v>17</v>
      </c>
      <c r="E42" s="23" t="s">
        <v>18</v>
      </c>
      <c r="F42" s="82">
        <v>11.25</v>
      </c>
      <c r="G42" s="69">
        <f t="shared" si="6"/>
        <v>40</v>
      </c>
      <c r="H42" s="24">
        <v>40</v>
      </c>
      <c r="I42" s="25">
        <v>0</v>
      </c>
      <c r="J42" s="26">
        <v>0</v>
      </c>
      <c r="K42" s="27">
        <v>2</v>
      </c>
      <c r="L42" s="28">
        <v>10</v>
      </c>
      <c r="M42" s="25">
        <v>2</v>
      </c>
      <c r="N42" s="26">
        <v>10</v>
      </c>
      <c r="O42" s="27">
        <v>2</v>
      </c>
      <c r="P42" s="28">
        <v>10</v>
      </c>
      <c r="Q42" s="90"/>
      <c r="R42" s="91"/>
      <c r="S42" s="27">
        <v>2</v>
      </c>
      <c r="T42" s="28">
        <v>10</v>
      </c>
      <c r="U42" s="25">
        <v>2</v>
      </c>
      <c r="V42" s="26">
        <v>10</v>
      </c>
      <c r="W42" s="22"/>
      <c r="X42" s="14">
        <f t="shared" si="0"/>
        <v>900</v>
      </c>
      <c r="Y42" s="14" t="e">
        <f>SUMIF('[1]2007'!$B$2119:$B$2200,[1]New!B41,'[1]2007'!$E$2119:$E$2200)</f>
        <v>#VALUE!</v>
      </c>
      <c r="Z42" s="15" t="e">
        <f t="shared" si="1"/>
        <v>#VALUE!</v>
      </c>
      <c r="AA42" s="23"/>
      <c r="AB42" s="23"/>
      <c r="AC42" s="16" t="e">
        <f t="shared" si="2"/>
        <v>#VALUE!</v>
      </c>
      <c r="AD42" s="13"/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3"/>
        <v>#VALUE!</v>
      </c>
      <c r="AI42" s="13"/>
      <c r="AJ42" s="13">
        <f>IF(X42=0,0,LOOKUP(X42,[1]Deduct!A$21:A$64,[1]Deduct!A$21:A$64))-X42</f>
        <v>-20</v>
      </c>
      <c r="AK42" s="20">
        <f>IF(X42=0,0,LOOKUP(X42,[1]Deduct!A$21:A$64,[1]Deduct!C$21:C$64))</f>
        <v>99.45</v>
      </c>
      <c r="AL42" s="13">
        <f>IF(X42=0,0,LOOKUP(X42,[1]Deduct!A$21:A$64,[1]Deduct!D$21:D$64))</f>
        <v>36.9</v>
      </c>
      <c r="AM42" s="13">
        <f>IF(X42=0,0,LOOKUP(X42,[1]Deduct!A$21:A$64,[1]Deduct!E$21:E$64))</f>
        <v>15.22</v>
      </c>
      <c r="AN42" s="18">
        <f t="shared" si="4"/>
        <v>209.78</v>
      </c>
      <c r="AO42" s="13"/>
      <c r="AP42" s="21" t="e">
        <f t="shared" si="5"/>
        <v>#VALUE!</v>
      </c>
    </row>
    <row r="43" spans="1:42" hidden="1">
      <c r="A43" s="68">
        <v>41</v>
      </c>
      <c r="B43" s="2" t="s">
        <v>77</v>
      </c>
      <c r="C43" s="3" t="s">
        <v>154</v>
      </c>
      <c r="D43" s="1" t="s">
        <v>17</v>
      </c>
      <c r="E43" s="23" t="s">
        <v>18</v>
      </c>
      <c r="F43" s="82">
        <v>10.5</v>
      </c>
      <c r="G43" s="69">
        <f t="shared" si="6"/>
        <v>19.75</v>
      </c>
      <c r="H43" s="24">
        <v>19.75</v>
      </c>
      <c r="I43" s="25">
        <v>10</v>
      </c>
      <c r="J43" s="26">
        <v>3</v>
      </c>
      <c r="K43" s="27">
        <v>0</v>
      </c>
      <c r="L43" s="28">
        <v>0</v>
      </c>
      <c r="M43" s="25">
        <v>10</v>
      </c>
      <c r="N43" s="26">
        <v>3</v>
      </c>
      <c r="O43" s="27">
        <v>10</v>
      </c>
      <c r="P43" s="28">
        <v>3</v>
      </c>
      <c r="Q43" s="90"/>
      <c r="R43" s="91"/>
      <c r="S43" s="27">
        <v>10</v>
      </c>
      <c r="T43" s="28">
        <v>2.75</v>
      </c>
      <c r="U43" s="25">
        <v>0</v>
      </c>
      <c r="V43" s="26">
        <v>0</v>
      </c>
      <c r="W43" s="22"/>
      <c r="X43" s="14">
        <f t="shared" si="0"/>
        <v>414.75</v>
      </c>
      <c r="Y43" s="14" t="e">
        <f>SUMIF('[1]2007'!$B$2119:$B$2200,[1]New!B42,'[1]2007'!$E$2119:$E$2200)</f>
        <v>#VALUE!</v>
      </c>
      <c r="Z43" s="15" t="e">
        <f t="shared" si="1"/>
        <v>#VALUE!</v>
      </c>
      <c r="AA43" s="23">
        <v>1</v>
      </c>
      <c r="AB43" s="23"/>
      <c r="AC43" s="16" t="e">
        <f t="shared" si="2"/>
        <v>#VALUE!</v>
      </c>
      <c r="AD43" s="13"/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3"/>
        <v>#VALUE!</v>
      </c>
      <c r="AI43" s="13"/>
      <c r="AJ43" s="13">
        <f>IF(X43=0,0,LOOKUP(X43,[1]Deduct!A$21:A$64,[1]Deduct!A$21:A$64))-X43</f>
        <v>-4.75</v>
      </c>
      <c r="AK43" s="20">
        <f>IF(X43=0,0,LOOKUP(X43,[1]Deduct!A$21:A$64,[1]Deduct!C$21:C$64))</f>
        <v>0</v>
      </c>
      <c r="AL43" s="13">
        <f>IF(X43=0,0,LOOKUP(X43,[1]Deduct!A$21:A$64,[1]Deduct!D$21:D$64))</f>
        <v>13.64</v>
      </c>
      <c r="AM43" s="13">
        <f>IF(X43=0,0,LOOKUP(X43,[1]Deduct!A$21:A$64,[1]Deduct!E$21:E$64))</f>
        <v>7.1</v>
      </c>
      <c r="AN43" s="18">
        <f t="shared" si="4"/>
        <v>44.32</v>
      </c>
      <c r="AO43" s="13"/>
      <c r="AP43" s="21" t="e">
        <f t="shared" si="5"/>
        <v>#VALUE!</v>
      </c>
    </row>
    <row r="44" spans="1:42" hidden="1">
      <c r="A44" s="68">
        <v>42</v>
      </c>
      <c r="B44" s="2" t="s">
        <v>78</v>
      </c>
      <c r="C44" s="3" t="s">
        <v>155</v>
      </c>
      <c r="D44" s="1" t="s">
        <v>213</v>
      </c>
      <c r="E44" s="23" t="s">
        <v>18</v>
      </c>
      <c r="F44" s="82" t="s">
        <v>210</v>
      </c>
      <c r="G44" s="69">
        <f t="shared" si="6"/>
        <v>43.25</v>
      </c>
      <c r="H44" s="24">
        <v>43.25</v>
      </c>
      <c r="I44" s="25">
        <v>11</v>
      </c>
      <c r="J44" s="26">
        <v>7.5</v>
      </c>
      <c r="K44" s="27">
        <v>11</v>
      </c>
      <c r="L44" s="28">
        <v>7.5</v>
      </c>
      <c r="M44" s="25">
        <v>11</v>
      </c>
      <c r="N44" s="26">
        <v>7.5</v>
      </c>
      <c r="O44" s="27">
        <v>0</v>
      </c>
      <c r="P44" s="28">
        <v>0</v>
      </c>
      <c r="Q44" s="90"/>
      <c r="R44" s="91"/>
      <c r="S44" s="27">
        <v>11</v>
      </c>
      <c r="T44" s="28">
        <v>7.75</v>
      </c>
      <c r="U44" s="25">
        <v>11</v>
      </c>
      <c r="V44" s="26">
        <v>8</v>
      </c>
      <c r="W44" s="22"/>
      <c r="X44" s="14">
        <f t="shared" si="0"/>
        <v>951.5</v>
      </c>
      <c r="Y44" s="14" t="e">
        <f>SUMIF('[1]2007'!$B$2119:$B$2200,[1]New!B43,'[1]2007'!$E$2119:$E$2200)</f>
        <v>#VALUE!</v>
      </c>
      <c r="Z44" s="15" t="e">
        <f t="shared" si="1"/>
        <v>#VALUE!</v>
      </c>
      <c r="AA44" s="23">
        <v>1</v>
      </c>
      <c r="AB44" s="23"/>
      <c r="AC44" s="16" t="e">
        <f t="shared" si="2"/>
        <v>#VALUE!</v>
      </c>
      <c r="AD44" s="13"/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3"/>
        <v>#VALUE!</v>
      </c>
      <c r="AI44" s="13"/>
      <c r="AJ44" s="13">
        <f>IF(X44=0,0,LOOKUP(X44,[1]Deduct!A$21:A$64,[1]Deduct!A$21:A$64))-X44</f>
        <v>-49.5</v>
      </c>
      <c r="AK44" s="20">
        <f>IF(X44=0,0,LOOKUP(X44,[1]Deduct!A$21:A$64,[1]Deduct!C$21:C$64))</f>
        <v>105.1</v>
      </c>
      <c r="AL44" s="13">
        <f>IF(X44=0,0,LOOKUP(X44,[1]Deduct!A$21:A$64,[1]Deduct!D$21:D$64))</f>
        <v>37.99</v>
      </c>
      <c r="AM44" s="13">
        <f>IF(X44=0,0,LOOKUP(X44,[1]Deduct!A$21:A$64,[1]Deduct!E$21:E$64))</f>
        <v>15.6</v>
      </c>
      <c r="AN44" s="18">
        <f t="shared" si="4"/>
        <v>218.52</v>
      </c>
      <c r="AO44" s="13"/>
      <c r="AP44" s="21" t="e">
        <f t="shared" si="5"/>
        <v>#VALUE!</v>
      </c>
    </row>
    <row r="45" spans="1:42" hidden="1">
      <c r="A45" s="68">
        <v>43</v>
      </c>
      <c r="B45" s="2" t="s">
        <v>79</v>
      </c>
      <c r="C45" s="3" t="s">
        <v>156</v>
      </c>
      <c r="D45" s="1" t="s">
        <v>20</v>
      </c>
      <c r="E45" s="23" t="s">
        <v>18</v>
      </c>
      <c r="F45" s="82" t="s">
        <v>206</v>
      </c>
      <c r="G45" s="69">
        <f t="shared" si="6"/>
        <v>40</v>
      </c>
      <c r="H45" s="24">
        <v>40</v>
      </c>
      <c r="I45" s="25">
        <v>9</v>
      </c>
      <c r="J45" s="26">
        <v>5</v>
      </c>
      <c r="K45" s="27">
        <v>9</v>
      </c>
      <c r="L45" s="28">
        <v>5</v>
      </c>
      <c r="M45" s="25">
        <v>9</v>
      </c>
      <c r="N45" s="26">
        <v>5</v>
      </c>
      <c r="O45" s="27">
        <v>9</v>
      </c>
      <c r="P45" s="28">
        <v>5</v>
      </c>
      <c r="Q45" s="90"/>
      <c r="R45" s="91"/>
      <c r="S45" s="27">
        <v>9</v>
      </c>
      <c r="T45" s="28">
        <v>5</v>
      </c>
      <c r="U45" s="25">
        <v>0</v>
      </c>
      <c r="V45" s="26">
        <v>0</v>
      </c>
      <c r="W45" s="22"/>
      <c r="X45" s="14">
        <f t="shared" si="0"/>
        <v>820</v>
      </c>
      <c r="Y45" s="14" t="e">
        <f>SUMIF('[1]2007'!$B$2119:$B$2200,[1]New!B44,'[1]2007'!$E$2119:$E$2200)</f>
        <v>#VALUE!</v>
      </c>
      <c r="Z45" s="15" t="e">
        <f t="shared" si="1"/>
        <v>#VALUE!</v>
      </c>
      <c r="AA45" s="23">
        <v>1</v>
      </c>
      <c r="AB45" s="23"/>
      <c r="AC45" s="16" t="e">
        <f t="shared" si="2"/>
        <v>#VALUE!</v>
      </c>
      <c r="AD45" s="13"/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3"/>
        <v>#VALUE!</v>
      </c>
      <c r="AI45" s="13"/>
      <c r="AJ45" s="13">
        <f>IF(X45=0,0,LOOKUP(X45,[1]Deduct!A$21:A$64,[1]Deduct!A$21:A$64))-X45</f>
        <v>-70</v>
      </c>
      <c r="AK45" s="20">
        <f>IF(X45=0,0,LOOKUP(X45,[1]Deduct!A$21:A$64,[1]Deduct!C$21:C$64))</f>
        <v>76.92</v>
      </c>
      <c r="AL45" s="13">
        <f>IF(X45=0,0,LOOKUP(X45,[1]Deduct!A$21:A$64,[1]Deduct!D$21:D$64))</f>
        <v>30.49</v>
      </c>
      <c r="AM45" s="13">
        <f>IF(X45=0,0,LOOKUP(X45,[1]Deduct!A$21:A$64,[1]Deduct!E$21:E$64))</f>
        <v>13.01</v>
      </c>
      <c r="AN45" s="18">
        <f t="shared" si="4"/>
        <v>169.12</v>
      </c>
      <c r="AO45" s="13"/>
      <c r="AP45" s="21" t="e">
        <f t="shared" si="5"/>
        <v>#VALUE!</v>
      </c>
    </row>
    <row r="46" spans="1:42" hidden="1">
      <c r="A46" s="68">
        <v>44</v>
      </c>
      <c r="B46" s="2" t="s">
        <v>80</v>
      </c>
      <c r="C46" s="3" t="s">
        <v>157</v>
      </c>
      <c r="D46" s="1" t="s">
        <v>17</v>
      </c>
      <c r="E46" s="23" t="s">
        <v>18</v>
      </c>
      <c r="F46" s="82">
        <v>10.25</v>
      </c>
      <c r="G46" s="69">
        <f t="shared" si="6"/>
        <v>26.63</v>
      </c>
      <c r="H46" s="24">
        <v>26.63</v>
      </c>
      <c r="I46" s="25">
        <v>12</v>
      </c>
      <c r="J46" s="26">
        <v>5.63</v>
      </c>
      <c r="K46" s="27">
        <v>0</v>
      </c>
      <c r="L46" s="28">
        <v>0</v>
      </c>
      <c r="M46" s="25">
        <v>12</v>
      </c>
      <c r="N46" s="26">
        <v>5</v>
      </c>
      <c r="O46" s="27">
        <v>12</v>
      </c>
      <c r="P46" s="28">
        <v>5</v>
      </c>
      <c r="Q46" s="90"/>
      <c r="R46" s="91"/>
      <c r="S46" s="27">
        <v>12</v>
      </c>
      <c r="T46" s="28">
        <v>5.5</v>
      </c>
      <c r="U46" s="25">
        <v>12</v>
      </c>
      <c r="V46" s="26">
        <v>5.5</v>
      </c>
      <c r="W46" s="22"/>
      <c r="X46" s="14">
        <f t="shared" si="0"/>
        <v>545.91499999999996</v>
      </c>
      <c r="Y46" s="14" t="e">
        <f>SUMIF('[1]2007'!$B$2119:$B$2200,[1]New!B45,'[1]2007'!$E$2119:$E$2200)</f>
        <v>#VALUE!</v>
      </c>
      <c r="Z46" s="15" t="e">
        <f t="shared" si="1"/>
        <v>#VALUE!</v>
      </c>
      <c r="AA46" s="23">
        <v>1</v>
      </c>
      <c r="AB46" s="23"/>
      <c r="AC46" s="16" t="e">
        <f t="shared" si="2"/>
        <v>#VALUE!</v>
      </c>
      <c r="AD46" s="13"/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3"/>
        <v>#VALUE!</v>
      </c>
      <c r="AI46" s="13"/>
      <c r="AJ46" s="13">
        <f>IF(X46=0,0,LOOKUP(X46,[1]Deduct!A$21:A$64,[1]Deduct!A$21:A$64))-X46</f>
        <v>-5.9149999999999636</v>
      </c>
      <c r="AK46" s="20">
        <f>IF(X46=0,0,LOOKUP(X46,[1]Deduct!A$21:A$64,[1]Deduct!C$21:C$64))</f>
        <v>21.25</v>
      </c>
      <c r="AL46" s="13">
        <f>IF(X46=0,0,LOOKUP(X46,[1]Deduct!A$21:A$64,[1]Deduct!D$21:D$64))</f>
        <v>20.07</v>
      </c>
      <c r="AM46" s="13">
        <f>IF(X46=0,0,LOOKUP(X46,[1]Deduct!A$21:A$64,[1]Deduct!E$21:E$64))</f>
        <v>9.34</v>
      </c>
      <c r="AN46" s="18">
        <f t="shared" si="4"/>
        <v>83.81</v>
      </c>
      <c r="AO46" s="13"/>
      <c r="AP46" s="21" t="e">
        <f t="shared" si="5"/>
        <v>#VALUE!</v>
      </c>
    </row>
    <row r="47" spans="1:42" hidden="1">
      <c r="A47" s="68">
        <v>45</v>
      </c>
      <c r="B47" s="2" t="s">
        <v>81</v>
      </c>
      <c r="C47" s="3" t="s">
        <v>158</v>
      </c>
      <c r="D47" s="1" t="s">
        <v>213</v>
      </c>
      <c r="E47" s="23" t="s">
        <v>18</v>
      </c>
      <c r="F47" s="82" t="s">
        <v>211</v>
      </c>
      <c r="G47" s="69">
        <f t="shared" si="6"/>
        <v>44</v>
      </c>
      <c r="H47" s="24">
        <v>44</v>
      </c>
      <c r="I47" s="25">
        <v>11</v>
      </c>
      <c r="J47" s="26">
        <v>6</v>
      </c>
      <c r="K47" s="27">
        <v>11</v>
      </c>
      <c r="L47" s="28">
        <v>6</v>
      </c>
      <c r="M47" s="25">
        <v>2</v>
      </c>
      <c r="N47" s="26">
        <v>9</v>
      </c>
      <c r="O47" s="27">
        <v>11</v>
      </c>
      <c r="P47" s="28">
        <v>6</v>
      </c>
      <c r="Q47" s="90"/>
      <c r="R47" s="91"/>
      <c r="S47" s="27">
        <v>11</v>
      </c>
      <c r="T47" s="28">
        <v>7</v>
      </c>
      <c r="U47" s="25">
        <v>1</v>
      </c>
      <c r="V47" s="26">
        <v>9</v>
      </c>
      <c r="W47" s="22"/>
      <c r="X47" s="14">
        <f t="shared" si="0"/>
        <v>1012</v>
      </c>
      <c r="Y47" s="14" t="e">
        <f>SUMIF('[1]2007'!$B$2119:$B$2200,[1]New!B46,'[1]2007'!$E$2119:$E$2200)</f>
        <v>#VALUE!</v>
      </c>
      <c r="Z47" s="15" t="e">
        <f t="shared" si="1"/>
        <v>#VALUE!</v>
      </c>
      <c r="AA47" s="23"/>
      <c r="AB47" s="23"/>
      <c r="AC47" s="16" t="e">
        <f t="shared" si="2"/>
        <v>#VALUE!</v>
      </c>
      <c r="AD47" s="13"/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3"/>
        <v>#VALUE!</v>
      </c>
      <c r="AI47" s="13"/>
      <c r="AJ47" s="13">
        <f>IF(X47=0,0,LOOKUP(X47,[1]Deduct!A$21:A$64,[1]Deduct!A$21:A$64))-X47</f>
        <v>-52</v>
      </c>
      <c r="AK47" s="20">
        <f>IF(X47=0,0,LOOKUP(X47,[1]Deduct!A$21:A$64,[1]Deduct!C$21:C$64))</f>
        <v>119.97</v>
      </c>
      <c r="AL47" s="13">
        <f>IF(X47=0,0,LOOKUP(X47,[1]Deduct!A$21:A$64,[1]Deduct!D$21:D$64))</f>
        <v>40.86</v>
      </c>
      <c r="AM47" s="13">
        <f>IF(X47=0,0,LOOKUP(X47,[1]Deduct!A$21:A$64,[1]Deduct!E$21:E$64))</f>
        <v>16.61</v>
      </c>
      <c r="AN47" s="18">
        <f t="shared" si="4"/>
        <v>241.55</v>
      </c>
      <c r="AO47" s="13"/>
      <c r="AP47" s="21" t="e">
        <f t="shared" si="5"/>
        <v>#VALUE!</v>
      </c>
    </row>
    <row r="48" spans="1:42" hidden="1">
      <c r="A48" s="68">
        <v>46</v>
      </c>
      <c r="B48" s="2" t="s">
        <v>83</v>
      </c>
      <c r="C48" s="3" t="s">
        <v>160</v>
      </c>
      <c r="D48" s="1" t="s">
        <v>17</v>
      </c>
      <c r="E48" s="23" t="s">
        <v>18</v>
      </c>
      <c r="F48" s="82">
        <v>10.5</v>
      </c>
      <c r="G48" s="69">
        <f t="shared" si="6"/>
        <v>41.75</v>
      </c>
      <c r="H48" s="24">
        <v>41.75</v>
      </c>
      <c r="I48" s="25">
        <v>9</v>
      </c>
      <c r="J48" s="26">
        <v>5</v>
      </c>
      <c r="K48" s="27">
        <v>9</v>
      </c>
      <c r="L48" s="28">
        <v>5</v>
      </c>
      <c r="M48" s="25">
        <v>0</v>
      </c>
      <c r="N48" s="26">
        <v>0</v>
      </c>
      <c r="O48" s="27">
        <v>9</v>
      </c>
      <c r="P48" s="28">
        <v>5</v>
      </c>
      <c r="Q48" s="90"/>
      <c r="R48" s="91"/>
      <c r="S48" s="27">
        <v>9</v>
      </c>
      <c r="T48" s="28">
        <v>5</v>
      </c>
      <c r="U48" s="25">
        <v>9</v>
      </c>
      <c r="V48" s="26">
        <v>6.75</v>
      </c>
      <c r="W48" s="22"/>
      <c r="X48" s="14">
        <f t="shared" si="0"/>
        <v>876.75</v>
      </c>
      <c r="Y48" s="14" t="e">
        <f>SUMIF('[1]2007'!$B$2119:$B$2200,[1]New!B48,'[1]2007'!$E$2119:$E$2200)</f>
        <v>#VALUE!</v>
      </c>
      <c r="Z48" s="15" t="e">
        <f t="shared" si="1"/>
        <v>#VALUE!</v>
      </c>
      <c r="AA48" s="23"/>
      <c r="AB48" s="23"/>
      <c r="AC48" s="16" t="e">
        <f t="shared" si="2"/>
        <v>#VALUE!</v>
      </c>
      <c r="AD48" s="13"/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3"/>
        <v>#VALUE!</v>
      </c>
      <c r="AI48" s="13"/>
      <c r="AJ48" s="13">
        <f>IF(X48=0,0,LOOKUP(X48,[1]Deduct!A$21:A$64,[1]Deduct!A$21:A$64))-X48</f>
        <v>-126.75</v>
      </c>
      <c r="AK48" s="20">
        <f>IF(X48=0,0,LOOKUP(X48,[1]Deduct!A$21:A$64,[1]Deduct!C$21:C$64))</f>
        <v>76.92</v>
      </c>
      <c r="AL48" s="13">
        <f>IF(X48=0,0,LOOKUP(X48,[1]Deduct!A$21:A$64,[1]Deduct!D$21:D$64))</f>
        <v>30.49</v>
      </c>
      <c r="AM48" s="13">
        <f>IF(X48=0,0,LOOKUP(X48,[1]Deduct!A$21:A$64,[1]Deduct!E$21:E$64))</f>
        <v>13.01</v>
      </c>
      <c r="AN48" s="18">
        <f t="shared" si="4"/>
        <v>169.12</v>
      </c>
      <c r="AO48" s="13"/>
      <c r="AP48" s="21" t="e">
        <f t="shared" si="5"/>
        <v>#VALUE!</v>
      </c>
    </row>
    <row r="49" spans="1:42">
      <c r="A49" s="68">
        <v>47</v>
      </c>
      <c r="B49" s="2" t="s">
        <v>84</v>
      </c>
      <c r="C49" s="3" t="s">
        <v>161</v>
      </c>
      <c r="D49" s="1" t="s">
        <v>26</v>
      </c>
      <c r="E49" s="23" t="s">
        <v>18</v>
      </c>
      <c r="F49" s="82" t="s">
        <v>206</v>
      </c>
      <c r="G49" s="69">
        <f t="shared" si="6"/>
        <v>40</v>
      </c>
      <c r="H49" s="24">
        <v>40</v>
      </c>
      <c r="I49" s="25">
        <v>10</v>
      </c>
      <c r="J49" s="26">
        <v>6</v>
      </c>
      <c r="K49" s="27">
        <v>0</v>
      </c>
      <c r="L49" s="28">
        <v>0</v>
      </c>
      <c r="M49" s="25">
        <v>10</v>
      </c>
      <c r="N49" s="26">
        <v>6</v>
      </c>
      <c r="O49" s="27">
        <v>2</v>
      </c>
      <c r="P49" s="28">
        <v>10</v>
      </c>
      <c r="Q49" s="90"/>
      <c r="R49" s="91"/>
      <c r="S49" s="27">
        <v>10</v>
      </c>
      <c r="T49" s="28">
        <v>6</v>
      </c>
      <c r="U49" s="25">
        <v>2</v>
      </c>
      <c r="V49" s="26">
        <v>10</v>
      </c>
      <c r="W49" s="22"/>
      <c r="X49" s="14">
        <f t="shared" si="0"/>
        <v>820</v>
      </c>
      <c r="Y49" s="14" t="e">
        <f>SUMIF('[1]2007'!$B$2119:$B$2200,[1]New!B49,'[1]2007'!$E$2119:$E$2200)</f>
        <v>#VALUE!</v>
      </c>
      <c r="Z49" s="15" t="e">
        <f t="shared" si="1"/>
        <v>#VALUE!</v>
      </c>
      <c r="AA49" s="23">
        <v>1</v>
      </c>
      <c r="AB49" s="23"/>
      <c r="AC49" s="16" t="e">
        <f t="shared" si="2"/>
        <v>#VALUE!</v>
      </c>
      <c r="AD49" s="13"/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3"/>
        <v>#VALUE!</v>
      </c>
      <c r="AI49" s="13"/>
      <c r="AJ49" s="13">
        <f>IF(X49=0,0,LOOKUP(X49,[1]Deduct!A$21:A$64,[1]Deduct!A$21:A$64))-X49</f>
        <v>-70</v>
      </c>
      <c r="AK49" s="20">
        <f>IF(X49=0,0,LOOKUP(X49,[1]Deduct!A$21:A$64,[1]Deduct!C$21:C$64))</f>
        <v>76.92</v>
      </c>
      <c r="AL49" s="13">
        <f>IF(X49=0,0,LOOKUP(X49,[1]Deduct!A$21:A$64,[1]Deduct!D$21:D$64))</f>
        <v>30.49</v>
      </c>
      <c r="AM49" s="13">
        <f>IF(X49=0,0,LOOKUP(X49,[1]Deduct!A$21:A$64,[1]Deduct!E$21:E$64))</f>
        <v>13.01</v>
      </c>
      <c r="AN49" s="18">
        <f t="shared" si="4"/>
        <v>169.12</v>
      </c>
      <c r="AO49" s="13"/>
      <c r="AP49" s="21" t="e">
        <f t="shared" si="5"/>
        <v>#VALUE!</v>
      </c>
    </row>
    <row r="50" spans="1:42" hidden="1">
      <c r="A50" s="68">
        <v>48</v>
      </c>
      <c r="B50" s="2" t="s">
        <v>86</v>
      </c>
      <c r="C50" s="3" t="s">
        <v>163</v>
      </c>
      <c r="D50" s="1" t="s">
        <v>20</v>
      </c>
      <c r="E50" s="23" t="s">
        <v>18</v>
      </c>
      <c r="F50" s="82">
        <v>10.25</v>
      </c>
      <c r="G50" s="69">
        <f t="shared" si="6"/>
        <v>34</v>
      </c>
      <c r="H50" s="24">
        <v>34</v>
      </c>
      <c r="I50" s="25">
        <v>10</v>
      </c>
      <c r="J50" s="26">
        <v>4</v>
      </c>
      <c r="K50" s="27">
        <v>10</v>
      </c>
      <c r="L50" s="28">
        <v>5</v>
      </c>
      <c r="M50" s="25">
        <v>0</v>
      </c>
      <c r="N50" s="26">
        <v>0</v>
      </c>
      <c r="O50" s="27">
        <v>10</v>
      </c>
      <c r="P50" s="28">
        <v>5</v>
      </c>
      <c r="Q50" s="90"/>
      <c r="R50" s="91"/>
      <c r="S50" s="27">
        <v>10</v>
      </c>
      <c r="T50" s="28">
        <v>5</v>
      </c>
      <c r="U50" s="25">
        <v>10</v>
      </c>
      <c r="V50" s="26">
        <v>5</v>
      </c>
      <c r="W50" s="22"/>
      <c r="X50" s="14">
        <f t="shared" si="0"/>
        <v>697</v>
      </c>
      <c r="Y50" s="14" t="e">
        <f>SUMIF('[1]2007'!$B$2119:$B$2200,[1]New!B51,'[1]2007'!$E$2119:$E$2200)</f>
        <v>#VALUE!</v>
      </c>
      <c r="Z50" s="15" t="e">
        <f t="shared" si="1"/>
        <v>#VALUE!</v>
      </c>
      <c r="AA50" s="23"/>
      <c r="AB50" s="23"/>
      <c r="AC50" s="16" t="e">
        <f t="shared" si="2"/>
        <v>#VALUE!</v>
      </c>
      <c r="AD50" s="13"/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3"/>
        <v>#VALUE!</v>
      </c>
      <c r="AI50" s="13"/>
      <c r="AJ50" s="13">
        <f>IF(X50=0,0,LOOKUP(X50,[1]Deduct!A$21:A$64,[1]Deduct!A$21:A$64))-X50</f>
        <v>-7</v>
      </c>
      <c r="AK50" s="20">
        <f>IF(X50=0,0,LOOKUP(X50,[1]Deduct!A$21:A$64,[1]Deduct!C$21:C$64))</f>
        <v>55.48</v>
      </c>
      <c r="AL50" s="13">
        <f>IF(X50=0,0,LOOKUP(X50,[1]Deduct!A$21:A$64,[1]Deduct!D$21:D$64))</f>
        <v>27.5</v>
      </c>
      <c r="AM50" s="13">
        <f>IF(X50=0,0,LOOKUP(X50,[1]Deduct!A$21:A$64,[1]Deduct!E$21:E$64))</f>
        <v>11.94</v>
      </c>
      <c r="AN50" s="18">
        <f t="shared" si="4"/>
        <v>139.13999999999999</v>
      </c>
      <c r="AO50" s="13"/>
      <c r="AP50" s="21" t="e">
        <f t="shared" si="5"/>
        <v>#VALUE!</v>
      </c>
    </row>
    <row r="51" spans="1:42" hidden="1">
      <c r="A51" s="68">
        <v>49</v>
      </c>
      <c r="B51" s="2" t="s">
        <v>87</v>
      </c>
      <c r="C51" s="3" t="s">
        <v>164</v>
      </c>
      <c r="D51" s="1" t="s">
        <v>20</v>
      </c>
      <c r="E51" s="23" t="s">
        <v>18</v>
      </c>
      <c r="F51" s="82" t="s">
        <v>206</v>
      </c>
      <c r="G51" s="69">
        <f t="shared" si="6"/>
        <v>30</v>
      </c>
      <c r="H51" s="24">
        <v>30</v>
      </c>
      <c r="I51" s="25">
        <v>3</v>
      </c>
      <c r="J51" s="26">
        <v>9</v>
      </c>
      <c r="K51" s="27">
        <v>3</v>
      </c>
      <c r="L51" s="28">
        <v>9</v>
      </c>
      <c r="M51" s="25">
        <v>3</v>
      </c>
      <c r="N51" s="26">
        <v>9</v>
      </c>
      <c r="O51" s="27">
        <v>3</v>
      </c>
      <c r="P51" s="28">
        <v>9</v>
      </c>
      <c r="Q51" s="90"/>
      <c r="R51" s="91"/>
      <c r="S51" s="27">
        <v>3</v>
      </c>
      <c r="T51" s="28">
        <v>9</v>
      </c>
      <c r="U51" s="25">
        <v>0</v>
      </c>
      <c r="V51" s="26">
        <v>0</v>
      </c>
      <c r="W51" s="22"/>
      <c r="X51" s="14">
        <f t="shared" si="0"/>
        <v>615</v>
      </c>
      <c r="Y51" s="14" t="e">
        <f>SUMIF('[1]2007'!$B$2119:$B$2200,[1]New!B52,'[1]2007'!$E$2119:$E$2200)</f>
        <v>#VALUE!</v>
      </c>
      <c r="Z51" s="15" t="e">
        <f t="shared" si="1"/>
        <v>#VALUE!</v>
      </c>
      <c r="AA51" s="23"/>
      <c r="AB51" s="23"/>
      <c r="AC51" s="16" t="e">
        <f t="shared" si="2"/>
        <v>#VALUE!</v>
      </c>
      <c r="AD51" s="13"/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3"/>
        <v>#VALUE!</v>
      </c>
      <c r="AI51" s="13"/>
      <c r="AJ51" s="13">
        <f>IF(X51=0,0,LOOKUP(X51,[1]Deduct!A$21:A$64,[1]Deduct!A$21:A$64))-X51</f>
        <v>-5</v>
      </c>
      <c r="AK51" s="20">
        <f>IF(X51=0,0,LOOKUP(X51,[1]Deduct!A$21:A$64,[1]Deduct!C$21:C$64))</f>
        <v>38.94</v>
      </c>
      <c r="AL51" s="13">
        <f>IF(X51=0,0,LOOKUP(X51,[1]Deduct!A$21:A$64,[1]Deduct!D$21:D$64))</f>
        <v>23.54</v>
      </c>
      <c r="AM51" s="13">
        <f>IF(X51=0,0,LOOKUP(X51,[1]Deduct!A$21:A$64,[1]Deduct!E$21:E$64))</f>
        <v>10.56</v>
      </c>
      <c r="AN51" s="18">
        <f t="shared" si="4"/>
        <v>111.36</v>
      </c>
      <c r="AO51" s="13"/>
      <c r="AP51" s="21" t="e">
        <f t="shared" si="5"/>
        <v>#VALUE!</v>
      </c>
    </row>
    <row r="52" spans="1:42" hidden="1">
      <c r="A52" s="68">
        <v>50</v>
      </c>
      <c r="B52" s="2" t="s">
        <v>88</v>
      </c>
      <c r="C52" s="3" t="s">
        <v>165</v>
      </c>
      <c r="D52" s="1" t="s">
        <v>20</v>
      </c>
      <c r="E52" s="23" t="s">
        <v>18</v>
      </c>
      <c r="F52" s="82">
        <v>10.5</v>
      </c>
      <c r="G52" s="69">
        <f t="shared" si="6"/>
        <v>33.25</v>
      </c>
      <c r="H52" s="24">
        <v>33.25</v>
      </c>
      <c r="I52" s="25">
        <v>9</v>
      </c>
      <c r="J52" s="26">
        <v>3.5</v>
      </c>
      <c r="K52" s="27">
        <v>9</v>
      </c>
      <c r="L52" s="28">
        <v>3.5</v>
      </c>
      <c r="M52" s="25">
        <v>9</v>
      </c>
      <c r="N52" s="26">
        <v>3.5</v>
      </c>
      <c r="O52" s="27">
        <v>0</v>
      </c>
      <c r="P52" s="28">
        <v>0</v>
      </c>
      <c r="Q52" s="90"/>
      <c r="R52" s="91"/>
      <c r="S52" s="27">
        <v>9</v>
      </c>
      <c r="T52" s="28">
        <v>3</v>
      </c>
      <c r="U52" s="25">
        <v>9</v>
      </c>
      <c r="V52" s="26">
        <v>4.75</v>
      </c>
      <c r="W52" s="22"/>
      <c r="X52" s="14">
        <f t="shared" si="0"/>
        <v>698.25</v>
      </c>
      <c r="Y52" s="14" t="e">
        <f>SUMIF('[1]2007'!$B$2119:$B$2200,[1]New!B53,'[1]2007'!$E$2119:$E$2200)</f>
        <v>#VALUE!</v>
      </c>
      <c r="Z52" s="15" t="e">
        <f t="shared" si="1"/>
        <v>#VALUE!</v>
      </c>
      <c r="AA52" s="23"/>
      <c r="AB52" s="23"/>
      <c r="AC52" s="16" t="e">
        <f t="shared" si="2"/>
        <v>#VALUE!</v>
      </c>
      <c r="AD52" s="13"/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3"/>
        <v>#VALUE!</v>
      </c>
      <c r="AI52" s="13"/>
      <c r="AJ52" s="13">
        <f>IF(X52=0,0,LOOKUP(X52,[1]Deduct!A$21:A$64,[1]Deduct!A$21:A$64))-X52</f>
        <v>-8.25</v>
      </c>
      <c r="AK52" s="20">
        <f>IF(X52=0,0,LOOKUP(X52,[1]Deduct!A$21:A$64,[1]Deduct!C$21:C$64))</f>
        <v>55.48</v>
      </c>
      <c r="AL52" s="13">
        <f>IF(X52=0,0,LOOKUP(X52,[1]Deduct!A$21:A$64,[1]Deduct!D$21:D$64))</f>
        <v>27.5</v>
      </c>
      <c r="AM52" s="13">
        <f>IF(X52=0,0,LOOKUP(X52,[1]Deduct!A$21:A$64,[1]Deduct!E$21:E$64))</f>
        <v>11.94</v>
      </c>
      <c r="AN52" s="18">
        <f t="shared" si="4"/>
        <v>139.13999999999999</v>
      </c>
      <c r="AO52" s="13"/>
      <c r="AP52" s="21" t="e">
        <f t="shared" si="5"/>
        <v>#VALUE!</v>
      </c>
    </row>
    <row r="53" spans="1:42" hidden="1">
      <c r="A53" s="68">
        <v>51</v>
      </c>
      <c r="B53" s="2" t="s">
        <v>89</v>
      </c>
      <c r="C53" s="3" t="s">
        <v>166</v>
      </c>
      <c r="D53" s="1" t="s">
        <v>20</v>
      </c>
      <c r="E53" s="23" t="s">
        <v>18</v>
      </c>
      <c r="F53" s="82" t="s">
        <v>206</v>
      </c>
      <c r="G53" s="69">
        <f t="shared" si="6"/>
        <v>20</v>
      </c>
      <c r="H53" s="24">
        <v>20</v>
      </c>
      <c r="I53" s="25">
        <v>5</v>
      </c>
      <c r="J53" s="26">
        <v>9</v>
      </c>
      <c r="K53" s="27">
        <v>0</v>
      </c>
      <c r="L53" s="28">
        <v>0</v>
      </c>
      <c r="M53" s="25">
        <v>5</v>
      </c>
      <c r="N53" s="26">
        <v>9</v>
      </c>
      <c r="O53" s="27">
        <v>5</v>
      </c>
      <c r="P53" s="28">
        <v>9</v>
      </c>
      <c r="Q53" s="90"/>
      <c r="R53" s="91"/>
      <c r="S53" s="27">
        <v>5</v>
      </c>
      <c r="T53" s="28">
        <v>9</v>
      </c>
      <c r="U53" s="25">
        <v>5</v>
      </c>
      <c r="V53" s="26">
        <v>9</v>
      </c>
      <c r="W53" s="22"/>
      <c r="X53" s="14">
        <f t="shared" si="0"/>
        <v>410</v>
      </c>
      <c r="Y53" s="14" t="e">
        <f>SUMIF('[1]2007'!$B$2119:$B$2200,[1]New!B54,'[1]2007'!$E$2119:$E$2200)</f>
        <v>#VALUE!</v>
      </c>
      <c r="Z53" s="15" t="e">
        <f t="shared" si="1"/>
        <v>#VALUE!</v>
      </c>
      <c r="AA53" s="23"/>
      <c r="AB53" s="23"/>
      <c r="AC53" s="16" t="e">
        <f t="shared" si="2"/>
        <v>#VALUE!</v>
      </c>
      <c r="AD53" s="13"/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3"/>
        <v>#VALUE!</v>
      </c>
      <c r="AI53" s="13"/>
      <c r="AJ53" s="13">
        <f>IF(X53=0,0,LOOKUP(X53,[1]Deduct!A$21:A$64,[1]Deduct!A$21:A$64))-X53</f>
        <v>0</v>
      </c>
      <c r="AK53" s="20">
        <f>IF(X53=0,0,LOOKUP(X53,[1]Deduct!A$21:A$64,[1]Deduct!C$21:C$64))</f>
        <v>0</v>
      </c>
      <c r="AL53" s="13">
        <f>IF(X53=0,0,LOOKUP(X53,[1]Deduct!A$21:A$64,[1]Deduct!D$21:D$64))</f>
        <v>13.64</v>
      </c>
      <c r="AM53" s="13">
        <f>IF(X53=0,0,LOOKUP(X53,[1]Deduct!A$21:A$64,[1]Deduct!E$21:E$64))</f>
        <v>7.1</v>
      </c>
      <c r="AN53" s="18">
        <f t="shared" si="4"/>
        <v>44.32</v>
      </c>
      <c r="AO53" s="13"/>
      <c r="AP53" s="21" t="e">
        <f t="shared" si="5"/>
        <v>#VALUE!</v>
      </c>
    </row>
    <row r="54" spans="1:42" hidden="1">
      <c r="A54" s="68">
        <v>52</v>
      </c>
      <c r="B54" s="2" t="s">
        <v>90</v>
      </c>
      <c r="C54" s="3" t="s">
        <v>167</v>
      </c>
      <c r="D54" s="1" t="s">
        <v>20</v>
      </c>
      <c r="E54" s="23" t="s">
        <v>18</v>
      </c>
      <c r="F54" s="82" t="s">
        <v>206</v>
      </c>
      <c r="G54" s="69">
        <f t="shared" si="6"/>
        <v>19.75</v>
      </c>
      <c r="H54" s="24">
        <v>19.75</v>
      </c>
      <c r="I54" s="25">
        <v>0</v>
      </c>
      <c r="J54" s="26">
        <v>0</v>
      </c>
      <c r="K54" s="27">
        <v>4</v>
      </c>
      <c r="L54" s="28">
        <v>9</v>
      </c>
      <c r="M54" s="25">
        <v>4</v>
      </c>
      <c r="N54" s="26">
        <v>9</v>
      </c>
      <c r="O54" s="27">
        <v>4.25</v>
      </c>
      <c r="P54" s="28">
        <v>9</v>
      </c>
      <c r="Q54" s="90"/>
      <c r="R54" s="91"/>
      <c r="S54" s="27">
        <v>4</v>
      </c>
      <c r="T54" s="28">
        <v>9</v>
      </c>
      <c r="U54" s="25">
        <v>0</v>
      </c>
      <c r="V54" s="26">
        <v>0</v>
      </c>
      <c r="W54" s="22"/>
      <c r="X54" s="14">
        <f t="shared" si="0"/>
        <v>404.875</v>
      </c>
      <c r="Y54" s="14" t="e">
        <f>SUMIF('[1]2007'!$B$2119:$B$2200,[1]New!B56,'[1]2007'!$E$2119:$E$2200)</f>
        <v>#VALUE!</v>
      </c>
      <c r="Z54" s="15" t="e">
        <f t="shared" si="1"/>
        <v>#VALUE!</v>
      </c>
      <c r="AA54" s="23">
        <v>1</v>
      </c>
      <c r="AB54" s="23"/>
      <c r="AC54" s="16" t="e">
        <f t="shared" si="2"/>
        <v>#VALUE!</v>
      </c>
      <c r="AD54" s="13"/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3"/>
        <v>#VALUE!</v>
      </c>
      <c r="AI54" s="13"/>
      <c r="AJ54" s="13">
        <f>IF(X54=0,0,LOOKUP(X54,[1]Deduct!A$21:A$64,[1]Deduct!A$21:A$64))-X54</f>
        <v>-4.875</v>
      </c>
      <c r="AK54" s="20" t="e">
        <f>IF(X54=0,0,LOOKUP(X54,[1]Deduct!A$21:A$64,[1]Deduct!C$21:C$64))</f>
        <v>#REF!</v>
      </c>
      <c r="AL54" s="13">
        <f>IF(X54=0,0,LOOKUP(X54,[1]Deduct!A$21:A$64,[1]Deduct!D$21:D$64))</f>
        <v>13.14</v>
      </c>
      <c r="AM54" s="13">
        <f>IF(X54=0,0,LOOKUP(X54,[1]Deduct!A$21:A$64,[1]Deduct!E$21:E$64))</f>
        <v>6.92</v>
      </c>
      <c r="AN54" s="18" t="e">
        <f t="shared" si="4"/>
        <v>#REF!</v>
      </c>
      <c r="AO54" s="13"/>
      <c r="AP54" s="21" t="e">
        <f t="shared" si="5"/>
        <v>#REF!</v>
      </c>
    </row>
    <row r="55" spans="1:42">
      <c r="A55" s="68">
        <v>53</v>
      </c>
      <c r="B55" s="2" t="s">
        <v>91</v>
      </c>
      <c r="C55" s="3" t="s">
        <v>168</v>
      </c>
      <c r="D55" s="1" t="s">
        <v>26</v>
      </c>
      <c r="E55" s="23" t="s">
        <v>18</v>
      </c>
      <c r="F55" s="82">
        <v>10.25</v>
      </c>
      <c r="G55" s="69">
        <f t="shared" si="6"/>
        <v>14.5</v>
      </c>
      <c r="H55" s="24">
        <v>14.5</v>
      </c>
      <c r="I55" s="25">
        <v>0</v>
      </c>
      <c r="J55" s="26">
        <v>0</v>
      </c>
      <c r="K55" s="27">
        <v>0</v>
      </c>
      <c r="L55" s="28">
        <v>0</v>
      </c>
      <c r="M55" s="25">
        <v>0</v>
      </c>
      <c r="N55" s="26">
        <v>0</v>
      </c>
      <c r="O55" s="27">
        <v>0</v>
      </c>
      <c r="P55" s="28">
        <v>0</v>
      </c>
      <c r="Q55" s="90"/>
      <c r="R55" s="91"/>
      <c r="S55" s="27">
        <v>12</v>
      </c>
      <c r="T55" s="28">
        <v>7</v>
      </c>
      <c r="U55" s="25">
        <v>12</v>
      </c>
      <c r="V55" s="26">
        <v>7.5</v>
      </c>
      <c r="W55" s="22"/>
      <c r="X55" s="14">
        <f t="shared" si="0"/>
        <v>297.25</v>
      </c>
      <c r="Y55" s="14" t="e">
        <f>SUMIF('[1]2007'!$B$2119:$B$2200,[1]New!B57,'[1]2007'!$E$2119:$E$2200)</f>
        <v>#VALUE!</v>
      </c>
      <c r="Z55" s="15" t="e">
        <f t="shared" si="1"/>
        <v>#VALUE!</v>
      </c>
      <c r="AA55" s="23"/>
      <c r="AB55" s="23"/>
      <c r="AC55" s="16" t="e">
        <f t="shared" si="2"/>
        <v>#VALUE!</v>
      </c>
      <c r="AD55" s="13"/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3"/>
        <v>#VALUE!</v>
      </c>
      <c r="AI55" s="13"/>
      <c r="AJ55" s="13" t="e">
        <f>IF(X55=0,0,LOOKUP(X55,[1]Deduct!A$21:A$64,[1]Deduct!A$21:A$64))-X55</f>
        <v>#N/A</v>
      </c>
      <c r="AK55" s="20" t="e">
        <f>IF(X55=0,0,LOOKUP(X55,[1]Deduct!A$21:A$64,[1]Deduct!C$21:C$64))</f>
        <v>#N/A</v>
      </c>
      <c r="AL55" s="13" t="e">
        <f>IF(X55=0,0,LOOKUP(X55,[1]Deduct!A$21:A$64,[1]Deduct!D$21:D$64))</f>
        <v>#N/A</v>
      </c>
      <c r="AM55" s="13" t="e">
        <f>IF(X55=0,0,LOOKUP(X55,[1]Deduct!A$21:A$64,[1]Deduct!E$21:E$64))</f>
        <v>#N/A</v>
      </c>
      <c r="AN55" s="18" t="e">
        <f t="shared" si="4"/>
        <v>#N/A</v>
      </c>
      <c r="AO55" s="13"/>
      <c r="AP55" s="21" t="e">
        <f t="shared" si="5"/>
        <v>#N/A</v>
      </c>
    </row>
    <row r="56" spans="1:42" hidden="1">
      <c r="A56" s="68">
        <v>54</v>
      </c>
      <c r="B56" s="2" t="s">
        <v>238</v>
      </c>
      <c r="C56" s="3" t="s">
        <v>239</v>
      </c>
      <c r="D56" s="1" t="s">
        <v>216</v>
      </c>
      <c r="E56" s="23" t="s">
        <v>18</v>
      </c>
      <c r="F56" s="82">
        <v>10.25</v>
      </c>
      <c r="G56" s="69">
        <f t="shared" ref="G56" si="10">IF(J56&lt;I56,J56+12-I56,J56-I56)+IF(L56&lt;K56,L56+12-K56,L56-K56)+IF(N56&lt;M56,N56+12-M56,N56-M56)+IF(P56&lt;O56,P56+12-O56,P56-O56)+IF(R56&lt;Q56,R56+12-Q56,R56-Q56)+IF(T56&lt;S56,T56+12-S56,T56-S56)+IF(V56&lt;U56,V56+12-U56,V56-U56)</f>
        <v>30</v>
      </c>
      <c r="H56" s="24">
        <v>30</v>
      </c>
      <c r="I56" s="25">
        <v>0</v>
      </c>
      <c r="J56" s="26">
        <v>0</v>
      </c>
      <c r="K56" s="27">
        <v>12</v>
      </c>
      <c r="L56" s="28">
        <v>6</v>
      </c>
      <c r="M56" s="25">
        <v>3</v>
      </c>
      <c r="N56" s="26">
        <v>9</v>
      </c>
      <c r="O56" s="27">
        <v>12</v>
      </c>
      <c r="P56" s="28">
        <v>6</v>
      </c>
      <c r="Q56" s="90"/>
      <c r="R56" s="91"/>
      <c r="S56" s="27">
        <v>3</v>
      </c>
      <c r="T56" s="28">
        <v>9</v>
      </c>
      <c r="U56" s="25">
        <v>3</v>
      </c>
      <c r="V56" s="26">
        <v>9</v>
      </c>
      <c r="W56" s="22"/>
      <c r="X56" s="14"/>
      <c r="Y56" s="14"/>
      <c r="Z56" s="15"/>
      <c r="AA56" s="23"/>
      <c r="AB56" s="23"/>
      <c r="AC56" s="16"/>
      <c r="AD56" s="13"/>
      <c r="AE56" s="17"/>
      <c r="AF56" s="18"/>
      <c r="AG56" s="18"/>
      <c r="AH56" s="19"/>
      <c r="AI56" s="13"/>
      <c r="AJ56" s="13"/>
      <c r="AK56" s="20"/>
      <c r="AL56" s="13"/>
      <c r="AM56" s="13"/>
      <c r="AN56" s="18"/>
      <c r="AO56" s="13"/>
      <c r="AP56" s="21"/>
    </row>
    <row r="57" spans="1:42">
      <c r="A57" s="68">
        <v>55</v>
      </c>
      <c r="B57" s="2" t="s">
        <v>92</v>
      </c>
      <c r="C57" s="3" t="s">
        <v>169</v>
      </c>
      <c r="D57" s="1" t="s">
        <v>26</v>
      </c>
      <c r="E57" s="23" t="s">
        <v>18</v>
      </c>
      <c r="F57" s="82" t="s">
        <v>206</v>
      </c>
      <c r="G57" s="69">
        <f t="shared" si="6"/>
        <v>40</v>
      </c>
      <c r="H57" s="24">
        <v>40</v>
      </c>
      <c r="I57" s="25">
        <v>10</v>
      </c>
      <c r="J57" s="26">
        <v>6</v>
      </c>
      <c r="K57" s="27">
        <v>10</v>
      </c>
      <c r="L57" s="28">
        <v>6</v>
      </c>
      <c r="M57" s="25">
        <v>10</v>
      </c>
      <c r="N57" s="26">
        <v>6</v>
      </c>
      <c r="O57" s="27">
        <v>10</v>
      </c>
      <c r="P57" s="28">
        <v>6</v>
      </c>
      <c r="Q57" s="90"/>
      <c r="R57" s="91"/>
      <c r="S57" s="27">
        <v>0</v>
      </c>
      <c r="T57" s="28">
        <v>0</v>
      </c>
      <c r="U57" s="25">
        <v>10</v>
      </c>
      <c r="V57" s="26">
        <v>6</v>
      </c>
      <c r="W57" s="22"/>
      <c r="X57" s="14">
        <f t="shared" si="0"/>
        <v>820</v>
      </c>
      <c r="Y57" s="14" t="e">
        <f>SUMIF('[1]2007'!$B$2119:$B$2200,[1]New!B58,'[1]2007'!$E$2119:$E$2200)</f>
        <v>#VALUE!</v>
      </c>
      <c r="Z57" s="15" t="e">
        <f t="shared" si="1"/>
        <v>#VALUE!</v>
      </c>
      <c r="AA57" s="23"/>
      <c r="AB57" s="23"/>
      <c r="AC57" s="16" t="e">
        <f t="shared" si="2"/>
        <v>#VALUE!</v>
      </c>
      <c r="AD57" s="13"/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3"/>
        <v>#VALUE!</v>
      </c>
      <c r="AI57" s="13"/>
      <c r="AJ57" s="13">
        <f>IF(X57=0,0,LOOKUP(X57,[1]Deduct!A$21:A$64,[1]Deduct!A$21:A$64))-X57</f>
        <v>-70</v>
      </c>
      <c r="AK57" s="20">
        <f>IF(X57=0,0,LOOKUP(X57,[1]Deduct!A$21:A$64,[1]Deduct!C$21:C$64))</f>
        <v>76.92</v>
      </c>
      <c r="AL57" s="13">
        <f>IF(X57=0,0,LOOKUP(X57,[1]Deduct!A$21:A$64,[1]Deduct!D$21:D$64))</f>
        <v>30.49</v>
      </c>
      <c r="AM57" s="13">
        <f>IF(X57=0,0,LOOKUP(X57,[1]Deduct!A$21:A$64,[1]Deduct!E$21:E$64))</f>
        <v>13.01</v>
      </c>
      <c r="AN57" s="18">
        <f t="shared" si="4"/>
        <v>169.12</v>
      </c>
      <c r="AO57" s="13"/>
      <c r="AP57" s="21" t="e">
        <f t="shared" si="5"/>
        <v>#VALUE!</v>
      </c>
    </row>
    <row r="58" spans="1:42" hidden="1">
      <c r="A58" s="68">
        <v>56</v>
      </c>
      <c r="B58" s="2" t="s">
        <v>93</v>
      </c>
      <c r="C58" s="3" t="s">
        <v>170</v>
      </c>
      <c r="D58" s="1" t="s">
        <v>17</v>
      </c>
      <c r="E58" s="23" t="s">
        <v>18</v>
      </c>
      <c r="F58" s="82">
        <v>10.25</v>
      </c>
      <c r="G58" s="69">
        <f t="shared" si="6"/>
        <v>20</v>
      </c>
      <c r="H58" s="24">
        <v>20</v>
      </c>
      <c r="I58" s="25">
        <v>12</v>
      </c>
      <c r="J58" s="26">
        <v>5</v>
      </c>
      <c r="K58" s="27">
        <v>0</v>
      </c>
      <c r="L58" s="28">
        <v>0</v>
      </c>
      <c r="M58" s="25">
        <v>12</v>
      </c>
      <c r="N58" s="26">
        <v>5</v>
      </c>
      <c r="O58" s="27">
        <v>12</v>
      </c>
      <c r="P58" s="28">
        <v>5</v>
      </c>
      <c r="Q58" s="90"/>
      <c r="R58" s="91"/>
      <c r="S58" s="27">
        <v>0</v>
      </c>
      <c r="T58" s="28">
        <v>0</v>
      </c>
      <c r="U58" s="25">
        <v>12</v>
      </c>
      <c r="V58" s="26">
        <v>5</v>
      </c>
      <c r="W58" s="22"/>
      <c r="X58" s="14">
        <f t="shared" si="0"/>
        <v>410</v>
      </c>
      <c r="Y58" s="14" t="e">
        <f>SUMIF('[1]2007'!$B$2119:$B$2200,[1]New!B59,'[1]2007'!$E$2119:$E$2200)</f>
        <v>#VALUE!</v>
      </c>
      <c r="Z58" s="15" t="e">
        <f t="shared" si="1"/>
        <v>#VALUE!</v>
      </c>
      <c r="AA58" s="23"/>
      <c r="AB58" s="23"/>
      <c r="AC58" s="16" t="e">
        <f t="shared" si="2"/>
        <v>#VALUE!</v>
      </c>
      <c r="AD58" s="13"/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3"/>
        <v>#VALUE!</v>
      </c>
      <c r="AI58" s="13"/>
      <c r="AJ58" s="13">
        <f>IF(X58=0,0,LOOKUP(X58,[1]Deduct!A$21:A$64,[1]Deduct!A$21:A$64))-X58</f>
        <v>0</v>
      </c>
      <c r="AK58" s="20">
        <f>IF(X58=0,0,LOOKUP(X58,[1]Deduct!A$21:A$64,[1]Deduct!C$21:C$64))</f>
        <v>0</v>
      </c>
      <c r="AL58" s="13">
        <f>IF(X58=0,0,LOOKUP(X58,[1]Deduct!A$21:A$64,[1]Deduct!D$21:D$64))</f>
        <v>13.64</v>
      </c>
      <c r="AM58" s="13">
        <f>IF(X58=0,0,LOOKUP(X58,[1]Deduct!A$21:A$64,[1]Deduct!E$21:E$64))</f>
        <v>7.1</v>
      </c>
      <c r="AN58" s="18">
        <f t="shared" si="4"/>
        <v>44.32</v>
      </c>
      <c r="AO58" s="13"/>
      <c r="AP58" s="21" t="e">
        <f t="shared" si="5"/>
        <v>#VALUE!</v>
      </c>
    </row>
    <row r="59" spans="1:42" hidden="1">
      <c r="A59" s="68">
        <v>57</v>
      </c>
      <c r="B59" s="2" t="s">
        <v>95</v>
      </c>
      <c r="C59" s="3" t="s">
        <v>172</v>
      </c>
      <c r="D59" s="1" t="s">
        <v>213</v>
      </c>
      <c r="E59" s="23" t="s">
        <v>18</v>
      </c>
      <c r="F59" s="82">
        <v>13</v>
      </c>
      <c r="G59" s="69">
        <f t="shared" si="6"/>
        <v>44</v>
      </c>
      <c r="H59" s="24">
        <v>44</v>
      </c>
      <c r="I59" s="25">
        <v>1</v>
      </c>
      <c r="J59" s="26">
        <v>9</v>
      </c>
      <c r="K59" s="27">
        <v>1</v>
      </c>
      <c r="L59" s="28">
        <v>9</v>
      </c>
      <c r="M59" s="25">
        <v>9</v>
      </c>
      <c r="N59" s="26">
        <v>6</v>
      </c>
      <c r="O59" s="27">
        <v>11</v>
      </c>
      <c r="P59" s="28">
        <v>9</v>
      </c>
      <c r="Q59" s="90"/>
      <c r="R59" s="91"/>
      <c r="S59" s="27">
        <v>12</v>
      </c>
      <c r="T59" s="28">
        <v>9</v>
      </c>
      <c r="U59" s="25">
        <v>0</v>
      </c>
      <c r="V59" s="26">
        <v>0</v>
      </c>
      <c r="W59" s="22"/>
      <c r="X59" s="14">
        <f t="shared" si="0"/>
        <v>1144</v>
      </c>
      <c r="Y59" s="14" t="e">
        <f>SUMIF('[1]2007'!$B$2119:$B$2200,[1]New!B61,'[1]2007'!$E$2119:$E$2200)</f>
        <v>#VALUE!</v>
      </c>
      <c r="Z59" s="15" t="e">
        <f t="shared" si="1"/>
        <v>#VALUE!</v>
      </c>
      <c r="AA59" s="23"/>
      <c r="AB59" s="23"/>
      <c r="AC59" s="16" t="e">
        <f t="shared" si="2"/>
        <v>#VALUE!</v>
      </c>
      <c r="AD59" s="13"/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3"/>
        <v>#VALUE!</v>
      </c>
      <c r="AI59" s="13"/>
      <c r="AJ59" s="13">
        <f>IF(X59=0,0,LOOKUP(X59,[1]Deduct!A$21:A$64,[1]Deduct!A$21:A$64))-X59</f>
        <v>-184</v>
      </c>
      <c r="AK59" s="20">
        <f>IF(X59=0,0,LOOKUP(X59,[1]Deduct!A$21:A$64,[1]Deduct!C$21:C$64))</f>
        <v>119.97</v>
      </c>
      <c r="AL59" s="13">
        <f>IF(X59=0,0,LOOKUP(X59,[1]Deduct!A$21:A$64,[1]Deduct!D$21:D$64))</f>
        <v>40.86</v>
      </c>
      <c r="AM59" s="13">
        <f>IF(X59=0,0,LOOKUP(X59,[1]Deduct!A$21:A$64,[1]Deduct!E$21:E$64))</f>
        <v>16.61</v>
      </c>
      <c r="AN59" s="18">
        <f t="shared" si="4"/>
        <v>241.55</v>
      </c>
      <c r="AO59" s="13"/>
      <c r="AP59" s="21" t="e">
        <f t="shared" si="5"/>
        <v>#VALUE!</v>
      </c>
    </row>
    <row r="60" spans="1:42" hidden="1">
      <c r="A60" s="68">
        <v>58</v>
      </c>
      <c r="B60" s="2" t="s">
        <v>96</v>
      </c>
      <c r="C60" s="3" t="s">
        <v>173</v>
      </c>
      <c r="D60" s="1" t="s">
        <v>213</v>
      </c>
      <c r="E60" s="23" t="s">
        <v>18</v>
      </c>
      <c r="F60" s="82" t="s">
        <v>207</v>
      </c>
      <c r="G60" s="69">
        <f t="shared" si="6"/>
        <v>20</v>
      </c>
      <c r="H60" s="24">
        <v>20</v>
      </c>
      <c r="I60" s="25">
        <v>9</v>
      </c>
      <c r="J60" s="26">
        <v>1</v>
      </c>
      <c r="K60" s="27">
        <v>0</v>
      </c>
      <c r="L60" s="28">
        <v>0</v>
      </c>
      <c r="M60" s="25">
        <v>12</v>
      </c>
      <c r="N60" s="26">
        <v>4</v>
      </c>
      <c r="O60" s="27">
        <v>12</v>
      </c>
      <c r="P60" s="28">
        <v>4</v>
      </c>
      <c r="Q60" s="90"/>
      <c r="R60" s="91"/>
      <c r="S60" s="27">
        <v>12</v>
      </c>
      <c r="T60" s="28">
        <v>4</v>
      </c>
      <c r="U60" s="25">
        <v>12</v>
      </c>
      <c r="V60" s="26">
        <v>4</v>
      </c>
      <c r="W60" s="22"/>
      <c r="X60" s="14">
        <f t="shared" si="0"/>
        <v>420</v>
      </c>
      <c r="Y60" s="14" t="e">
        <f>SUMIF('[1]2007'!$B$2119:$B$2200,[1]New!B62,'[1]2007'!$E$2119:$E$2200)</f>
        <v>#VALUE!</v>
      </c>
      <c r="Z60" s="15" t="e">
        <f t="shared" si="1"/>
        <v>#VALUE!</v>
      </c>
      <c r="AA60" s="23">
        <v>1</v>
      </c>
      <c r="AB60" s="23"/>
      <c r="AC60" s="16" t="e">
        <f t="shared" si="2"/>
        <v>#VALUE!</v>
      </c>
      <c r="AD60" s="13"/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3"/>
        <v>#VALUE!</v>
      </c>
      <c r="AI60" s="13"/>
      <c r="AJ60" s="13">
        <f>IF(X60=0,0,LOOKUP(X60,[1]Deduct!A$21:A$64,[1]Deduct!A$21:A$64))-X60</f>
        <v>0</v>
      </c>
      <c r="AK60" s="20" t="e">
        <f>IF(X60=0,0,LOOKUP(X60,[1]Deduct!A$21:A$64,[1]Deduct!C$21:C$64))</f>
        <v>#REF!</v>
      </c>
      <c r="AL60" s="13">
        <f>IF(X60=0,0,LOOKUP(X60,[1]Deduct!A$21:A$64,[1]Deduct!D$21:D$64))</f>
        <v>14.13</v>
      </c>
      <c r="AM60" s="13">
        <f>IF(X60=0,0,LOOKUP(X60,[1]Deduct!A$21:A$64,[1]Deduct!E$21:E$64))</f>
        <v>7.27</v>
      </c>
      <c r="AN60" s="18" t="e">
        <f t="shared" si="4"/>
        <v>#REF!</v>
      </c>
      <c r="AO60" s="13"/>
      <c r="AP60" s="21" t="e">
        <f t="shared" si="5"/>
        <v>#REF!</v>
      </c>
    </row>
    <row r="61" spans="1:42" hidden="1">
      <c r="A61" s="68">
        <v>59</v>
      </c>
      <c r="B61" s="2" t="s">
        <v>97</v>
      </c>
      <c r="C61" s="3" t="s">
        <v>174</v>
      </c>
      <c r="D61" s="1" t="s">
        <v>19</v>
      </c>
      <c r="E61" s="23" t="s">
        <v>18</v>
      </c>
      <c r="F61" s="82">
        <v>10.75</v>
      </c>
      <c r="G61" s="69">
        <f t="shared" si="6"/>
        <v>28.25</v>
      </c>
      <c r="H61" s="24">
        <v>28.25</v>
      </c>
      <c r="I61" s="25">
        <v>10</v>
      </c>
      <c r="J61" s="26">
        <v>5</v>
      </c>
      <c r="K61" s="27">
        <v>10</v>
      </c>
      <c r="L61" s="28">
        <v>5</v>
      </c>
      <c r="M61" s="25">
        <v>0</v>
      </c>
      <c r="N61" s="26">
        <v>0</v>
      </c>
      <c r="O61" s="27">
        <v>10</v>
      </c>
      <c r="P61" s="28">
        <v>6</v>
      </c>
      <c r="Q61" s="90"/>
      <c r="R61" s="91"/>
      <c r="S61" s="27">
        <v>0</v>
      </c>
      <c r="T61" s="28">
        <v>0</v>
      </c>
      <c r="U61" s="25">
        <v>10</v>
      </c>
      <c r="V61" s="26">
        <v>4.25</v>
      </c>
      <c r="W61" s="22"/>
      <c r="X61" s="14">
        <f t="shared" si="0"/>
        <v>607.375</v>
      </c>
      <c r="Y61" s="14" t="e">
        <f>SUMIF('[1]2007'!$B$2119:$B$2200,[1]New!B63,'[1]2007'!$E$2119:$E$2200)</f>
        <v>#VALUE!</v>
      </c>
      <c r="Z61" s="15" t="e">
        <f t="shared" si="1"/>
        <v>#VALUE!</v>
      </c>
      <c r="AA61" s="23"/>
      <c r="AB61" s="23"/>
      <c r="AC61" s="16" t="e">
        <f t="shared" si="2"/>
        <v>#VALUE!</v>
      </c>
      <c r="AD61" s="13"/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3"/>
        <v>#VALUE!</v>
      </c>
      <c r="AI61" s="13"/>
      <c r="AJ61" s="13">
        <f>IF(X61=0,0,LOOKUP(X61,[1]Deduct!A$21:A$64,[1]Deduct!A$21:A$64))-X61</f>
        <v>-7.375</v>
      </c>
      <c r="AK61" s="20">
        <f>IF(X61=0,0,LOOKUP(X61,[1]Deduct!A$21:A$64,[1]Deduct!C$21:C$64))</f>
        <v>36.409999999999997</v>
      </c>
      <c r="AL61" s="13">
        <f>IF(X61=0,0,LOOKUP(X61,[1]Deduct!A$21:A$64,[1]Deduct!D$21:D$64))</f>
        <v>23.04</v>
      </c>
      <c r="AM61" s="13">
        <f>IF(X61=0,0,LOOKUP(X61,[1]Deduct!A$21:A$64,[1]Deduct!E$21:E$64))</f>
        <v>10.38</v>
      </c>
      <c r="AN61" s="18">
        <f t="shared" si="4"/>
        <v>107.4</v>
      </c>
      <c r="AO61" s="13"/>
      <c r="AP61" s="21" t="e">
        <f t="shared" si="5"/>
        <v>#VALUE!</v>
      </c>
    </row>
    <row r="62" spans="1:42" hidden="1">
      <c r="A62" s="68">
        <v>60</v>
      </c>
      <c r="B62" s="2" t="s">
        <v>227</v>
      </c>
      <c r="C62" s="3" t="s">
        <v>175</v>
      </c>
      <c r="D62" s="1" t="s">
        <v>25</v>
      </c>
      <c r="E62" s="23" t="s">
        <v>18</v>
      </c>
      <c r="F62" s="88">
        <v>10.25</v>
      </c>
      <c r="G62" s="69">
        <f t="shared" si="6"/>
        <v>40</v>
      </c>
      <c r="H62" s="24">
        <v>40</v>
      </c>
      <c r="I62" s="25">
        <v>10</v>
      </c>
      <c r="J62" s="26">
        <v>8</v>
      </c>
      <c r="K62" s="27">
        <v>10</v>
      </c>
      <c r="L62" s="28">
        <v>8</v>
      </c>
      <c r="M62" s="25">
        <v>10</v>
      </c>
      <c r="N62" s="26">
        <v>8</v>
      </c>
      <c r="O62" s="27">
        <v>10</v>
      </c>
      <c r="P62" s="28">
        <v>8</v>
      </c>
      <c r="Q62" s="90"/>
      <c r="R62" s="91"/>
      <c r="S62" s="27">
        <v>0</v>
      </c>
      <c r="T62" s="28">
        <v>0</v>
      </c>
      <c r="U62" s="25">
        <v>0</v>
      </c>
      <c r="V62" s="26">
        <v>0</v>
      </c>
      <c r="W62" s="22"/>
      <c r="X62" s="14">
        <f t="shared" si="0"/>
        <v>820</v>
      </c>
      <c r="Y62" s="14" t="e">
        <f>SUMIF('[1]2007'!$B$2119:$B$2200,[1]New!B64,'[1]2007'!$E$2119:$E$2200)</f>
        <v>#VALUE!</v>
      </c>
      <c r="Z62" s="15" t="e">
        <f t="shared" si="1"/>
        <v>#VALUE!</v>
      </c>
      <c r="AA62" s="23"/>
      <c r="AB62" s="23"/>
      <c r="AC62" s="16" t="e">
        <f t="shared" si="2"/>
        <v>#VALUE!</v>
      </c>
      <c r="AD62" s="13"/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3"/>
        <v>#VALUE!</v>
      </c>
      <c r="AI62" s="13"/>
      <c r="AJ62" s="13">
        <f>IF(X62=0,0,LOOKUP(X62,[1]Deduct!A$21:A$64,[1]Deduct!A$21:A$64))-X62</f>
        <v>-70</v>
      </c>
      <c r="AK62" s="20">
        <f>IF(X62=0,0,LOOKUP(X62,[1]Deduct!A$21:A$64,[1]Deduct!C$21:C$64))</f>
        <v>76.92</v>
      </c>
      <c r="AL62" s="13">
        <f>IF(X62=0,0,LOOKUP(X62,[1]Deduct!A$21:A$64,[1]Deduct!D$21:D$64))</f>
        <v>30.49</v>
      </c>
      <c r="AM62" s="13">
        <f>IF(X62=0,0,LOOKUP(X62,[1]Deduct!A$21:A$64,[1]Deduct!E$21:E$64))</f>
        <v>13.01</v>
      </c>
      <c r="AN62" s="18">
        <f t="shared" si="4"/>
        <v>169.12</v>
      </c>
      <c r="AO62" s="13"/>
      <c r="AP62" s="21" t="e">
        <f t="shared" si="5"/>
        <v>#VALUE!</v>
      </c>
    </row>
    <row r="63" spans="1:42" hidden="1">
      <c r="A63" s="68">
        <v>61</v>
      </c>
      <c r="B63" s="2" t="s">
        <v>98</v>
      </c>
      <c r="C63" s="3" t="s">
        <v>176</v>
      </c>
      <c r="D63" s="1" t="s">
        <v>25</v>
      </c>
      <c r="E63" s="23" t="s">
        <v>18</v>
      </c>
      <c r="F63" s="82">
        <v>11.25</v>
      </c>
      <c r="G63" s="69">
        <f t="shared" si="6"/>
        <v>40</v>
      </c>
      <c r="H63" s="24">
        <v>40</v>
      </c>
      <c r="I63" s="25">
        <v>1</v>
      </c>
      <c r="J63" s="26">
        <v>9</v>
      </c>
      <c r="K63" s="27">
        <v>1</v>
      </c>
      <c r="L63" s="28">
        <v>9</v>
      </c>
      <c r="M63" s="25">
        <v>1</v>
      </c>
      <c r="N63" s="26">
        <v>9</v>
      </c>
      <c r="O63" s="27">
        <v>0</v>
      </c>
      <c r="P63" s="28">
        <v>0</v>
      </c>
      <c r="Q63" s="90"/>
      <c r="R63" s="91"/>
      <c r="S63" s="27">
        <v>1</v>
      </c>
      <c r="T63" s="28">
        <v>9</v>
      </c>
      <c r="U63" s="25">
        <v>1</v>
      </c>
      <c r="V63" s="26">
        <v>9</v>
      </c>
      <c r="W63" s="22"/>
      <c r="X63" s="14">
        <f t="shared" si="0"/>
        <v>900</v>
      </c>
      <c r="Y63" s="14" t="e">
        <f>SUMIF('[1]2007'!$B$2119:$B$2200,[1]New!B65,'[1]2007'!$E$2119:$E$2200)</f>
        <v>#VALUE!</v>
      </c>
      <c r="Z63" s="15" t="e">
        <f t="shared" si="1"/>
        <v>#VALUE!</v>
      </c>
      <c r="AA63" s="23">
        <v>1</v>
      </c>
      <c r="AB63" s="23"/>
      <c r="AC63" s="16" t="e">
        <f t="shared" si="2"/>
        <v>#VALUE!</v>
      </c>
      <c r="AD63" s="13"/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3"/>
        <v>#VALUE!</v>
      </c>
      <c r="AI63" s="13"/>
      <c r="AJ63" s="13">
        <f>IF(X63=0,0,LOOKUP(X63,[1]Deduct!A$21:A$64,[1]Deduct!A$21:A$64))-X63</f>
        <v>-20</v>
      </c>
      <c r="AK63" s="20">
        <f>IF(X63=0,0,LOOKUP(X63,[1]Deduct!A$21:A$64,[1]Deduct!C$21:C$64))</f>
        <v>99.45</v>
      </c>
      <c r="AL63" s="13">
        <f>IF(X63=0,0,LOOKUP(X63,[1]Deduct!A$21:A$64,[1]Deduct!D$21:D$64))</f>
        <v>36.9</v>
      </c>
      <c r="AM63" s="13">
        <f>IF(X63=0,0,LOOKUP(X63,[1]Deduct!A$21:A$64,[1]Deduct!E$21:E$64))</f>
        <v>15.22</v>
      </c>
      <c r="AN63" s="18">
        <f t="shared" si="4"/>
        <v>209.78</v>
      </c>
      <c r="AO63" s="13"/>
      <c r="AP63" s="21" t="e">
        <f t="shared" si="5"/>
        <v>#VALUE!</v>
      </c>
    </row>
    <row r="64" spans="1:42">
      <c r="A64" s="68">
        <v>62</v>
      </c>
      <c r="B64" s="2" t="s">
        <v>99</v>
      </c>
      <c r="C64" s="3" t="s">
        <v>177</v>
      </c>
      <c r="D64" s="1" t="s">
        <v>26</v>
      </c>
      <c r="E64" s="23" t="s">
        <v>18</v>
      </c>
      <c r="F64" s="82">
        <v>10.5</v>
      </c>
      <c r="G64" s="69">
        <f t="shared" si="6"/>
        <v>28</v>
      </c>
      <c r="H64" s="24">
        <v>28</v>
      </c>
      <c r="I64" s="25">
        <v>4.5</v>
      </c>
      <c r="J64" s="26">
        <v>10</v>
      </c>
      <c r="K64" s="27">
        <v>4.5</v>
      </c>
      <c r="L64" s="28">
        <v>10</v>
      </c>
      <c r="M64" s="25">
        <v>4</v>
      </c>
      <c r="N64" s="26">
        <v>10</v>
      </c>
      <c r="O64" s="27">
        <v>4.5</v>
      </c>
      <c r="P64" s="28">
        <v>10</v>
      </c>
      <c r="Q64" s="90"/>
      <c r="R64" s="91"/>
      <c r="S64" s="27">
        <v>4.5</v>
      </c>
      <c r="T64" s="28">
        <v>10</v>
      </c>
      <c r="U64" s="25">
        <v>0</v>
      </c>
      <c r="V64" s="26">
        <v>0</v>
      </c>
      <c r="W64" s="22"/>
      <c r="X64" s="14">
        <f t="shared" si="0"/>
        <v>588</v>
      </c>
      <c r="Y64" s="14" t="e">
        <f>SUMIF('[1]2007'!$B$2119:$B$2200,[1]New!B66,'[1]2007'!$E$2119:$E$2200)</f>
        <v>#VALUE!</v>
      </c>
      <c r="Z64" s="15" t="e">
        <f t="shared" si="1"/>
        <v>#VALUE!</v>
      </c>
      <c r="AA64" s="23"/>
      <c r="AB64" s="23"/>
      <c r="AC64" s="16" t="e">
        <f t="shared" si="2"/>
        <v>#VALUE!</v>
      </c>
      <c r="AD64" s="13"/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3"/>
        <v>#VALUE!</v>
      </c>
      <c r="AI64" s="13"/>
      <c r="AJ64" s="13">
        <f>IF(X64=0,0,LOOKUP(X64,[1]Deduct!A$21:A$64,[1]Deduct!A$21:A$64))-X64</f>
        <v>-8</v>
      </c>
      <c r="AK64" s="20">
        <f>IF(X64=0,0,LOOKUP(X64,[1]Deduct!A$21:A$64,[1]Deduct!C$21:C$64))</f>
        <v>31.36</v>
      </c>
      <c r="AL64" s="13">
        <f>IF(X64=0,0,LOOKUP(X64,[1]Deduct!A$21:A$64,[1]Deduct!D$21:D$64))</f>
        <v>22.05</v>
      </c>
      <c r="AM64" s="13">
        <f>IF(X64=0,0,LOOKUP(X64,[1]Deduct!A$21:A$64,[1]Deduct!E$21:E$64))</f>
        <v>10.029999999999999</v>
      </c>
      <c r="AN64" s="18">
        <f t="shared" si="4"/>
        <v>99.53</v>
      </c>
      <c r="AO64" s="13"/>
      <c r="AP64" s="21" t="e">
        <f t="shared" si="5"/>
        <v>#VALUE!</v>
      </c>
    </row>
    <row r="65" spans="1:42" hidden="1">
      <c r="A65" s="68">
        <v>63</v>
      </c>
      <c r="B65" s="2" t="s">
        <v>100</v>
      </c>
      <c r="C65" s="3" t="s">
        <v>178</v>
      </c>
      <c r="D65" s="1" t="s">
        <v>17</v>
      </c>
      <c r="E65" s="23" t="s">
        <v>18</v>
      </c>
      <c r="F65" s="82">
        <v>10.25</v>
      </c>
      <c r="G65" s="69">
        <f t="shared" si="6"/>
        <v>16.62</v>
      </c>
      <c r="H65" s="24">
        <v>16.62</v>
      </c>
      <c r="I65" s="25">
        <v>0</v>
      </c>
      <c r="J65" s="26">
        <v>0</v>
      </c>
      <c r="K65" s="27">
        <v>9</v>
      </c>
      <c r="L65" s="28">
        <v>12.5</v>
      </c>
      <c r="M65" s="25">
        <v>9</v>
      </c>
      <c r="N65" s="26">
        <v>12.5</v>
      </c>
      <c r="O65" s="27">
        <v>0</v>
      </c>
      <c r="P65" s="28">
        <v>0</v>
      </c>
      <c r="Q65" s="90"/>
      <c r="R65" s="91"/>
      <c r="S65" s="27">
        <v>7.5</v>
      </c>
      <c r="T65" s="28">
        <v>11</v>
      </c>
      <c r="U65" s="25">
        <v>7.5</v>
      </c>
      <c r="V65" s="26">
        <v>1.62</v>
      </c>
      <c r="W65" s="22"/>
      <c r="X65" s="14">
        <f t="shared" si="0"/>
        <v>340.71000000000004</v>
      </c>
      <c r="Y65" s="14" t="e">
        <f>SUMIF('[1]2007'!$B$2119:$B$2200,[1]New!B67,'[1]2007'!$E$2119:$E$2200)</f>
        <v>#VALUE!</v>
      </c>
      <c r="Z65" s="15" t="e">
        <f t="shared" si="1"/>
        <v>#VALUE!</v>
      </c>
      <c r="AA65" s="23"/>
      <c r="AB65" s="23"/>
      <c r="AC65" s="16" t="e">
        <f t="shared" si="2"/>
        <v>#VALUE!</v>
      </c>
      <c r="AD65" s="13"/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3"/>
        <v>#VALUE!</v>
      </c>
      <c r="AI65" s="13"/>
      <c r="AJ65" s="13" t="e">
        <f>IF(X65=0,0,LOOKUP(X65,[1]Deduct!A$21:A$64,[1]Deduct!A$21:A$64))-X65</f>
        <v>#N/A</v>
      </c>
      <c r="AK65" s="20" t="e">
        <f>IF(X65=0,0,LOOKUP(X65,[1]Deduct!A$21:A$64,[1]Deduct!C$21:C$64))</f>
        <v>#N/A</v>
      </c>
      <c r="AL65" s="13" t="e">
        <f>IF(X65=0,0,LOOKUP(X65,[1]Deduct!A$21:A$64,[1]Deduct!D$21:D$64))</f>
        <v>#N/A</v>
      </c>
      <c r="AM65" s="13" t="e">
        <f>IF(X65=0,0,LOOKUP(X65,[1]Deduct!A$21:A$64,[1]Deduct!E$21:E$64))</f>
        <v>#N/A</v>
      </c>
      <c r="AN65" s="18" t="e">
        <f t="shared" si="4"/>
        <v>#N/A</v>
      </c>
      <c r="AO65" s="13"/>
      <c r="AP65" s="21" t="e">
        <f t="shared" si="5"/>
        <v>#N/A</v>
      </c>
    </row>
    <row r="66" spans="1:42" hidden="1">
      <c r="A66" s="68">
        <v>64</v>
      </c>
      <c r="B66" s="2" t="s">
        <v>101</v>
      </c>
      <c r="C66" s="3" t="s">
        <v>179</v>
      </c>
      <c r="D66" s="1" t="s">
        <v>17</v>
      </c>
      <c r="E66" s="23" t="s">
        <v>18</v>
      </c>
      <c r="F66" s="82">
        <v>11</v>
      </c>
      <c r="G66" s="69">
        <f t="shared" si="6"/>
        <v>37.5</v>
      </c>
      <c r="H66" s="24">
        <v>37.5</v>
      </c>
      <c r="I66" s="25">
        <v>9</v>
      </c>
      <c r="J66" s="26">
        <v>4</v>
      </c>
      <c r="K66" s="27">
        <v>9</v>
      </c>
      <c r="L66" s="28">
        <v>4</v>
      </c>
      <c r="M66" s="25">
        <v>0</v>
      </c>
      <c r="N66" s="26">
        <v>0</v>
      </c>
      <c r="O66" s="27">
        <v>9</v>
      </c>
      <c r="P66" s="28">
        <v>4</v>
      </c>
      <c r="Q66" s="90"/>
      <c r="R66" s="91"/>
      <c r="S66" s="27">
        <v>9</v>
      </c>
      <c r="T66" s="28">
        <v>5.5</v>
      </c>
      <c r="U66" s="25">
        <v>9</v>
      </c>
      <c r="V66" s="26">
        <v>5</v>
      </c>
      <c r="W66" s="22"/>
      <c r="X66" s="14">
        <f t="shared" si="0"/>
        <v>825</v>
      </c>
      <c r="Y66" s="14" t="e">
        <f>SUMIF('[1]2007'!$B$2119:$B$2200,[1]New!B68,'[1]2007'!$E$2119:$E$2200)</f>
        <v>#VALUE!</v>
      </c>
      <c r="Z66" s="15" t="e">
        <f t="shared" si="1"/>
        <v>#VALUE!</v>
      </c>
      <c r="AA66" s="23"/>
      <c r="AB66" s="23"/>
      <c r="AC66" s="16" t="e">
        <f t="shared" si="2"/>
        <v>#VALUE!</v>
      </c>
      <c r="AD66" s="13"/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3"/>
        <v>#VALUE!</v>
      </c>
      <c r="AI66" s="13"/>
      <c r="AJ66" s="13">
        <f>IF(X66=0,0,LOOKUP(X66,[1]Deduct!A$21:A$64,[1]Deduct!A$21:A$64))-X66</f>
        <v>-75</v>
      </c>
      <c r="AK66" s="20">
        <f>IF(X66=0,0,LOOKUP(X66,[1]Deduct!A$21:A$64,[1]Deduct!C$21:C$64))</f>
        <v>76.92</v>
      </c>
      <c r="AL66" s="13">
        <f>IF(X66=0,0,LOOKUP(X66,[1]Deduct!A$21:A$64,[1]Deduct!D$21:D$64))</f>
        <v>30.49</v>
      </c>
      <c r="AM66" s="13">
        <f>IF(X66=0,0,LOOKUP(X66,[1]Deduct!A$21:A$64,[1]Deduct!E$21:E$64))</f>
        <v>13.01</v>
      </c>
      <c r="AN66" s="18">
        <f t="shared" si="4"/>
        <v>169.12</v>
      </c>
      <c r="AO66" s="13"/>
      <c r="AP66" s="21" t="e">
        <f t="shared" si="5"/>
        <v>#VALUE!</v>
      </c>
    </row>
    <row r="67" spans="1:42" hidden="1">
      <c r="A67" s="68">
        <v>65</v>
      </c>
      <c r="B67" s="2" t="s">
        <v>228</v>
      </c>
      <c r="C67" s="3" t="s">
        <v>180</v>
      </c>
      <c r="D67" s="1" t="s">
        <v>17</v>
      </c>
      <c r="E67" s="23" t="s">
        <v>18</v>
      </c>
      <c r="F67" s="82">
        <v>11</v>
      </c>
      <c r="G67" s="69">
        <f t="shared" ref="G67:G86" si="11">IF(J67&lt;I67,J67+12-I67,J67-I67)+IF(L67&lt;K67,L67+12-K67,L67-K67)+IF(N67&lt;M67,N67+12-M67,N67-M67)+IF(P67&lt;O67,P67+12-O67,P67-O67)+IF(R67&lt;Q67,R67+12-Q67,R67-Q67)+IF(T67&lt;S67,T67+12-S67,T67-S67)+IF(V67&lt;U67,V67+12-U67,V67-U67)</f>
        <v>44</v>
      </c>
      <c r="H67" s="24">
        <v>44</v>
      </c>
      <c r="I67" s="25">
        <v>3</v>
      </c>
      <c r="J67" s="26">
        <v>10</v>
      </c>
      <c r="K67" s="27">
        <v>3</v>
      </c>
      <c r="L67" s="28">
        <v>10</v>
      </c>
      <c r="M67" s="25">
        <v>3</v>
      </c>
      <c r="N67" s="26">
        <v>10</v>
      </c>
      <c r="O67" s="27">
        <v>3</v>
      </c>
      <c r="P67" s="28">
        <v>10</v>
      </c>
      <c r="Q67" s="90"/>
      <c r="R67" s="91"/>
      <c r="S67" s="27">
        <v>2</v>
      </c>
      <c r="T67" s="28">
        <v>10</v>
      </c>
      <c r="U67" s="25">
        <v>2</v>
      </c>
      <c r="V67" s="26">
        <v>10</v>
      </c>
      <c r="W67" s="22">
        <v>25</v>
      </c>
      <c r="X67" s="14">
        <f t="shared" ref="X67:X85" si="12">F67*G67*2</f>
        <v>968</v>
      </c>
      <c r="Y67" s="14" t="e">
        <f>SUMIF('[1]2007'!$B$2119:$B$2200,[1]New!B69,'[1]2007'!$E$2119:$E$2200)</f>
        <v>#VALUE!</v>
      </c>
      <c r="Z67" s="15" t="e">
        <f t="shared" ref="Z67:Z86" si="13">IF(X67=0,0,X67-Y67)</f>
        <v>#VALUE!</v>
      </c>
      <c r="AA67" s="23"/>
      <c r="AB67" s="23"/>
      <c r="AC67" s="16" t="e">
        <f t="shared" ref="AC67:AC85" si="14">IF(Y67=0,0,Z67/Y67)</f>
        <v>#VALUE!</v>
      </c>
      <c r="AD67" s="13"/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ref="AH67:AH87" si="15">ROUND(AE67+AF67*2+AG67*2.4,2)</f>
        <v>#VALUE!</v>
      </c>
      <c r="AI67" s="13"/>
      <c r="AJ67" s="13">
        <f>IF(X67=0,0,LOOKUP(X67,[1]Deduct!A$21:A$64,[1]Deduct!A$21:A$64))-X67</f>
        <v>-8</v>
      </c>
      <c r="AK67" s="20">
        <f>IF(X67=0,0,LOOKUP(X67,[1]Deduct!A$21:A$64,[1]Deduct!C$21:C$64))</f>
        <v>119.97</v>
      </c>
      <c r="AL67" s="13">
        <f>IF(X67=0,0,LOOKUP(X67,[1]Deduct!A$21:A$64,[1]Deduct!D$21:D$64))</f>
        <v>40.86</v>
      </c>
      <c r="AM67" s="13">
        <f>IF(X67=0,0,LOOKUP(X67,[1]Deduct!A$21:A$64,[1]Deduct!E$21:E$64))</f>
        <v>16.61</v>
      </c>
      <c r="AN67" s="18">
        <f t="shared" ref="AN67:AN87" si="16">ROUND(AK67+AL67*2+AM67*2.4,2)</f>
        <v>241.55</v>
      </c>
      <c r="AO67" s="13"/>
      <c r="AP67" s="21" t="e">
        <f t="shared" ref="AP67:AP87" si="17">AN67-AH67</f>
        <v>#VALUE!</v>
      </c>
    </row>
    <row r="68" spans="1:42" hidden="1">
      <c r="A68" s="68">
        <v>66</v>
      </c>
      <c r="B68" s="2" t="s">
        <v>229</v>
      </c>
      <c r="C68" s="3" t="s">
        <v>181</v>
      </c>
      <c r="D68" s="1" t="s">
        <v>17</v>
      </c>
      <c r="E68" s="23" t="s">
        <v>18</v>
      </c>
      <c r="F68" s="82">
        <v>11.25</v>
      </c>
      <c r="G68" s="69">
        <f t="shared" si="11"/>
        <v>41.5</v>
      </c>
      <c r="H68" s="24">
        <v>41.5</v>
      </c>
      <c r="I68" s="25">
        <v>9</v>
      </c>
      <c r="J68" s="26">
        <v>5</v>
      </c>
      <c r="K68" s="27">
        <v>9</v>
      </c>
      <c r="L68" s="28">
        <v>5</v>
      </c>
      <c r="M68" s="25">
        <v>9</v>
      </c>
      <c r="N68" s="26">
        <v>5.5</v>
      </c>
      <c r="O68" s="27">
        <v>0</v>
      </c>
      <c r="P68" s="28">
        <v>0</v>
      </c>
      <c r="Q68" s="90"/>
      <c r="R68" s="91"/>
      <c r="S68" s="27">
        <v>9</v>
      </c>
      <c r="T68" s="28">
        <v>5.5</v>
      </c>
      <c r="U68" s="25">
        <v>9</v>
      </c>
      <c r="V68" s="26">
        <v>5.5</v>
      </c>
      <c r="W68" s="22"/>
      <c r="X68" s="14">
        <f t="shared" si="12"/>
        <v>933.75</v>
      </c>
      <c r="Y68" s="14" t="e">
        <f>SUMIF('[1]2007'!$B$2119:$B$2200,[1]New!B70,'[1]2007'!$E$2119:$E$2200)</f>
        <v>#VALUE!</v>
      </c>
      <c r="Z68" s="15" t="e">
        <f t="shared" si="13"/>
        <v>#VALUE!</v>
      </c>
      <c r="AA68" s="23"/>
      <c r="AB68" s="23"/>
      <c r="AC68" s="16" t="e">
        <f t="shared" si="14"/>
        <v>#VALUE!</v>
      </c>
      <c r="AD68" s="13"/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15"/>
        <v>#VALUE!</v>
      </c>
      <c r="AI68" s="13"/>
      <c r="AJ68" s="13">
        <f>IF(X68=0,0,LOOKUP(X68,[1]Deduct!A$21:A$64,[1]Deduct!A$21:A$64))-X68</f>
        <v>-31.75</v>
      </c>
      <c r="AK68" s="20">
        <f>IF(X68=0,0,LOOKUP(X68,[1]Deduct!A$21:A$64,[1]Deduct!C$21:C$64))</f>
        <v>105.1</v>
      </c>
      <c r="AL68" s="13">
        <f>IF(X68=0,0,LOOKUP(X68,[1]Deduct!A$21:A$64,[1]Deduct!D$21:D$64))</f>
        <v>37.99</v>
      </c>
      <c r="AM68" s="13">
        <f>IF(X68=0,0,LOOKUP(X68,[1]Deduct!A$21:A$64,[1]Deduct!E$21:E$64))</f>
        <v>15.6</v>
      </c>
      <c r="AN68" s="18">
        <f t="shared" si="16"/>
        <v>218.52</v>
      </c>
      <c r="AO68" s="13"/>
      <c r="AP68" s="21" t="e">
        <f t="shared" si="17"/>
        <v>#VALUE!</v>
      </c>
    </row>
    <row r="69" spans="1:42" hidden="1">
      <c r="A69" s="68">
        <v>67</v>
      </c>
      <c r="B69" s="2" t="s">
        <v>102</v>
      </c>
      <c r="C69" s="3" t="s">
        <v>182</v>
      </c>
      <c r="D69" s="1" t="s">
        <v>20</v>
      </c>
      <c r="E69" s="23" t="s">
        <v>18</v>
      </c>
      <c r="F69" s="82">
        <v>10.25</v>
      </c>
      <c r="G69" s="69">
        <f t="shared" si="11"/>
        <v>29.75</v>
      </c>
      <c r="H69" s="24">
        <v>29.75</v>
      </c>
      <c r="I69" s="25">
        <v>0</v>
      </c>
      <c r="J69" s="26">
        <v>0</v>
      </c>
      <c r="K69" s="27">
        <v>10</v>
      </c>
      <c r="L69" s="28">
        <v>5.25</v>
      </c>
      <c r="M69" s="25">
        <v>10</v>
      </c>
      <c r="N69" s="26">
        <v>5.5</v>
      </c>
      <c r="O69" s="27">
        <v>10</v>
      </c>
      <c r="P69" s="28">
        <v>5.5</v>
      </c>
      <c r="Q69" s="90"/>
      <c r="R69" s="91"/>
      <c r="S69" s="27">
        <v>0</v>
      </c>
      <c r="T69" s="28">
        <v>0</v>
      </c>
      <c r="U69" s="25">
        <v>10</v>
      </c>
      <c r="V69" s="26">
        <v>5.5</v>
      </c>
      <c r="W69" s="22"/>
      <c r="X69" s="14">
        <f t="shared" si="12"/>
        <v>609.875</v>
      </c>
      <c r="Y69" s="14" t="e">
        <f>SUMIF('[1]2007'!$B$2119:$B$2200,[1]New!B71,'[1]2007'!$E$2119:$E$2200)</f>
        <v>#VALUE!</v>
      </c>
      <c r="Z69" s="15" t="e">
        <f t="shared" si="13"/>
        <v>#VALUE!</v>
      </c>
      <c r="AA69" s="23"/>
      <c r="AB69" s="23"/>
      <c r="AC69" s="16" t="e">
        <f t="shared" si="14"/>
        <v>#VALUE!</v>
      </c>
      <c r="AD69" s="13"/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15"/>
        <v>#VALUE!</v>
      </c>
      <c r="AI69" s="13"/>
      <c r="AJ69" s="13">
        <f>IF(X69=0,0,LOOKUP(X69,[1]Deduct!A$21:A$64,[1]Deduct!A$21:A$64))-X69</f>
        <v>-9.875</v>
      </c>
      <c r="AK69" s="20">
        <f>IF(X69=0,0,LOOKUP(X69,[1]Deduct!A$21:A$64,[1]Deduct!C$21:C$64))</f>
        <v>36.409999999999997</v>
      </c>
      <c r="AL69" s="13">
        <f>IF(X69=0,0,LOOKUP(X69,[1]Deduct!A$21:A$64,[1]Deduct!D$21:D$64))</f>
        <v>23.04</v>
      </c>
      <c r="AM69" s="13">
        <f>IF(X69=0,0,LOOKUP(X69,[1]Deduct!A$21:A$64,[1]Deduct!E$21:E$64))</f>
        <v>10.38</v>
      </c>
      <c r="AN69" s="18">
        <f t="shared" si="16"/>
        <v>107.4</v>
      </c>
      <c r="AO69" s="13"/>
      <c r="AP69" s="21" t="e">
        <f t="shared" si="17"/>
        <v>#VALUE!</v>
      </c>
    </row>
    <row r="70" spans="1:42">
      <c r="A70" s="68">
        <v>68</v>
      </c>
      <c r="B70" s="2" t="s">
        <v>103</v>
      </c>
      <c r="C70" s="3" t="s">
        <v>183</v>
      </c>
      <c r="D70" s="1" t="s">
        <v>26</v>
      </c>
      <c r="E70" s="23" t="s">
        <v>18</v>
      </c>
      <c r="F70" s="82">
        <v>10.25</v>
      </c>
      <c r="G70" s="69">
        <f t="shared" si="11"/>
        <v>40</v>
      </c>
      <c r="H70" s="24">
        <v>40</v>
      </c>
      <c r="I70" s="25">
        <v>11</v>
      </c>
      <c r="J70" s="26">
        <v>7</v>
      </c>
      <c r="K70" s="27">
        <v>11</v>
      </c>
      <c r="L70" s="28">
        <v>7</v>
      </c>
      <c r="M70" s="25">
        <v>0</v>
      </c>
      <c r="N70" s="26">
        <v>0</v>
      </c>
      <c r="O70" s="27">
        <v>11</v>
      </c>
      <c r="P70" s="28">
        <v>7</v>
      </c>
      <c r="Q70" s="90"/>
      <c r="R70" s="91"/>
      <c r="S70" s="27">
        <v>11</v>
      </c>
      <c r="T70" s="28">
        <v>7</v>
      </c>
      <c r="U70" s="25">
        <v>12</v>
      </c>
      <c r="V70" s="26">
        <v>8</v>
      </c>
      <c r="W70" s="22"/>
      <c r="X70" s="14">
        <f t="shared" si="12"/>
        <v>820</v>
      </c>
      <c r="Y70" s="14" t="e">
        <f>SUMIF('[1]2007'!$B$2119:$B$2200,[1]New!B72,'[1]2007'!$E$2119:$E$2200)</f>
        <v>#VALUE!</v>
      </c>
      <c r="Z70" s="15" t="e">
        <f t="shared" si="13"/>
        <v>#VALUE!</v>
      </c>
      <c r="AA70" s="23"/>
      <c r="AB70" s="23"/>
      <c r="AC70" s="16" t="e">
        <f t="shared" si="14"/>
        <v>#VALUE!</v>
      </c>
      <c r="AD70" s="13"/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15"/>
        <v>#VALUE!</v>
      </c>
      <c r="AI70" s="13"/>
      <c r="AJ70" s="13">
        <f>IF(X70=0,0,LOOKUP(X70,[1]Deduct!A$21:A$64,[1]Deduct!A$21:A$64))-X70</f>
        <v>-70</v>
      </c>
      <c r="AK70" s="20">
        <f>IF(X70=0,0,LOOKUP(X70,[1]Deduct!A$21:A$64,[1]Deduct!C$21:C$64))</f>
        <v>76.92</v>
      </c>
      <c r="AL70" s="13">
        <f>IF(X70=0,0,LOOKUP(X70,[1]Deduct!A$21:A$64,[1]Deduct!D$21:D$64))</f>
        <v>30.49</v>
      </c>
      <c r="AM70" s="13">
        <f>IF(X70=0,0,LOOKUP(X70,[1]Deduct!A$21:A$64,[1]Deduct!E$21:E$64))</f>
        <v>13.01</v>
      </c>
      <c r="AN70" s="18">
        <f t="shared" si="16"/>
        <v>169.12</v>
      </c>
      <c r="AO70" s="13"/>
      <c r="AP70" s="21" t="e">
        <f t="shared" si="17"/>
        <v>#VALUE!</v>
      </c>
    </row>
    <row r="71" spans="1:42" hidden="1">
      <c r="A71" s="68">
        <v>69</v>
      </c>
      <c r="B71" s="2" t="s">
        <v>104</v>
      </c>
      <c r="C71" s="3" t="s">
        <v>184</v>
      </c>
      <c r="D71" s="1" t="s">
        <v>19</v>
      </c>
      <c r="E71" s="23" t="s">
        <v>18</v>
      </c>
      <c r="F71" s="82">
        <v>10.25</v>
      </c>
      <c r="G71" s="69">
        <f t="shared" si="11"/>
        <v>20</v>
      </c>
      <c r="H71" s="24">
        <v>20</v>
      </c>
      <c r="I71" s="25">
        <v>4</v>
      </c>
      <c r="J71" s="26">
        <v>9</v>
      </c>
      <c r="K71" s="27">
        <v>4</v>
      </c>
      <c r="L71" s="28">
        <v>9</v>
      </c>
      <c r="M71" s="25">
        <v>4</v>
      </c>
      <c r="N71" s="26">
        <v>9</v>
      </c>
      <c r="O71" s="27">
        <v>4</v>
      </c>
      <c r="P71" s="28">
        <v>9</v>
      </c>
      <c r="Q71" s="90"/>
      <c r="R71" s="91"/>
      <c r="S71" s="27">
        <v>0</v>
      </c>
      <c r="T71" s="28">
        <v>0</v>
      </c>
      <c r="U71" s="25">
        <v>0</v>
      </c>
      <c r="V71" s="26">
        <v>0</v>
      </c>
      <c r="W71" s="22"/>
      <c r="X71" s="14">
        <f t="shared" si="12"/>
        <v>410</v>
      </c>
      <c r="Y71" s="14" t="e">
        <f>SUMIF('[1]2007'!$B$2119:$B$2200,[1]New!B73,'[1]2007'!$E$2119:$E$2200)</f>
        <v>#VALUE!</v>
      </c>
      <c r="Z71" s="15" t="e">
        <f t="shared" si="13"/>
        <v>#VALUE!</v>
      </c>
      <c r="AA71" s="23"/>
      <c r="AB71" s="23"/>
      <c r="AC71" s="16" t="e">
        <f t="shared" si="14"/>
        <v>#VALUE!</v>
      </c>
      <c r="AD71" s="13"/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15"/>
        <v>#VALUE!</v>
      </c>
      <c r="AI71" s="13"/>
      <c r="AJ71" s="13">
        <f>IF(X71=0,0,LOOKUP(X71,[1]Deduct!A$21:A$64,[1]Deduct!A$21:A$64))-X71</f>
        <v>0</v>
      </c>
      <c r="AK71" s="20">
        <f>IF(X71=0,0,LOOKUP(X71,[1]Deduct!A$21:A$64,[1]Deduct!C$21:C$64))</f>
        <v>0</v>
      </c>
      <c r="AL71" s="13">
        <f>IF(X71=0,0,LOOKUP(X71,[1]Deduct!A$21:A$64,[1]Deduct!D$21:D$64))</f>
        <v>13.64</v>
      </c>
      <c r="AM71" s="13">
        <f>IF(X71=0,0,LOOKUP(X71,[1]Deduct!A$21:A$64,[1]Deduct!E$21:E$64))</f>
        <v>7.1</v>
      </c>
      <c r="AN71" s="18">
        <f t="shared" si="16"/>
        <v>44.32</v>
      </c>
      <c r="AO71" s="13"/>
      <c r="AP71" s="21" t="e">
        <f t="shared" si="17"/>
        <v>#VALUE!</v>
      </c>
    </row>
    <row r="72" spans="1:42" hidden="1">
      <c r="A72" s="68">
        <v>70</v>
      </c>
      <c r="B72" s="2" t="s">
        <v>105</v>
      </c>
      <c r="C72" s="3" t="s">
        <v>185</v>
      </c>
      <c r="D72" s="1" t="s">
        <v>20</v>
      </c>
      <c r="E72" s="23" t="s">
        <v>18</v>
      </c>
      <c r="F72" s="82">
        <v>10.25</v>
      </c>
      <c r="G72" s="69">
        <f t="shared" si="11"/>
        <v>20</v>
      </c>
      <c r="H72" s="24">
        <v>20</v>
      </c>
      <c r="I72" s="25">
        <v>4</v>
      </c>
      <c r="J72" s="26">
        <v>9</v>
      </c>
      <c r="K72" s="27">
        <v>4</v>
      </c>
      <c r="L72" s="28">
        <v>9</v>
      </c>
      <c r="M72" s="25">
        <v>4</v>
      </c>
      <c r="N72" s="26">
        <v>9</v>
      </c>
      <c r="O72" s="27">
        <v>4</v>
      </c>
      <c r="P72" s="28">
        <v>9</v>
      </c>
      <c r="Q72" s="90"/>
      <c r="R72" s="91"/>
      <c r="S72" s="27">
        <v>0</v>
      </c>
      <c r="T72" s="28">
        <v>0</v>
      </c>
      <c r="U72" s="25">
        <v>0</v>
      </c>
      <c r="V72" s="26">
        <v>0</v>
      </c>
      <c r="W72" s="22"/>
      <c r="X72" s="14">
        <f t="shared" si="12"/>
        <v>410</v>
      </c>
      <c r="Y72" s="14" t="e">
        <f>SUMIF('[1]2007'!$B$2119:$B$2200,[1]New!B74,'[1]2007'!$E$2119:$E$2200)</f>
        <v>#VALUE!</v>
      </c>
      <c r="Z72" s="15" t="e">
        <f t="shared" si="13"/>
        <v>#VALUE!</v>
      </c>
      <c r="AA72" s="23"/>
      <c r="AB72" s="23"/>
      <c r="AC72" s="16" t="e">
        <f t="shared" si="14"/>
        <v>#VALUE!</v>
      </c>
      <c r="AD72" s="13"/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5"/>
        <v>#VALUE!</v>
      </c>
      <c r="AI72" s="13"/>
      <c r="AJ72" s="13">
        <f>IF(X72=0,0,LOOKUP(X72,[1]Deduct!A$21:A$64,[1]Deduct!A$21:A$64))-X72</f>
        <v>0</v>
      </c>
      <c r="AK72" s="20">
        <f>IF(X72=0,0,LOOKUP(X72,[1]Deduct!A$21:A$64,[1]Deduct!C$21:C$64))</f>
        <v>0</v>
      </c>
      <c r="AL72" s="13">
        <f>IF(X72=0,0,LOOKUP(X72,[1]Deduct!A$21:A$64,[1]Deduct!D$21:D$64))</f>
        <v>13.64</v>
      </c>
      <c r="AM72" s="13">
        <f>IF(X72=0,0,LOOKUP(X72,[1]Deduct!A$21:A$64,[1]Deduct!E$21:E$64))</f>
        <v>7.1</v>
      </c>
      <c r="AN72" s="18">
        <f t="shared" si="16"/>
        <v>44.32</v>
      </c>
      <c r="AO72" s="13"/>
      <c r="AP72" s="21" t="e">
        <f t="shared" si="17"/>
        <v>#VALUE!</v>
      </c>
    </row>
    <row r="73" spans="1:42" hidden="1">
      <c r="A73" s="68">
        <v>71</v>
      </c>
      <c r="B73" s="2" t="s">
        <v>106</v>
      </c>
      <c r="C73" s="3" t="s">
        <v>186</v>
      </c>
      <c r="D73" s="1" t="s">
        <v>25</v>
      </c>
      <c r="E73" s="23" t="s">
        <v>18</v>
      </c>
      <c r="F73" s="82">
        <v>10.25</v>
      </c>
      <c r="G73" s="69">
        <f t="shared" si="11"/>
        <v>40</v>
      </c>
      <c r="H73" s="24">
        <v>40</v>
      </c>
      <c r="I73" s="25">
        <v>0</v>
      </c>
      <c r="J73" s="26">
        <v>0</v>
      </c>
      <c r="K73" s="27">
        <v>10</v>
      </c>
      <c r="L73" s="28">
        <v>6</v>
      </c>
      <c r="M73" s="25">
        <v>10</v>
      </c>
      <c r="N73" s="26">
        <v>6</v>
      </c>
      <c r="O73" s="27">
        <v>1</v>
      </c>
      <c r="P73" s="28">
        <v>9</v>
      </c>
      <c r="Q73" s="90"/>
      <c r="R73" s="91"/>
      <c r="S73" s="27">
        <v>10</v>
      </c>
      <c r="T73" s="28">
        <v>6</v>
      </c>
      <c r="U73" s="25">
        <v>10</v>
      </c>
      <c r="V73" s="26">
        <v>6</v>
      </c>
      <c r="W73" s="22"/>
      <c r="X73" s="14">
        <f t="shared" si="12"/>
        <v>820</v>
      </c>
      <c r="Y73" s="14" t="e">
        <f>SUMIF('[1]2007'!$B$2119:$B$2200,[1]New!B75,'[1]2007'!$E$2119:$E$2200)</f>
        <v>#VALUE!</v>
      </c>
      <c r="Z73" s="15" t="e">
        <f t="shared" si="13"/>
        <v>#VALUE!</v>
      </c>
      <c r="AA73" s="23"/>
      <c r="AB73" s="23"/>
      <c r="AC73" s="16" t="e">
        <f t="shared" si="14"/>
        <v>#VALUE!</v>
      </c>
      <c r="AD73" s="13"/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5"/>
        <v>#VALUE!</v>
      </c>
      <c r="AI73" s="13"/>
      <c r="AJ73" s="13">
        <f>IF(X73=0,0,LOOKUP(X73,[1]Deduct!A$21:A$64,[1]Deduct!A$21:A$64))-X73</f>
        <v>-70</v>
      </c>
      <c r="AK73" s="20">
        <f>IF(X73=0,0,LOOKUP(X73,[1]Deduct!A$21:A$64,[1]Deduct!C$21:C$64))</f>
        <v>76.92</v>
      </c>
      <c r="AL73" s="13">
        <f>IF(X73=0,0,LOOKUP(X73,[1]Deduct!A$21:A$64,[1]Deduct!D$21:D$64))</f>
        <v>30.49</v>
      </c>
      <c r="AM73" s="13">
        <f>IF(X73=0,0,LOOKUP(X73,[1]Deduct!A$21:A$64,[1]Deduct!E$21:E$64))</f>
        <v>13.01</v>
      </c>
      <c r="AN73" s="18">
        <f t="shared" si="16"/>
        <v>169.12</v>
      </c>
      <c r="AO73" s="13"/>
      <c r="AP73" s="21" t="e">
        <f t="shared" si="17"/>
        <v>#VALUE!</v>
      </c>
    </row>
    <row r="74" spans="1:42" hidden="1">
      <c r="A74" s="68">
        <v>72</v>
      </c>
      <c r="B74" s="2" t="s">
        <v>107</v>
      </c>
      <c r="C74" s="3" t="s">
        <v>187</v>
      </c>
      <c r="D74" s="1" t="s">
        <v>19</v>
      </c>
      <c r="E74" s="23" t="s">
        <v>18</v>
      </c>
      <c r="F74" s="82">
        <v>10.25</v>
      </c>
      <c r="G74" s="69">
        <f t="shared" si="11"/>
        <v>40</v>
      </c>
      <c r="H74" s="24">
        <v>40</v>
      </c>
      <c r="I74" s="25">
        <v>10</v>
      </c>
      <c r="J74" s="26">
        <v>6</v>
      </c>
      <c r="K74" s="27">
        <v>0</v>
      </c>
      <c r="L74" s="28">
        <v>0</v>
      </c>
      <c r="M74" s="25">
        <v>10</v>
      </c>
      <c r="N74" s="26">
        <v>6</v>
      </c>
      <c r="O74" s="27">
        <v>10</v>
      </c>
      <c r="P74" s="28">
        <v>6</v>
      </c>
      <c r="Q74" s="90"/>
      <c r="R74" s="91"/>
      <c r="S74" s="27">
        <v>10</v>
      </c>
      <c r="T74" s="28">
        <v>6</v>
      </c>
      <c r="U74" s="25">
        <v>10</v>
      </c>
      <c r="V74" s="26">
        <v>6</v>
      </c>
      <c r="W74" s="22"/>
      <c r="X74" s="14">
        <f t="shared" si="12"/>
        <v>820</v>
      </c>
      <c r="Y74" s="14" t="e">
        <f>SUMIF('[1]2007'!$B$2119:$B$2200,[1]New!B76,'[1]2007'!$E$2119:$E$2200)</f>
        <v>#VALUE!</v>
      </c>
      <c r="Z74" s="15" t="e">
        <f t="shared" si="13"/>
        <v>#VALUE!</v>
      </c>
      <c r="AA74" s="23"/>
      <c r="AB74" s="23"/>
      <c r="AC74" s="16" t="e">
        <f t="shared" si="14"/>
        <v>#VALUE!</v>
      </c>
      <c r="AD74" s="13"/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5"/>
        <v>#VALUE!</v>
      </c>
      <c r="AI74" s="13"/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16"/>
        <v>169.12</v>
      </c>
      <c r="AO74" s="13"/>
      <c r="AP74" s="21" t="e">
        <f t="shared" si="17"/>
        <v>#VALUE!</v>
      </c>
    </row>
    <row r="75" spans="1:42">
      <c r="A75" s="68">
        <v>73</v>
      </c>
      <c r="B75" s="2" t="s">
        <v>108</v>
      </c>
      <c r="C75" s="3" t="s">
        <v>188</v>
      </c>
      <c r="D75" s="1" t="s">
        <v>26</v>
      </c>
      <c r="E75" s="23" t="s">
        <v>18</v>
      </c>
      <c r="F75" s="82">
        <v>10.25</v>
      </c>
      <c r="G75" s="69">
        <f t="shared" si="11"/>
        <v>40</v>
      </c>
      <c r="H75" s="24">
        <v>40</v>
      </c>
      <c r="I75" s="25">
        <v>2</v>
      </c>
      <c r="J75" s="26">
        <v>10</v>
      </c>
      <c r="K75" s="27">
        <v>2</v>
      </c>
      <c r="L75" s="28">
        <v>10</v>
      </c>
      <c r="M75" s="25">
        <v>2</v>
      </c>
      <c r="N75" s="26">
        <v>10</v>
      </c>
      <c r="O75" s="27">
        <v>0</v>
      </c>
      <c r="P75" s="28">
        <v>0</v>
      </c>
      <c r="Q75" s="90"/>
      <c r="R75" s="91"/>
      <c r="S75" s="27">
        <v>2</v>
      </c>
      <c r="T75" s="28">
        <v>10</v>
      </c>
      <c r="U75" s="25">
        <v>2</v>
      </c>
      <c r="V75" s="26">
        <v>10</v>
      </c>
      <c r="W75" s="22"/>
      <c r="X75" s="14">
        <f t="shared" si="12"/>
        <v>820</v>
      </c>
      <c r="Y75" s="14" t="e">
        <f>SUMIF('[1]2007'!$B$2119:$B$2200,[1]New!B77,'[1]2007'!$E$2119:$E$2200)</f>
        <v>#VALUE!</v>
      </c>
      <c r="Z75" s="15" t="e">
        <f t="shared" si="13"/>
        <v>#VALUE!</v>
      </c>
      <c r="AA75" s="23"/>
      <c r="AB75" s="23"/>
      <c r="AC75" s="16" t="e">
        <f t="shared" si="14"/>
        <v>#VALUE!</v>
      </c>
      <c r="AD75" s="13"/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5"/>
        <v>#VALUE!</v>
      </c>
      <c r="AI75" s="13"/>
      <c r="AJ75" s="13">
        <f>IF(X75=0,0,LOOKUP(X75,[1]Deduct!A$21:A$64,[1]Deduct!A$21:A$64))-X75</f>
        <v>-70</v>
      </c>
      <c r="AK75" s="20">
        <f>IF(X75=0,0,LOOKUP(X75,[1]Deduct!A$21:A$64,[1]Deduct!C$21:C$64))</f>
        <v>76.92</v>
      </c>
      <c r="AL75" s="13">
        <f>IF(X75=0,0,LOOKUP(X75,[1]Deduct!A$21:A$64,[1]Deduct!D$21:D$64))</f>
        <v>30.49</v>
      </c>
      <c r="AM75" s="13">
        <f>IF(X75=0,0,LOOKUP(X75,[1]Deduct!A$21:A$64,[1]Deduct!E$21:E$64))</f>
        <v>13.01</v>
      </c>
      <c r="AN75" s="18">
        <f t="shared" si="16"/>
        <v>169.12</v>
      </c>
      <c r="AO75" s="13"/>
      <c r="AP75" s="21" t="e">
        <f t="shared" si="17"/>
        <v>#VALUE!</v>
      </c>
    </row>
    <row r="76" spans="1:42" hidden="1">
      <c r="A76" s="68">
        <v>74</v>
      </c>
      <c r="B76" s="2" t="s">
        <v>109</v>
      </c>
      <c r="C76" s="3" t="s">
        <v>189</v>
      </c>
      <c r="D76" s="1" t="s">
        <v>17</v>
      </c>
      <c r="E76" s="23" t="s">
        <v>18</v>
      </c>
      <c r="F76" s="82">
        <v>10.25</v>
      </c>
      <c r="G76" s="69">
        <f t="shared" si="11"/>
        <v>37.75</v>
      </c>
      <c r="H76" s="24">
        <v>37.75</v>
      </c>
      <c r="I76" s="25">
        <v>9</v>
      </c>
      <c r="J76" s="26">
        <v>5</v>
      </c>
      <c r="K76" s="27">
        <v>9</v>
      </c>
      <c r="L76" s="28">
        <v>4.5</v>
      </c>
      <c r="M76" s="25">
        <v>0</v>
      </c>
      <c r="N76" s="26">
        <v>0</v>
      </c>
      <c r="O76" s="27">
        <v>9</v>
      </c>
      <c r="P76" s="28">
        <v>4.5</v>
      </c>
      <c r="Q76" s="90"/>
      <c r="R76" s="91"/>
      <c r="S76" s="27">
        <v>9</v>
      </c>
      <c r="T76" s="28">
        <v>4.25</v>
      </c>
      <c r="U76" s="25">
        <v>9</v>
      </c>
      <c r="V76" s="26">
        <v>4.5</v>
      </c>
      <c r="W76" s="22"/>
      <c r="X76" s="14">
        <f t="shared" si="12"/>
        <v>773.875</v>
      </c>
      <c r="Y76" s="14" t="e">
        <f>SUMIF('[1]2007'!$B$2119:$B$2200,[1]New!B78,'[1]2007'!$E$2119:$E$2200)</f>
        <v>#VALUE!</v>
      </c>
      <c r="Z76" s="15" t="e">
        <f t="shared" si="13"/>
        <v>#VALUE!</v>
      </c>
      <c r="AA76" s="23"/>
      <c r="AB76" s="23"/>
      <c r="AC76" s="16" t="e">
        <f t="shared" si="14"/>
        <v>#VALUE!</v>
      </c>
      <c r="AD76" s="13"/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5"/>
        <v>#VALUE!</v>
      </c>
      <c r="AI76" s="13"/>
      <c r="AJ76" s="13">
        <f>IF(X76=0,0,LOOKUP(X76,[1]Deduct!A$21:A$64,[1]Deduct!A$21:A$64))-X76</f>
        <v>-23.875</v>
      </c>
      <c r="AK76" s="20">
        <f>IF(X76=0,0,LOOKUP(X76,[1]Deduct!A$21:A$64,[1]Deduct!C$21:C$64))</f>
        <v>76.92</v>
      </c>
      <c r="AL76" s="13">
        <f>IF(X76=0,0,LOOKUP(X76,[1]Deduct!A$21:A$64,[1]Deduct!D$21:D$64))</f>
        <v>30.49</v>
      </c>
      <c r="AM76" s="13">
        <f>IF(X76=0,0,LOOKUP(X76,[1]Deduct!A$21:A$64,[1]Deduct!E$21:E$64))</f>
        <v>13.01</v>
      </c>
      <c r="AN76" s="18">
        <f t="shared" si="16"/>
        <v>169.12</v>
      </c>
      <c r="AO76" s="13"/>
      <c r="AP76" s="21" t="e">
        <f t="shared" si="17"/>
        <v>#VALUE!</v>
      </c>
    </row>
    <row r="77" spans="1:42" hidden="1">
      <c r="A77" s="68">
        <v>75</v>
      </c>
      <c r="B77" s="2" t="s">
        <v>110</v>
      </c>
      <c r="C77" s="3" t="s">
        <v>190</v>
      </c>
      <c r="D77" s="1" t="s">
        <v>17</v>
      </c>
      <c r="E77" s="23" t="s">
        <v>18</v>
      </c>
      <c r="F77" s="82">
        <v>10.75</v>
      </c>
      <c r="G77" s="69">
        <f t="shared" si="11"/>
        <v>35.75</v>
      </c>
      <c r="H77" s="24">
        <v>35.75</v>
      </c>
      <c r="I77" s="25">
        <v>4</v>
      </c>
      <c r="J77" s="26">
        <v>10</v>
      </c>
      <c r="K77" s="27">
        <v>4.25</v>
      </c>
      <c r="L77" s="28">
        <v>10</v>
      </c>
      <c r="M77" s="25">
        <v>4</v>
      </c>
      <c r="N77" s="26">
        <v>10</v>
      </c>
      <c r="O77" s="27">
        <v>4</v>
      </c>
      <c r="P77" s="28">
        <v>10</v>
      </c>
      <c r="Q77" s="90"/>
      <c r="R77" s="91"/>
      <c r="S77" s="27">
        <v>4</v>
      </c>
      <c r="T77" s="28">
        <v>10</v>
      </c>
      <c r="U77" s="25">
        <v>4</v>
      </c>
      <c r="V77" s="26">
        <v>10</v>
      </c>
      <c r="W77" s="22"/>
      <c r="X77" s="14">
        <f t="shared" si="12"/>
        <v>768.625</v>
      </c>
      <c r="Y77" s="14" t="e">
        <f>SUMIF('[1]2007'!$B$2119:$B$2200,[1]New!B79,'[1]2007'!$E$2119:$E$2200)</f>
        <v>#VALUE!</v>
      </c>
      <c r="Z77" s="15" t="e">
        <f t="shared" si="13"/>
        <v>#VALUE!</v>
      </c>
      <c r="AA77" s="23"/>
      <c r="AB77" s="23"/>
      <c r="AC77" s="16" t="e">
        <f t="shared" si="14"/>
        <v>#VALUE!</v>
      </c>
      <c r="AD77" s="13"/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5"/>
        <v>#VALUE!</v>
      </c>
      <c r="AI77" s="13"/>
      <c r="AJ77" s="13">
        <f>IF(X77=0,0,LOOKUP(X77,[1]Deduct!A$21:A$64,[1]Deduct!A$21:A$64))-X77</f>
        <v>-18.625</v>
      </c>
      <c r="AK77" s="20">
        <f>IF(X77=0,0,LOOKUP(X77,[1]Deduct!A$21:A$64,[1]Deduct!C$21:C$64))</f>
        <v>76.92</v>
      </c>
      <c r="AL77" s="13">
        <f>IF(X77=0,0,LOOKUP(X77,[1]Deduct!A$21:A$64,[1]Deduct!D$21:D$64))</f>
        <v>30.49</v>
      </c>
      <c r="AM77" s="13">
        <f>IF(X77=0,0,LOOKUP(X77,[1]Deduct!A$21:A$64,[1]Deduct!E$21:E$64))</f>
        <v>13.01</v>
      </c>
      <c r="AN77" s="18">
        <f t="shared" si="16"/>
        <v>169.12</v>
      </c>
      <c r="AO77" s="13"/>
      <c r="AP77" s="21" t="e">
        <f t="shared" si="17"/>
        <v>#VALUE!</v>
      </c>
    </row>
    <row r="78" spans="1:42" hidden="1">
      <c r="A78" s="68">
        <v>76</v>
      </c>
      <c r="B78" s="2" t="s">
        <v>111</v>
      </c>
      <c r="C78" s="3" t="s">
        <v>191</v>
      </c>
      <c r="D78" s="1" t="s">
        <v>20</v>
      </c>
      <c r="E78" s="23" t="s">
        <v>18</v>
      </c>
      <c r="F78" s="82">
        <v>11.25</v>
      </c>
      <c r="G78" s="69">
        <f t="shared" si="11"/>
        <v>40</v>
      </c>
      <c r="H78" s="24">
        <v>40</v>
      </c>
      <c r="I78" s="25">
        <v>11</v>
      </c>
      <c r="J78" s="26">
        <v>7</v>
      </c>
      <c r="K78" s="27">
        <v>11</v>
      </c>
      <c r="L78" s="28">
        <v>7</v>
      </c>
      <c r="M78" s="25">
        <v>0</v>
      </c>
      <c r="N78" s="26">
        <v>0</v>
      </c>
      <c r="O78" s="27">
        <v>11</v>
      </c>
      <c r="P78" s="28">
        <v>7</v>
      </c>
      <c r="Q78" s="90"/>
      <c r="R78" s="91"/>
      <c r="S78" s="27">
        <v>11</v>
      </c>
      <c r="T78" s="28">
        <v>7</v>
      </c>
      <c r="U78" s="25">
        <v>11</v>
      </c>
      <c r="V78" s="26">
        <v>7</v>
      </c>
      <c r="W78" s="22"/>
      <c r="X78" s="14">
        <f t="shared" si="12"/>
        <v>900</v>
      </c>
      <c r="Y78" s="14" t="e">
        <f>SUMIF('[1]2007'!$B$2119:$B$2200,[1]New!B80,'[1]2007'!$E$2119:$E$2200)</f>
        <v>#VALUE!</v>
      </c>
      <c r="Z78" s="15" t="e">
        <f t="shared" si="13"/>
        <v>#VALUE!</v>
      </c>
      <c r="AA78" s="23"/>
      <c r="AB78" s="23"/>
      <c r="AC78" s="16" t="e">
        <f t="shared" si="14"/>
        <v>#VALUE!</v>
      </c>
      <c r="AD78" s="13"/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5"/>
        <v>#VALUE!</v>
      </c>
      <c r="AI78" s="13"/>
      <c r="AJ78" s="13">
        <f>IF(X78=0,0,LOOKUP(X78,[1]Deduct!A$21:A$64,[1]Deduct!A$21:A$64))-X78</f>
        <v>-20</v>
      </c>
      <c r="AK78" s="20">
        <f>IF(X78=0,0,LOOKUP(X78,[1]Deduct!A$21:A$64,[1]Deduct!C$21:C$64))</f>
        <v>99.45</v>
      </c>
      <c r="AL78" s="13">
        <f>IF(X78=0,0,LOOKUP(X78,[1]Deduct!A$21:A$64,[1]Deduct!D$21:D$64))</f>
        <v>36.9</v>
      </c>
      <c r="AM78" s="13">
        <f>IF(X78=0,0,LOOKUP(X78,[1]Deduct!A$21:A$64,[1]Deduct!E$21:E$64))</f>
        <v>15.22</v>
      </c>
      <c r="AN78" s="18">
        <f t="shared" si="16"/>
        <v>209.78</v>
      </c>
      <c r="AO78" s="13"/>
      <c r="AP78" s="21" t="e">
        <f t="shared" si="17"/>
        <v>#VALUE!</v>
      </c>
    </row>
    <row r="79" spans="1:42" hidden="1">
      <c r="A79" s="68">
        <v>77</v>
      </c>
      <c r="B79" s="2" t="s">
        <v>230</v>
      </c>
      <c r="C79" s="3" t="s">
        <v>192</v>
      </c>
      <c r="D79" s="1" t="s">
        <v>17</v>
      </c>
      <c r="E79" s="23" t="s">
        <v>18</v>
      </c>
      <c r="F79" s="82">
        <v>10.25</v>
      </c>
      <c r="G79" s="69">
        <f t="shared" si="11"/>
        <v>40</v>
      </c>
      <c r="H79" s="24">
        <v>40</v>
      </c>
      <c r="I79" s="25">
        <v>11</v>
      </c>
      <c r="J79" s="26">
        <v>5</v>
      </c>
      <c r="K79" s="27">
        <v>11</v>
      </c>
      <c r="L79" s="28">
        <v>5</v>
      </c>
      <c r="M79" s="25">
        <v>11</v>
      </c>
      <c r="N79" s="26">
        <v>6</v>
      </c>
      <c r="O79" s="27">
        <v>11</v>
      </c>
      <c r="P79" s="28">
        <v>6</v>
      </c>
      <c r="Q79" s="90"/>
      <c r="R79" s="91"/>
      <c r="S79" s="27">
        <v>11</v>
      </c>
      <c r="T79" s="28">
        <v>6</v>
      </c>
      <c r="U79" s="25">
        <v>11</v>
      </c>
      <c r="V79" s="26">
        <v>6</v>
      </c>
      <c r="W79" s="22"/>
      <c r="X79" s="14">
        <f t="shared" si="12"/>
        <v>820</v>
      </c>
      <c r="Y79" s="14" t="e">
        <f>SUMIF('[1]2007'!$B$2119:$B$2200,[1]New!B81,'[1]2007'!$E$2119:$E$2200)</f>
        <v>#VALUE!</v>
      </c>
      <c r="Z79" s="15" t="e">
        <f t="shared" si="13"/>
        <v>#VALUE!</v>
      </c>
      <c r="AA79" s="23"/>
      <c r="AB79" s="23"/>
      <c r="AC79" s="16" t="e">
        <f t="shared" si="14"/>
        <v>#VALUE!</v>
      </c>
      <c r="AD79" s="13"/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5"/>
        <v>#VALUE!</v>
      </c>
      <c r="AI79" s="13"/>
      <c r="AJ79" s="13">
        <f>IF(X79=0,0,LOOKUP(X79,[1]Deduct!A$21:A$64,[1]Deduct!A$21:A$64))-X79</f>
        <v>-70</v>
      </c>
      <c r="AK79" s="20">
        <f>IF(X79=0,0,LOOKUP(X79,[1]Deduct!A$21:A$64,[1]Deduct!C$21:C$64))</f>
        <v>76.92</v>
      </c>
      <c r="AL79" s="13">
        <f>IF(X79=0,0,LOOKUP(X79,[1]Deduct!A$21:A$64,[1]Deduct!D$21:D$64))</f>
        <v>30.49</v>
      </c>
      <c r="AM79" s="13">
        <f>IF(X79=0,0,LOOKUP(X79,[1]Deduct!A$21:A$64,[1]Deduct!E$21:E$64))</f>
        <v>13.01</v>
      </c>
      <c r="AN79" s="18">
        <f t="shared" si="16"/>
        <v>169.12</v>
      </c>
      <c r="AO79" s="13"/>
      <c r="AP79" s="21" t="e">
        <f t="shared" si="17"/>
        <v>#VALUE!</v>
      </c>
    </row>
    <row r="80" spans="1:42">
      <c r="A80" s="68">
        <v>78</v>
      </c>
      <c r="B80" s="2" t="s">
        <v>112</v>
      </c>
      <c r="C80" s="3" t="s">
        <v>193</v>
      </c>
      <c r="D80" s="1" t="s">
        <v>26</v>
      </c>
      <c r="E80" s="23" t="s">
        <v>18</v>
      </c>
      <c r="F80" s="82">
        <v>11.25</v>
      </c>
      <c r="G80" s="69">
        <f t="shared" si="11"/>
        <v>32.67</v>
      </c>
      <c r="H80" s="24">
        <v>32.67</v>
      </c>
      <c r="I80" s="25">
        <v>11</v>
      </c>
      <c r="J80" s="26">
        <v>5</v>
      </c>
      <c r="K80" s="27">
        <v>11</v>
      </c>
      <c r="L80" s="28">
        <v>6</v>
      </c>
      <c r="M80" s="25">
        <v>11</v>
      </c>
      <c r="N80" s="26">
        <v>5</v>
      </c>
      <c r="O80" s="27">
        <v>11</v>
      </c>
      <c r="P80" s="28">
        <v>6.67</v>
      </c>
      <c r="Q80" s="90"/>
      <c r="R80" s="91"/>
      <c r="S80" s="27">
        <v>11</v>
      </c>
      <c r="T80" s="28">
        <v>5</v>
      </c>
      <c r="U80" s="25">
        <v>0</v>
      </c>
      <c r="V80" s="26">
        <v>0</v>
      </c>
      <c r="W80" s="22"/>
      <c r="X80" s="14">
        <f t="shared" si="12"/>
        <v>735.07500000000005</v>
      </c>
      <c r="Y80" s="14" t="e">
        <f>SUMIF('[1]2007'!$B$2119:$B$2200,[1]New!B82,'[1]2007'!$E$2119:$E$2200)</f>
        <v>#VALUE!</v>
      </c>
      <c r="Z80" s="15" t="e">
        <f t="shared" si="13"/>
        <v>#VALUE!</v>
      </c>
      <c r="AA80" s="23"/>
      <c r="AB80" s="23"/>
      <c r="AC80" s="16" t="e">
        <f t="shared" si="14"/>
        <v>#VALUE!</v>
      </c>
      <c r="AD80" s="13"/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5"/>
        <v>#VALUE!</v>
      </c>
      <c r="AI80" s="13"/>
      <c r="AJ80" s="13">
        <f>IF(X80=0,0,LOOKUP(X80,[1]Deduct!A$21:A$64,[1]Deduct!A$21:A$64))-X80</f>
        <v>-5.0750000000000455</v>
      </c>
      <c r="AK80" s="20">
        <f>IF(X80=0,0,LOOKUP(X80,[1]Deduct!A$21:A$64,[1]Deduct!C$21:C$64))</f>
        <v>69.14</v>
      </c>
      <c r="AL80" s="13">
        <f>IF(X80=0,0,LOOKUP(X80,[1]Deduct!A$21:A$64,[1]Deduct!D$21:D$64))</f>
        <v>29.49</v>
      </c>
      <c r="AM80" s="13">
        <f>IF(X80=0,0,LOOKUP(X80,[1]Deduct!A$21:A$64,[1]Deduct!E$21:E$64))</f>
        <v>12.65</v>
      </c>
      <c r="AN80" s="18">
        <f t="shared" si="16"/>
        <v>158.47999999999999</v>
      </c>
      <c r="AO80" s="13"/>
      <c r="AP80" s="21" t="e">
        <f t="shared" si="17"/>
        <v>#VALUE!</v>
      </c>
    </row>
    <row r="81" spans="1:42" hidden="1">
      <c r="A81" s="68">
        <v>79</v>
      </c>
      <c r="B81" s="2" t="s">
        <v>113</v>
      </c>
      <c r="C81" s="3" t="s">
        <v>194</v>
      </c>
      <c r="D81" s="1" t="s">
        <v>25</v>
      </c>
      <c r="E81" s="23" t="s">
        <v>18</v>
      </c>
      <c r="F81" s="82">
        <v>10.25</v>
      </c>
      <c r="G81" s="69">
        <f t="shared" si="11"/>
        <v>20</v>
      </c>
      <c r="H81" s="24">
        <v>20</v>
      </c>
      <c r="I81" s="25">
        <v>11</v>
      </c>
      <c r="J81" s="26">
        <v>4</v>
      </c>
      <c r="K81" s="27">
        <v>11</v>
      </c>
      <c r="L81" s="28">
        <v>4</v>
      </c>
      <c r="M81" s="25">
        <v>0</v>
      </c>
      <c r="N81" s="26">
        <v>0</v>
      </c>
      <c r="O81" s="27">
        <v>11</v>
      </c>
      <c r="P81" s="28">
        <v>4</v>
      </c>
      <c r="Q81" s="90"/>
      <c r="R81" s="91"/>
      <c r="S81" s="27">
        <v>11</v>
      </c>
      <c r="T81" s="28">
        <v>4</v>
      </c>
      <c r="U81" s="25">
        <v>0</v>
      </c>
      <c r="V81" s="26">
        <v>0</v>
      </c>
      <c r="W81" s="22"/>
      <c r="X81" s="14"/>
      <c r="Y81" s="14"/>
      <c r="Z81" s="15"/>
      <c r="AA81" s="23"/>
      <c r="AB81" s="23"/>
      <c r="AC81" s="16"/>
      <c r="AD81" s="13"/>
      <c r="AE81" s="17"/>
      <c r="AF81" s="18"/>
      <c r="AG81" s="18"/>
      <c r="AH81" s="19"/>
      <c r="AI81" s="13"/>
      <c r="AJ81" s="13"/>
      <c r="AK81" s="20"/>
      <c r="AL81" s="13"/>
      <c r="AM81" s="13"/>
      <c r="AN81" s="18"/>
      <c r="AO81" s="13"/>
      <c r="AP81" s="21"/>
    </row>
    <row r="82" spans="1:42" hidden="1">
      <c r="A82" s="68">
        <v>80</v>
      </c>
      <c r="B82" s="2" t="s">
        <v>221</v>
      </c>
      <c r="C82" s="3" t="s">
        <v>222</v>
      </c>
      <c r="D82" s="1" t="s">
        <v>216</v>
      </c>
      <c r="E82" s="23" t="s">
        <v>18</v>
      </c>
      <c r="F82" s="82">
        <v>10.25</v>
      </c>
      <c r="G82" s="69">
        <f t="shared" si="11"/>
        <v>40</v>
      </c>
      <c r="H82" s="24">
        <v>40</v>
      </c>
      <c r="I82" s="25">
        <v>3</v>
      </c>
      <c r="J82" s="26">
        <v>9</v>
      </c>
      <c r="K82" s="27">
        <v>1</v>
      </c>
      <c r="L82" s="28">
        <v>9</v>
      </c>
      <c r="M82" s="25">
        <v>9</v>
      </c>
      <c r="N82" s="26">
        <v>4</v>
      </c>
      <c r="O82" s="27">
        <v>1</v>
      </c>
      <c r="P82" s="28">
        <v>9</v>
      </c>
      <c r="Q82" s="90"/>
      <c r="R82" s="91"/>
      <c r="S82" s="27">
        <v>9</v>
      </c>
      <c r="T82" s="28">
        <v>4</v>
      </c>
      <c r="U82" s="25">
        <v>12</v>
      </c>
      <c r="V82" s="26">
        <v>4</v>
      </c>
      <c r="W82" s="22"/>
      <c r="X82" s="14">
        <f t="shared" si="12"/>
        <v>820</v>
      </c>
      <c r="Y82" s="14" t="e">
        <f>SUMIF('[1]2007'!$B$2119:$B$2200,[1]New!B83,'[1]2007'!$E$2119:$E$2200)</f>
        <v>#VALUE!</v>
      </c>
      <c r="Z82" s="15" t="e">
        <f t="shared" si="13"/>
        <v>#VALUE!</v>
      </c>
      <c r="AA82" s="23"/>
      <c r="AB82" s="23"/>
      <c r="AC82" s="16" t="e">
        <f t="shared" si="14"/>
        <v>#VALUE!</v>
      </c>
      <c r="AD82" s="13"/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15"/>
        <v>#VALUE!</v>
      </c>
      <c r="AI82" s="13"/>
      <c r="AJ82" s="13">
        <f>IF(X82=0,0,LOOKUP(X82,[1]Deduct!A$21:A$64,[1]Deduct!A$21:A$64))-X82</f>
        <v>-70</v>
      </c>
      <c r="AK82" s="20">
        <f>IF(X82=0,0,LOOKUP(X82,[1]Deduct!A$21:A$64,[1]Deduct!C$21:C$64))</f>
        <v>76.92</v>
      </c>
      <c r="AL82" s="13">
        <f>IF(X82=0,0,LOOKUP(X82,[1]Deduct!A$21:A$64,[1]Deduct!D$21:D$64))</f>
        <v>30.49</v>
      </c>
      <c r="AM82" s="13">
        <f>IF(X82=0,0,LOOKUP(X82,[1]Deduct!A$21:A$64,[1]Deduct!E$21:E$64))</f>
        <v>13.01</v>
      </c>
      <c r="AN82" s="18">
        <f t="shared" si="16"/>
        <v>169.12</v>
      </c>
      <c r="AO82" s="13"/>
      <c r="AP82" s="21" t="e">
        <f t="shared" si="17"/>
        <v>#VALUE!</v>
      </c>
    </row>
    <row r="83" spans="1:42" hidden="1">
      <c r="A83" s="68">
        <v>81</v>
      </c>
      <c r="B83" s="2" t="s">
        <v>114</v>
      </c>
      <c r="C83" s="3" t="s">
        <v>195</v>
      </c>
      <c r="D83" s="1" t="s">
        <v>216</v>
      </c>
      <c r="E83" s="23" t="s">
        <v>18</v>
      </c>
      <c r="F83" s="82">
        <v>14</v>
      </c>
      <c r="G83" s="69">
        <f t="shared" si="11"/>
        <v>23.25</v>
      </c>
      <c r="H83" s="24">
        <v>23.25</v>
      </c>
      <c r="I83" s="25">
        <v>12</v>
      </c>
      <c r="J83" s="26">
        <v>5</v>
      </c>
      <c r="K83" s="27">
        <v>0</v>
      </c>
      <c r="L83" s="28">
        <v>0</v>
      </c>
      <c r="M83" s="25">
        <v>0</v>
      </c>
      <c r="N83" s="26">
        <v>0</v>
      </c>
      <c r="O83" s="27">
        <v>11</v>
      </c>
      <c r="P83" s="28">
        <v>5</v>
      </c>
      <c r="Q83" s="90"/>
      <c r="R83" s="91"/>
      <c r="S83" s="27">
        <v>11</v>
      </c>
      <c r="T83" s="28">
        <v>5</v>
      </c>
      <c r="U83" s="25">
        <v>11</v>
      </c>
      <c r="V83" s="26">
        <v>5.25</v>
      </c>
      <c r="W83" s="22"/>
      <c r="X83" s="14">
        <f t="shared" si="12"/>
        <v>651</v>
      </c>
      <c r="Y83" s="14" t="e">
        <f>SUMIF('[1]2007'!$B$2119:$B$2200,[1]New!B84,'[1]2007'!$E$2119:$E$2200)</f>
        <v>#VALUE!</v>
      </c>
      <c r="Z83" s="15" t="e">
        <f t="shared" si="13"/>
        <v>#VALUE!</v>
      </c>
      <c r="AA83" s="23"/>
      <c r="AB83" s="23"/>
      <c r="AC83" s="16" t="e">
        <f t="shared" si="14"/>
        <v>#VALUE!</v>
      </c>
      <c r="AD83" s="13"/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15"/>
        <v>#VALUE!</v>
      </c>
      <c r="AI83" s="13"/>
      <c r="AJ83" s="13">
        <f>IF(X83=0,0,LOOKUP(X83,[1]Deduct!A$21:A$64,[1]Deduct!A$21:A$64))-X83</f>
        <v>-1</v>
      </c>
      <c r="AK83" s="20">
        <f>IF(X83=0,0,LOOKUP(X83,[1]Deduct!A$21:A$64,[1]Deduct!C$21:C$64))</f>
        <v>47.63</v>
      </c>
      <c r="AL83" s="13">
        <f>IF(X83=0,0,LOOKUP(X83,[1]Deduct!A$21:A$64,[1]Deduct!D$21:D$64))</f>
        <v>25.52</v>
      </c>
      <c r="AM83" s="13">
        <f>IF(X83=0,0,LOOKUP(X83,[1]Deduct!A$21:A$64,[1]Deduct!E$21:E$64))</f>
        <v>11.25</v>
      </c>
      <c r="AN83" s="18">
        <f t="shared" si="16"/>
        <v>125.67</v>
      </c>
      <c r="AO83" s="13"/>
      <c r="AP83" s="21" t="e">
        <f t="shared" si="17"/>
        <v>#VALUE!</v>
      </c>
    </row>
    <row r="84" spans="1:42" hidden="1">
      <c r="A84" s="68">
        <v>82</v>
      </c>
      <c r="B84" s="2" t="s">
        <v>115</v>
      </c>
      <c r="C84" s="3" t="s">
        <v>196</v>
      </c>
      <c r="D84" s="1" t="s">
        <v>19</v>
      </c>
      <c r="E84" s="23" t="s">
        <v>18</v>
      </c>
      <c r="F84" s="88">
        <v>10.25</v>
      </c>
      <c r="G84" s="69">
        <f t="shared" si="11"/>
        <v>40</v>
      </c>
      <c r="H84" s="24">
        <v>40</v>
      </c>
      <c r="I84" s="25">
        <v>10</v>
      </c>
      <c r="J84" s="26">
        <v>6</v>
      </c>
      <c r="K84" s="27">
        <v>10</v>
      </c>
      <c r="L84" s="28">
        <v>6</v>
      </c>
      <c r="M84" s="25">
        <v>10</v>
      </c>
      <c r="N84" s="26">
        <v>6</v>
      </c>
      <c r="O84" s="27">
        <v>0</v>
      </c>
      <c r="P84" s="28">
        <v>0</v>
      </c>
      <c r="Q84" s="90"/>
      <c r="R84" s="91"/>
      <c r="S84" s="27">
        <v>10</v>
      </c>
      <c r="T84" s="28">
        <v>6</v>
      </c>
      <c r="U84" s="25">
        <v>10</v>
      </c>
      <c r="V84" s="26">
        <v>6</v>
      </c>
      <c r="W84" s="22"/>
      <c r="X84" s="14">
        <f t="shared" si="12"/>
        <v>820</v>
      </c>
      <c r="Y84" s="14" t="e">
        <f>SUMIF('[1]2007'!$B$2119:$B$2200,[1]New!B85,'[1]2007'!$E$2119:$E$2200)</f>
        <v>#VALUE!</v>
      </c>
      <c r="Z84" s="15" t="e">
        <f t="shared" si="13"/>
        <v>#VALUE!</v>
      </c>
      <c r="AA84" s="23"/>
      <c r="AB84" s="23"/>
      <c r="AC84" s="16" t="e">
        <f t="shared" si="14"/>
        <v>#VALUE!</v>
      </c>
      <c r="AD84" s="13"/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5"/>
        <v>#VALUE!</v>
      </c>
      <c r="AI84" s="13"/>
      <c r="AJ84" s="13">
        <f>IF(X84=0,0,LOOKUP(X84,[1]Deduct!A$21:A$64,[1]Deduct!A$21:A$64))-X84</f>
        <v>-70</v>
      </c>
      <c r="AK84" s="20">
        <f>IF(X84=0,0,LOOKUP(X84,[1]Deduct!A$21:A$64,[1]Deduct!C$21:C$64))</f>
        <v>76.92</v>
      </c>
      <c r="AL84" s="13">
        <f>IF(X84=0,0,LOOKUP(X84,[1]Deduct!A$21:A$64,[1]Deduct!D$21:D$64))</f>
        <v>30.49</v>
      </c>
      <c r="AM84" s="13">
        <f>IF(X84=0,0,LOOKUP(X84,[1]Deduct!A$21:A$64,[1]Deduct!E$21:E$64))</f>
        <v>13.01</v>
      </c>
      <c r="AN84" s="18">
        <f t="shared" si="16"/>
        <v>169.12</v>
      </c>
      <c r="AO84" s="13"/>
      <c r="AP84" s="21" t="e">
        <f t="shared" si="17"/>
        <v>#VALUE!</v>
      </c>
    </row>
    <row r="85" spans="1:42" hidden="1">
      <c r="A85" s="68">
        <v>83</v>
      </c>
      <c r="B85" s="2" t="s">
        <v>116</v>
      </c>
      <c r="C85" s="3" t="s">
        <v>197</v>
      </c>
      <c r="D85" s="1" t="s">
        <v>19</v>
      </c>
      <c r="E85" s="23" t="s">
        <v>18</v>
      </c>
      <c r="F85" s="82" t="s">
        <v>206</v>
      </c>
      <c r="G85" s="69">
        <f t="shared" si="11"/>
        <v>40</v>
      </c>
      <c r="H85" s="24">
        <v>40</v>
      </c>
      <c r="I85" s="25">
        <v>1</v>
      </c>
      <c r="J85" s="26">
        <v>9</v>
      </c>
      <c r="K85" s="27">
        <v>1</v>
      </c>
      <c r="L85" s="28">
        <v>9</v>
      </c>
      <c r="M85" s="25">
        <v>0</v>
      </c>
      <c r="N85" s="26">
        <v>0</v>
      </c>
      <c r="O85" s="27">
        <v>1</v>
      </c>
      <c r="P85" s="28">
        <v>9</v>
      </c>
      <c r="Q85" s="90"/>
      <c r="R85" s="91"/>
      <c r="S85" s="27">
        <v>1</v>
      </c>
      <c r="T85" s="28">
        <v>9</v>
      </c>
      <c r="U85" s="25">
        <v>1</v>
      </c>
      <c r="V85" s="26">
        <v>9</v>
      </c>
      <c r="W85" s="22"/>
      <c r="X85" s="14">
        <f t="shared" si="12"/>
        <v>820</v>
      </c>
      <c r="Y85" s="14" t="e">
        <f>SUMIF('[1]2007'!$B$2119:$B$2200,[1]New!B88,'[1]2007'!$E$2119:$E$2200)</f>
        <v>#VALUE!</v>
      </c>
      <c r="Z85" s="15" t="e">
        <f t="shared" si="13"/>
        <v>#VALUE!</v>
      </c>
      <c r="AA85" s="23"/>
      <c r="AB85" s="23"/>
      <c r="AC85" s="16" t="e">
        <f t="shared" si="14"/>
        <v>#VALUE!</v>
      </c>
      <c r="AD85" s="13"/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5"/>
        <v>#VALUE!</v>
      </c>
      <c r="AI85" s="13"/>
      <c r="AJ85" s="13">
        <f>IF(X85=0,0,LOOKUP(X85,[1]Deduct!A$21:A$64,[1]Deduct!A$21:A$64))-X85</f>
        <v>-70</v>
      </c>
      <c r="AK85" s="20">
        <f>IF(X85=0,0,LOOKUP(X85,[1]Deduct!A$21:A$64,[1]Deduct!C$21:C$64))</f>
        <v>76.92</v>
      </c>
      <c r="AL85" s="13">
        <f>IF(X85=0,0,LOOKUP(X85,[1]Deduct!A$21:A$64,[1]Deduct!D$21:D$64))</f>
        <v>30.49</v>
      </c>
      <c r="AM85" s="13">
        <f>IF(X85=0,0,LOOKUP(X85,[1]Deduct!A$21:A$64,[1]Deduct!E$21:E$64))</f>
        <v>13.01</v>
      </c>
      <c r="AN85" s="18">
        <f t="shared" si="16"/>
        <v>169.12</v>
      </c>
      <c r="AO85" s="13"/>
      <c r="AP85" s="21" t="e">
        <f t="shared" si="17"/>
        <v>#VALUE!</v>
      </c>
    </row>
    <row r="86" spans="1:42" hidden="1">
      <c r="A86" s="68">
        <v>84</v>
      </c>
      <c r="B86" s="2" t="s">
        <v>118</v>
      </c>
      <c r="C86" s="3" t="s">
        <v>199</v>
      </c>
      <c r="D86" s="1" t="s">
        <v>20</v>
      </c>
      <c r="E86" s="23" t="s">
        <v>18</v>
      </c>
      <c r="F86" s="82">
        <v>10.25</v>
      </c>
      <c r="G86" s="69">
        <f t="shared" si="11"/>
        <v>20</v>
      </c>
      <c r="H86" s="24">
        <v>20</v>
      </c>
      <c r="I86" s="25">
        <v>12</v>
      </c>
      <c r="J86" s="26">
        <v>5</v>
      </c>
      <c r="K86" s="27">
        <v>12</v>
      </c>
      <c r="L86" s="28">
        <v>5</v>
      </c>
      <c r="M86" s="25">
        <v>12</v>
      </c>
      <c r="N86" s="26">
        <v>5</v>
      </c>
      <c r="O86" s="27">
        <v>0</v>
      </c>
      <c r="P86" s="28">
        <v>0</v>
      </c>
      <c r="Q86" s="90"/>
      <c r="R86" s="91"/>
      <c r="S86" s="27">
        <v>12</v>
      </c>
      <c r="T86" s="28">
        <v>5</v>
      </c>
      <c r="U86" s="25">
        <v>0</v>
      </c>
      <c r="V86" s="26">
        <v>0</v>
      </c>
      <c r="W86" s="22"/>
      <c r="X86" s="14">
        <f>F86*G86*2</f>
        <v>410</v>
      </c>
      <c r="Y86" s="14" t="e">
        <f>SUMIF('[1]2007'!$B$2119:$B$2200,[1]New!B116,'[1]2007'!$E$2119:$E$2200)</f>
        <v>#VALUE!</v>
      </c>
      <c r="Z86" s="15" t="e">
        <f t="shared" si="13"/>
        <v>#VALUE!</v>
      </c>
      <c r="AA86" s="23"/>
      <c r="AB86" s="23"/>
      <c r="AC86" s="16" t="e">
        <f>IF(Y86=0,0,Z86/Y86)</f>
        <v>#VALUE!</v>
      </c>
      <c r="AD86" s="13"/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5"/>
        <v>#VALUE!</v>
      </c>
      <c r="AI86" s="13"/>
      <c r="AJ86" s="13"/>
      <c r="AK86" s="20">
        <f>IF(X86=0,0,LOOKUP(X86,[1]Deduct!A$21:A$64,[1]Deduct!C$21:C$64))</f>
        <v>0</v>
      </c>
      <c r="AL86" s="13">
        <f>IF(X86=0,0,LOOKUP(X86,[1]Deduct!A$21:A$64,[1]Deduct!D$21:D$64))</f>
        <v>13.64</v>
      </c>
      <c r="AM86" s="13">
        <f>IF(X86=0,0,LOOKUP(X86,[1]Deduct!A$21:A$64,[1]Deduct!E$21:E$64))</f>
        <v>7.1</v>
      </c>
      <c r="AN86" s="18">
        <f t="shared" si="16"/>
        <v>44.32</v>
      </c>
      <c r="AO86" s="13"/>
      <c r="AP86" s="21" t="e">
        <f t="shared" si="17"/>
        <v>#VALUE!</v>
      </c>
    </row>
    <row r="87" spans="1:42" ht="16.5" hidden="1" thickBot="1">
      <c r="A87" s="29"/>
      <c r="B87" s="30"/>
      <c r="C87" s="31"/>
      <c r="D87" s="32"/>
      <c r="E87" s="32" t="s">
        <v>18</v>
      </c>
      <c r="F87" s="83"/>
      <c r="G87" s="39">
        <f>IF(J87&lt;I87,J87+12-I87,J87-I87)+IF(L87&lt;K87,L87+12-K87,L87-K87)+IF(N87&lt;M87,N87+12-M87,N87-M87)+IF(P87&lt;O87,P87+12-O87,P87-O87)+IF(R87&lt;Q87,R87+12-Q87,R87-Q87)+IF(T87&lt;S87,T87+12-S87,T87-S87)+IF(V87&lt;U87,V87+12-U87,V87-U87)</f>
        <v>0</v>
      </c>
      <c r="H87" s="33"/>
      <c r="I87" s="34"/>
      <c r="J87" s="35"/>
      <c r="K87" s="36"/>
      <c r="L87" s="37"/>
      <c r="M87" s="34"/>
      <c r="N87" s="35"/>
      <c r="O87" s="36"/>
      <c r="P87" s="37"/>
      <c r="Q87" s="92"/>
      <c r="R87" s="92"/>
      <c r="S87" s="36"/>
      <c r="T87" s="37"/>
      <c r="U87" s="34"/>
      <c r="V87" s="35"/>
      <c r="W87" s="31"/>
      <c r="X87" s="32">
        <f>F87*G87*2</f>
        <v>0</v>
      </c>
      <c r="Y87" s="32" t="e">
        <f>SUMIF('[1]2007'!$B$2119:$B$2200,[1]New!B105,'[1]2007'!$E$2119:$E$2200)</f>
        <v>#VALUE!</v>
      </c>
      <c r="Z87" s="38">
        <f>IF(X87=0,0,X87-Y87)</f>
        <v>0</v>
      </c>
      <c r="AA87" s="39"/>
      <c r="AB87" s="32"/>
      <c r="AC87" s="40" t="e">
        <f>IF(Y87=0,0,Z87/Y87)</f>
        <v>#VALUE!</v>
      </c>
      <c r="AD87" s="41"/>
      <c r="AE87" s="42" t="e">
        <f>IF(Y87=0,0,LOOKUP(Y87,[1]Deduct!A$2:A$18,[1]Deduct!C$2:C$18))</f>
        <v>#VALUE!</v>
      </c>
      <c r="AF87" s="43" t="e">
        <f>IF(Y87=0,0,LOOKUP(Y87,[1]Deduct!A$2:A$18,[1]Deduct!D$2:D$18))</f>
        <v>#VALUE!</v>
      </c>
      <c r="AG87" s="43" t="e">
        <f>IF(Y87=0,0,LOOKUP(Y87,[1]Deduct!A$2:A$18,[1]Deduct!E$2:E$18))</f>
        <v>#VALUE!</v>
      </c>
      <c r="AH87" s="44" t="e">
        <f t="shared" si="15"/>
        <v>#VALUE!</v>
      </c>
      <c r="AI87" s="41"/>
      <c r="AJ87" s="41"/>
      <c r="AK87" s="45">
        <f>IF(X87=0,0,LOOKUP(X87,[1]Deduct!A$21:A$64,[1]Deduct!C$21:C$64))</f>
        <v>0</v>
      </c>
      <c r="AL87" s="41">
        <f>IF(X87=0,0,LOOKUP(X87,[1]Deduct!A$21:A$64,[1]Deduct!D$21:D$64))</f>
        <v>0</v>
      </c>
      <c r="AM87" s="41">
        <f>IF(X87=0,0,LOOKUP(X87,[1]Deduct!A$21:A$64,[1]Deduct!E$21:E$64))</f>
        <v>0</v>
      </c>
      <c r="AN87" s="43">
        <f t="shared" si="16"/>
        <v>0</v>
      </c>
      <c r="AO87" s="41"/>
      <c r="AP87" s="46" t="e">
        <f t="shared" si="17"/>
        <v>#VALUE!</v>
      </c>
    </row>
    <row r="88" spans="1:42" ht="15.75" thickBot="1">
      <c r="AN88" s="57"/>
    </row>
    <row r="89" spans="1:42" s="9" customFormat="1" ht="17.25" thickTop="1" thickBot="1">
      <c r="A89" s="216" t="s">
        <v>0</v>
      </c>
      <c r="B89" s="218" t="s">
        <v>1</v>
      </c>
      <c r="C89" s="220" t="s">
        <v>2</v>
      </c>
      <c r="D89" s="222" t="s">
        <v>3</v>
      </c>
      <c r="E89" s="222" t="s">
        <v>4</v>
      </c>
      <c r="F89" s="210" t="s">
        <v>5</v>
      </c>
      <c r="G89" s="212" t="s">
        <v>6</v>
      </c>
      <c r="H89" s="214" t="s">
        <v>37</v>
      </c>
      <c r="I89" s="208" t="s">
        <v>7</v>
      </c>
      <c r="J89" s="209"/>
      <c r="K89" s="208" t="s">
        <v>8</v>
      </c>
      <c r="L89" s="209"/>
      <c r="M89" s="208" t="s">
        <v>9</v>
      </c>
      <c r="N89" s="209"/>
      <c r="O89" s="208" t="s">
        <v>10</v>
      </c>
      <c r="P89" s="209"/>
      <c r="Q89" s="208" t="s">
        <v>11</v>
      </c>
      <c r="R89" s="209"/>
      <c r="S89" s="208" t="s">
        <v>12</v>
      </c>
      <c r="T89" s="209"/>
      <c r="U89" s="208" t="s">
        <v>13</v>
      </c>
      <c r="V89" s="209"/>
      <c r="W89" s="224"/>
      <c r="X89" s="226" t="s">
        <v>16</v>
      </c>
      <c r="Y89" s="228" t="s">
        <v>30</v>
      </c>
      <c r="Z89" s="200" t="s">
        <v>32</v>
      </c>
      <c r="AA89" s="202"/>
      <c r="AB89" s="70"/>
      <c r="AC89" s="204"/>
      <c r="AD89" s="206"/>
      <c r="AE89" s="196" t="s">
        <v>33</v>
      </c>
      <c r="AF89" s="198" t="s">
        <v>34</v>
      </c>
      <c r="AG89" s="198" t="s">
        <v>35</v>
      </c>
      <c r="AH89" s="76" t="s">
        <v>30</v>
      </c>
      <c r="AI89" s="77"/>
      <c r="AJ89" s="80"/>
      <c r="AK89" s="196" t="s">
        <v>33</v>
      </c>
      <c r="AL89" s="198" t="s">
        <v>34</v>
      </c>
      <c r="AM89" s="198" t="s">
        <v>35</v>
      </c>
      <c r="AN89" s="78" t="s">
        <v>16</v>
      </c>
      <c r="AO89" s="194"/>
      <c r="AP89" s="76" t="s">
        <v>31</v>
      </c>
    </row>
    <row r="90" spans="1:42" s="9" customFormat="1" ht="17.25" thickTop="1" thickBot="1">
      <c r="A90" s="217"/>
      <c r="B90" s="219"/>
      <c r="C90" s="221"/>
      <c r="D90" s="223"/>
      <c r="E90" s="223"/>
      <c r="F90" s="211"/>
      <c r="G90" s="213"/>
      <c r="H90" s="215"/>
      <c r="I90" s="71" t="s">
        <v>14</v>
      </c>
      <c r="J90" s="72" t="s">
        <v>15</v>
      </c>
      <c r="K90" s="71" t="s">
        <v>14</v>
      </c>
      <c r="L90" s="73" t="s">
        <v>15</v>
      </c>
      <c r="M90" s="71" t="s">
        <v>14</v>
      </c>
      <c r="N90" s="72" t="s">
        <v>15</v>
      </c>
      <c r="O90" s="71" t="s">
        <v>14</v>
      </c>
      <c r="P90" s="73" t="s">
        <v>15</v>
      </c>
      <c r="Q90" s="74" t="s">
        <v>14</v>
      </c>
      <c r="R90" s="72" t="s">
        <v>15</v>
      </c>
      <c r="S90" s="71" t="s">
        <v>14</v>
      </c>
      <c r="T90" s="73" t="s">
        <v>15</v>
      </c>
      <c r="U90" s="74" t="s">
        <v>14</v>
      </c>
      <c r="V90" s="72" t="s">
        <v>15</v>
      </c>
      <c r="W90" s="225"/>
      <c r="X90" s="227"/>
      <c r="Y90" s="229"/>
      <c r="Z90" s="201"/>
      <c r="AA90" s="203"/>
      <c r="AB90" s="10"/>
      <c r="AC90" s="205"/>
      <c r="AD90" s="207"/>
      <c r="AE90" s="197"/>
      <c r="AF90" s="199"/>
      <c r="AG90" s="199"/>
      <c r="AH90" s="7" t="s">
        <v>36</v>
      </c>
      <c r="AI90" s="75"/>
      <c r="AJ90" s="8"/>
      <c r="AK90" s="197"/>
      <c r="AL90" s="199"/>
      <c r="AM90" s="199"/>
      <c r="AN90" s="81" t="s">
        <v>36</v>
      </c>
      <c r="AO90" s="195"/>
      <c r="AP90" s="7" t="s">
        <v>36</v>
      </c>
    </row>
    <row r="91" spans="1:42" ht="15.75" thickTop="1">
      <c r="A91" s="68">
        <v>1</v>
      </c>
      <c r="B91" s="2" t="s">
        <v>46</v>
      </c>
      <c r="C91" s="3" t="s">
        <v>119</v>
      </c>
      <c r="D91" s="1" t="s">
        <v>20</v>
      </c>
      <c r="E91" s="23" t="s">
        <v>18</v>
      </c>
      <c r="F91" s="82" t="s">
        <v>206</v>
      </c>
      <c r="G91" s="69">
        <f>IF(J91&lt;I91,J91+12-I91,J91-I91)+IF(L91&lt;K91,L91+12-K91,L91-K91)+IF(N91&lt;M91,N91+12-M91,N91-M91)+IF(P91&lt;O91,P91+12-O91,P91-O91)+IF(R91&lt;Q91,R91+12-Q91,R91-Q91)+IF(T91&lt;S91,T91+12-S91,T91-S91)+IF(V91&lt;U91,V91+12-U91,V91-U91)</f>
        <v>36</v>
      </c>
      <c r="H91" s="24">
        <v>36</v>
      </c>
      <c r="I91" s="25">
        <v>11</v>
      </c>
      <c r="J91" s="26">
        <v>5</v>
      </c>
      <c r="K91" s="27">
        <v>0</v>
      </c>
      <c r="L91" s="28">
        <v>0</v>
      </c>
      <c r="M91" s="25">
        <v>11</v>
      </c>
      <c r="N91" s="26">
        <v>5</v>
      </c>
      <c r="O91" s="27">
        <v>11</v>
      </c>
      <c r="P91" s="28">
        <v>5</v>
      </c>
      <c r="Q91" s="25">
        <v>11</v>
      </c>
      <c r="R91" s="26">
        <v>5</v>
      </c>
      <c r="S91" s="27">
        <v>11</v>
      </c>
      <c r="T91" s="28">
        <v>5</v>
      </c>
      <c r="U91" s="25">
        <v>11</v>
      </c>
      <c r="V91" s="26">
        <v>5</v>
      </c>
      <c r="W91" s="22"/>
      <c r="X91" s="14">
        <f t="shared" ref="X91:X96" si="18">F91*G91*2</f>
        <v>738</v>
      </c>
      <c r="Y91" s="14" t="e">
        <f>SUMIF('[1]2007'!$B$2119:$B$2200,[1]New!B91,'[1]2007'!$E$2119:$E$2200)</f>
        <v>#VALUE!</v>
      </c>
      <c r="Z91" s="15" t="e">
        <f t="shared" ref="Z91:Z96" si="19">IF(X91=0,0,X91-Y91)</f>
        <v>#VALUE!</v>
      </c>
      <c r="AA91" s="23">
        <v>1</v>
      </c>
      <c r="AB91" s="23"/>
      <c r="AC91" s="16" t="e">
        <f t="shared" ref="AC91:AC96" si="20">IF(Y91=0,0,Z91/Y91)</f>
        <v>#VALUE!</v>
      </c>
      <c r="AD91" s="13"/>
      <c r="AE91" s="17" t="e">
        <f>IF(Y91=0,0,LOOKUP(Y91,[1]Deduct!A$2:A$18,[1]Deduct!C$2:C$18))</f>
        <v>#VALUE!</v>
      </c>
      <c r="AF91" s="18" t="e">
        <f>IF(Y91=0,0,LOOKUP(Y91,[1]Deduct!A$2:A$18,[1]Deduct!D$2:D$18))</f>
        <v>#VALUE!</v>
      </c>
      <c r="AG91" s="18" t="e">
        <f>IF(Y91=0,0,LOOKUP(Y91,[1]Deduct!A$2:A$18,[1]Deduct!E$2:E$18))</f>
        <v>#VALUE!</v>
      </c>
      <c r="AH91" s="19" t="e">
        <f t="shared" ref="AH91:AH96" si="21">ROUND(AE91+AF91*2+AG91*2.4,2)</f>
        <v>#VALUE!</v>
      </c>
      <c r="AI91" s="13"/>
      <c r="AJ91" s="13">
        <f>IF(X91=0,0,LOOKUP(X91,[1]Deduct!A$21:A$64,[1]Deduct!A$21:A$64))-X91</f>
        <v>-8</v>
      </c>
      <c r="AK91" s="20">
        <f>IF(X91=0,0,LOOKUP(X91,[1]Deduct!A$21:A$64,[1]Deduct!C$21:C$64))</f>
        <v>69.14</v>
      </c>
      <c r="AL91" s="13">
        <f>IF(X91=0,0,LOOKUP(X91,[1]Deduct!A$21:A$64,[1]Deduct!D$21:D$64))</f>
        <v>29.49</v>
      </c>
      <c r="AM91" s="13">
        <f>IF(X91=0,0,LOOKUP(X91,[1]Deduct!A$21:A$64,[1]Deduct!E$21:E$64))</f>
        <v>12.65</v>
      </c>
      <c r="AN91" s="18">
        <f t="shared" ref="AN91:AN96" si="22">ROUND(AK91+AL91*2+AM91*2.4,2)</f>
        <v>158.47999999999999</v>
      </c>
      <c r="AO91" s="13"/>
      <c r="AP91" s="21" t="e">
        <f t="shared" ref="AP91:AP96" si="23">AN91-AH91</f>
        <v>#VALUE!</v>
      </c>
    </row>
    <row r="92" spans="1:42">
      <c r="A92" s="68">
        <v>2</v>
      </c>
      <c r="B92" s="2" t="s">
        <v>47</v>
      </c>
      <c r="C92" s="3" t="s">
        <v>120</v>
      </c>
      <c r="D92" s="1" t="s">
        <v>25</v>
      </c>
      <c r="E92" s="23" t="s">
        <v>18</v>
      </c>
      <c r="F92" s="82" t="s">
        <v>206</v>
      </c>
      <c r="G92" s="69">
        <f t="shared" ref="G92:G155" si="24">IF(J92&lt;I92,J92+12-I92,J92-I92)+IF(L92&lt;K92,L92+12-K92,L92-K92)+IF(N92&lt;M92,N92+12-M92,N92-M92)+IF(P92&lt;O92,P92+12-O92,P92-O92)+IF(R92&lt;Q92,R92+12-Q92,R92-Q92)+IF(T92&lt;S92,T92+12-S92,T92-S92)+IF(V92&lt;U92,V92+12-U92,V92-U92)</f>
        <v>30</v>
      </c>
      <c r="H92" s="24">
        <v>30</v>
      </c>
      <c r="I92" s="25">
        <v>0</v>
      </c>
      <c r="J92" s="26">
        <v>0</v>
      </c>
      <c r="K92" s="27">
        <v>12</v>
      </c>
      <c r="L92" s="28">
        <v>6</v>
      </c>
      <c r="M92" s="25">
        <v>0</v>
      </c>
      <c r="N92" s="26">
        <v>0</v>
      </c>
      <c r="O92" s="27">
        <v>12</v>
      </c>
      <c r="P92" s="28">
        <v>6</v>
      </c>
      <c r="Q92" s="25">
        <v>12</v>
      </c>
      <c r="R92" s="26">
        <v>6</v>
      </c>
      <c r="S92" s="27">
        <v>12</v>
      </c>
      <c r="T92" s="28">
        <v>6</v>
      </c>
      <c r="U92" s="25">
        <v>12</v>
      </c>
      <c r="V92" s="26">
        <v>6</v>
      </c>
      <c r="W92" s="22"/>
      <c r="X92" s="14">
        <f t="shared" si="18"/>
        <v>615</v>
      </c>
      <c r="Y92" s="14" t="e">
        <f>SUMIF('[1]2007'!$B$2119:$B$2200,[1]New!B93,'[1]2007'!$E$2119:$E$2200)</f>
        <v>#VALUE!</v>
      </c>
      <c r="Z92" s="15" t="e">
        <f t="shared" si="19"/>
        <v>#VALUE!</v>
      </c>
      <c r="AA92" s="23">
        <v>1</v>
      </c>
      <c r="AB92" s="23"/>
      <c r="AC92" s="16" t="e">
        <f t="shared" si="20"/>
        <v>#VALUE!</v>
      </c>
      <c r="AD92" s="13"/>
      <c r="AE92" s="17" t="e">
        <f>IF(Y92=0,0,LOOKUP(Y92,[1]Deduct!A$2:A$18,[1]Deduct!C$2:C$18))</f>
        <v>#VALUE!</v>
      </c>
      <c r="AF92" s="18" t="e">
        <f>IF(Y92=0,0,LOOKUP(Y92,[1]Deduct!A$2:A$18,[1]Deduct!D$2:D$18))</f>
        <v>#VALUE!</v>
      </c>
      <c r="AG92" s="18" t="e">
        <f>IF(Y92=0,0,LOOKUP(Y92,[1]Deduct!A$2:A$18,[1]Deduct!E$2:E$18))</f>
        <v>#VALUE!</v>
      </c>
      <c r="AH92" s="19" t="e">
        <f t="shared" si="21"/>
        <v>#VALUE!</v>
      </c>
      <c r="AI92" s="13"/>
      <c r="AJ92" s="13">
        <f>IF(X92=0,0,LOOKUP(X92,[1]Deduct!A$21:A$64,[1]Deduct!A$21:A$64))-X92</f>
        <v>-5</v>
      </c>
      <c r="AK92" s="20">
        <f>IF(X92=0,0,LOOKUP(X92,[1]Deduct!A$21:A$64,[1]Deduct!C$21:C$64))</f>
        <v>38.94</v>
      </c>
      <c r="AL92" s="13">
        <f>IF(X92=0,0,LOOKUP(X92,[1]Deduct!A$21:A$64,[1]Deduct!D$21:D$64))</f>
        <v>23.54</v>
      </c>
      <c r="AM92" s="13">
        <f>IF(X92=0,0,LOOKUP(X92,[1]Deduct!A$21:A$64,[1]Deduct!E$21:E$64))</f>
        <v>10.56</v>
      </c>
      <c r="AN92" s="18">
        <f t="shared" si="22"/>
        <v>111.36</v>
      </c>
      <c r="AO92" s="13"/>
      <c r="AP92" s="21" t="e">
        <f t="shared" si="23"/>
        <v>#VALUE!</v>
      </c>
    </row>
    <row r="93" spans="1:42">
      <c r="A93" s="68">
        <v>3</v>
      </c>
      <c r="B93" s="2" t="s">
        <v>48</v>
      </c>
      <c r="C93" s="3" t="s">
        <v>121</v>
      </c>
      <c r="D93" s="1" t="s">
        <v>20</v>
      </c>
      <c r="E93" s="23" t="s">
        <v>18</v>
      </c>
      <c r="F93" s="82">
        <v>10.75</v>
      </c>
      <c r="G93" s="69">
        <f t="shared" si="24"/>
        <v>26.25</v>
      </c>
      <c r="H93" s="24">
        <v>26.25</v>
      </c>
      <c r="I93" s="25">
        <v>0</v>
      </c>
      <c r="J93" s="26">
        <v>0</v>
      </c>
      <c r="K93" s="27">
        <v>12</v>
      </c>
      <c r="L93" s="28">
        <v>5</v>
      </c>
      <c r="M93" s="25">
        <v>12</v>
      </c>
      <c r="N93" s="26">
        <v>5</v>
      </c>
      <c r="O93" s="27">
        <v>12</v>
      </c>
      <c r="P93" s="28">
        <v>5.5</v>
      </c>
      <c r="Q93" s="25">
        <v>0</v>
      </c>
      <c r="R93" s="26">
        <v>0</v>
      </c>
      <c r="S93" s="27">
        <v>12</v>
      </c>
      <c r="T93" s="28">
        <v>5.5</v>
      </c>
      <c r="U93" s="25">
        <v>12</v>
      </c>
      <c r="V93" s="26">
        <v>5.25</v>
      </c>
      <c r="W93" s="22"/>
      <c r="X93" s="14">
        <f t="shared" si="18"/>
        <v>564.375</v>
      </c>
      <c r="Y93" s="14" t="e">
        <f>SUMIF('[1]2007'!$B$2119:$B$2200,[1]New!B95,'[1]2007'!$E$2119:$E$2200)</f>
        <v>#VALUE!</v>
      </c>
      <c r="Z93" s="15" t="e">
        <f t="shared" si="19"/>
        <v>#VALUE!</v>
      </c>
      <c r="AA93" s="23">
        <v>1</v>
      </c>
      <c r="AB93" s="23"/>
      <c r="AC93" s="16" t="e">
        <f t="shared" si="20"/>
        <v>#VALUE!</v>
      </c>
      <c r="AD93" s="13"/>
      <c r="AE93" s="17" t="e">
        <f>IF(Y93=0,0,LOOKUP(Y93,[1]Deduct!A$2:A$18,[1]Deduct!C$2:C$18))</f>
        <v>#VALUE!</v>
      </c>
      <c r="AF93" s="18" t="e">
        <f>IF(Y93=0,0,LOOKUP(Y93,[1]Deduct!A$2:A$18,[1]Deduct!D$2:D$18))</f>
        <v>#VALUE!</v>
      </c>
      <c r="AG93" s="18" t="e">
        <f>IF(Y93=0,0,LOOKUP(Y93,[1]Deduct!A$2:A$18,[1]Deduct!E$2:E$18))</f>
        <v>#VALUE!</v>
      </c>
      <c r="AH93" s="19" t="e">
        <f t="shared" si="21"/>
        <v>#VALUE!</v>
      </c>
      <c r="AI93" s="13"/>
      <c r="AJ93" s="13">
        <f>IF(X93=0,0,LOOKUP(X93,[1]Deduct!A$21:A$64,[1]Deduct!A$21:A$64))-X93</f>
        <v>-4.375</v>
      </c>
      <c r="AK93" s="20">
        <f>IF(X93=0,0,LOOKUP(X93,[1]Deduct!A$21:A$64,[1]Deduct!C$21:C$64))</f>
        <v>26.3</v>
      </c>
      <c r="AL93" s="13">
        <f>IF(X93=0,0,LOOKUP(X93,[1]Deduct!A$21:A$64,[1]Deduct!D$21:D$64))</f>
        <v>21.06</v>
      </c>
      <c r="AM93" s="13">
        <f>IF(X93=0,0,LOOKUP(X93,[1]Deduct!A$21:A$64,[1]Deduct!E$21:E$64))</f>
        <v>9.69</v>
      </c>
      <c r="AN93" s="18">
        <f t="shared" si="22"/>
        <v>91.68</v>
      </c>
      <c r="AO93" s="13"/>
      <c r="AP93" s="21" t="e">
        <f t="shared" si="23"/>
        <v>#VALUE!</v>
      </c>
    </row>
    <row r="94" spans="1:42">
      <c r="A94" s="68">
        <v>4</v>
      </c>
      <c r="B94" s="2" t="s">
        <v>49</v>
      </c>
      <c r="C94" s="3" t="s">
        <v>122</v>
      </c>
      <c r="D94" s="1" t="s">
        <v>25</v>
      </c>
      <c r="E94" s="23" t="s">
        <v>18</v>
      </c>
      <c r="F94" s="82">
        <v>10.75</v>
      </c>
      <c r="G94" s="69">
        <f t="shared" si="24"/>
        <v>25</v>
      </c>
      <c r="H94" s="24">
        <v>25</v>
      </c>
      <c r="I94" s="25">
        <v>10</v>
      </c>
      <c r="J94" s="26">
        <v>3</v>
      </c>
      <c r="K94" s="27">
        <v>0</v>
      </c>
      <c r="L94" s="28">
        <v>0</v>
      </c>
      <c r="M94" s="25">
        <v>10</v>
      </c>
      <c r="N94" s="26">
        <v>3</v>
      </c>
      <c r="O94" s="27">
        <v>10</v>
      </c>
      <c r="P94" s="28">
        <v>3</v>
      </c>
      <c r="Q94" s="25">
        <v>10</v>
      </c>
      <c r="R94" s="26">
        <v>3</v>
      </c>
      <c r="S94" s="27">
        <v>0</v>
      </c>
      <c r="T94" s="28">
        <v>0</v>
      </c>
      <c r="U94" s="25">
        <v>10</v>
      </c>
      <c r="V94" s="26">
        <v>3</v>
      </c>
      <c r="W94" s="22"/>
      <c r="X94" s="14">
        <f t="shared" si="18"/>
        <v>537.5</v>
      </c>
      <c r="Y94" s="14" t="e">
        <f>SUMIF('[1]2007'!$B$2119:$B$2200,[1]New!B96,'[1]2007'!$E$2119:$E$2200)</f>
        <v>#VALUE!</v>
      </c>
      <c r="Z94" s="15" t="e">
        <f t="shared" si="19"/>
        <v>#VALUE!</v>
      </c>
      <c r="AA94" s="23">
        <v>1</v>
      </c>
      <c r="AB94" s="23"/>
      <c r="AC94" s="16" t="e">
        <f t="shared" si="20"/>
        <v>#VALUE!</v>
      </c>
      <c r="AD94" s="13"/>
      <c r="AE94" s="17" t="e">
        <f>IF(Y94=0,0,LOOKUP(Y94,[1]Deduct!A$2:A$18,[1]Deduct!C$2:C$18))</f>
        <v>#VALUE!</v>
      </c>
      <c r="AF94" s="18" t="e">
        <f>IF(Y94=0,0,LOOKUP(Y94,[1]Deduct!A$2:A$18,[1]Deduct!D$2:D$18))</f>
        <v>#VALUE!</v>
      </c>
      <c r="AG94" s="18" t="e">
        <f>IF(Y94=0,0,LOOKUP(Y94,[1]Deduct!A$2:A$18,[1]Deduct!E$2:E$18))</f>
        <v>#VALUE!</v>
      </c>
      <c r="AH94" s="19" t="e">
        <f t="shared" si="21"/>
        <v>#VALUE!</v>
      </c>
      <c r="AI94" s="13"/>
      <c r="AJ94" s="13">
        <f>IF(X94=0,0,LOOKUP(X94,[1]Deduct!A$21:A$64,[1]Deduct!A$21:A$64))-X94</f>
        <v>-7.5</v>
      </c>
      <c r="AK94" s="20">
        <f>IF(X94=0,0,LOOKUP(X94,[1]Deduct!A$21:A$64,[1]Deduct!C$21:C$64))</f>
        <v>18.72</v>
      </c>
      <c r="AL94" s="13">
        <f>IF(X94=0,0,LOOKUP(X94,[1]Deduct!A$21:A$64,[1]Deduct!D$21:D$64))</f>
        <v>19.579999999999998</v>
      </c>
      <c r="AM94" s="13">
        <f>IF(X94=0,0,LOOKUP(X94,[1]Deduct!A$21:A$64,[1]Deduct!E$21:E$64))</f>
        <v>9.17</v>
      </c>
      <c r="AN94" s="18">
        <f t="shared" si="22"/>
        <v>79.89</v>
      </c>
      <c r="AO94" s="13"/>
      <c r="AP94" s="21" t="e">
        <f t="shared" si="23"/>
        <v>#VALUE!</v>
      </c>
    </row>
    <row r="95" spans="1:42">
      <c r="A95" s="68">
        <v>5</v>
      </c>
      <c r="B95" s="2" t="s">
        <v>50</v>
      </c>
      <c r="C95" s="3" t="s">
        <v>123</v>
      </c>
      <c r="D95" s="1" t="s">
        <v>20</v>
      </c>
      <c r="E95" s="23" t="s">
        <v>18</v>
      </c>
      <c r="F95" s="82">
        <v>10.5</v>
      </c>
      <c r="G95" s="69">
        <f t="shared" si="24"/>
        <v>37.5</v>
      </c>
      <c r="H95" s="24">
        <v>37.5</v>
      </c>
      <c r="I95" s="25">
        <v>11</v>
      </c>
      <c r="J95" s="26">
        <v>5</v>
      </c>
      <c r="K95" s="27">
        <v>11</v>
      </c>
      <c r="L95" s="28">
        <v>5</v>
      </c>
      <c r="M95" s="25">
        <v>11</v>
      </c>
      <c r="N95" s="26">
        <v>5</v>
      </c>
      <c r="O95" s="27">
        <v>0</v>
      </c>
      <c r="P95" s="28">
        <v>0</v>
      </c>
      <c r="Q95" s="25">
        <v>11</v>
      </c>
      <c r="R95" s="26">
        <v>5.5</v>
      </c>
      <c r="S95" s="27">
        <v>11</v>
      </c>
      <c r="T95" s="28">
        <v>5.5</v>
      </c>
      <c r="U95" s="25">
        <v>11</v>
      </c>
      <c r="V95" s="26">
        <v>5.5</v>
      </c>
      <c r="W95" s="22"/>
      <c r="X95" s="14">
        <f t="shared" si="18"/>
        <v>787.5</v>
      </c>
      <c r="Y95" s="14" t="e">
        <f>SUMIF('[1]2007'!$B$2119:$B$2200,[1]New!B97,'[1]2007'!$E$2119:$E$2200)</f>
        <v>#VALUE!</v>
      </c>
      <c r="Z95" s="15" t="e">
        <f t="shared" si="19"/>
        <v>#VALUE!</v>
      </c>
      <c r="AA95" s="23"/>
      <c r="AB95" s="23"/>
      <c r="AC95" s="16" t="e">
        <f t="shared" si="20"/>
        <v>#VALUE!</v>
      </c>
      <c r="AD95" s="13"/>
      <c r="AE95" s="17" t="e">
        <f>IF(Y95=0,0,LOOKUP(Y95,[1]Deduct!A$2:A$18,[1]Deduct!C$2:C$18))</f>
        <v>#VALUE!</v>
      </c>
      <c r="AF95" s="18" t="e">
        <f>IF(Y95=0,0,LOOKUP(Y95,[1]Deduct!A$2:A$18,[1]Deduct!D$2:D$18))</f>
        <v>#VALUE!</v>
      </c>
      <c r="AG95" s="18" t="e">
        <f>IF(Y95=0,0,LOOKUP(Y95,[1]Deduct!A$2:A$18,[1]Deduct!E$2:E$18))</f>
        <v>#VALUE!</v>
      </c>
      <c r="AH95" s="19" t="e">
        <f t="shared" si="21"/>
        <v>#VALUE!</v>
      </c>
      <c r="AI95" s="13"/>
      <c r="AJ95" s="13">
        <f>IF(X95=0,0,LOOKUP(X95,[1]Deduct!A$21:A$64,[1]Deduct!A$21:A$64))-X95</f>
        <v>-37.5</v>
      </c>
      <c r="AK95" s="20">
        <f>IF(X95=0,0,LOOKUP(X95,[1]Deduct!A$21:A$64,[1]Deduct!C$21:C$64))</f>
        <v>76.92</v>
      </c>
      <c r="AL95" s="13">
        <f>IF(X95=0,0,LOOKUP(X95,[1]Deduct!A$21:A$64,[1]Deduct!D$21:D$64))</f>
        <v>30.49</v>
      </c>
      <c r="AM95" s="13">
        <f>IF(X95=0,0,LOOKUP(X95,[1]Deduct!A$21:A$64,[1]Deduct!E$21:E$64))</f>
        <v>13.01</v>
      </c>
      <c r="AN95" s="18">
        <f t="shared" si="22"/>
        <v>169.12</v>
      </c>
      <c r="AO95" s="13"/>
      <c r="AP95" s="21" t="e">
        <f t="shared" si="23"/>
        <v>#VALUE!</v>
      </c>
    </row>
    <row r="96" spans="1:42">
      <c r="A96" s="68">
        <v>6</v>
      </c>
      <c r="B96" s="2" t="s">
        <v>51</v>
      </c>
      <c r="C96" s="3" t="s">
        <v>124</v>
      </c>
      <c r="D96" s="1" t="s">
        <v>17</v>
      </c>
      <c r="E96" s="23" t="s">
        <v>18</v>
      </c>
      <c r="F96" s="82">
        <v>10.75</v>
      </c>
      <c r="G96" s="69">
        <f t="shared" si="24"/>
        <v>14.620000000000001</v>
      </c>
      <c r="H96" s="24">
        <v>14.62</v>
      </c>
      <c r="I96" s="25">
        <v>0</v>
      </c>
      <c r="J96" s="26">
        <v>0</v>
      </c>
      <c r="K96" s="27">
        <v>0</v>
      </c>
      <c r="L96" s="28">
        <v>0</v>
      </c>
      <c r="M96" s="25">
        <v>0</v>
      </c>
      <c r="N96" s="26">
        <v>0</v>
      </c>
      <c r="O96" s="27">
        <v>0</v>
      </c>
      <c r="P96" s="28">
        <v>0</v>
      </c>
      <c r="Q96" s="25">
        <v>12</v>
      </c>
      <c r="R96" s="26">
        <v>4.5</v>
      </c>
      <c r="S96" s="27">
        <v>12</v>
      </c>
      <c r="T96" s="28">
        <v>4.5</v>
      </c>
      <c r="U96" s="25">
        <v>12</v>
      </c>
      <c r="V96" s="26">
        <v>5.62</v>
      </c>
      <c r="W96" s="22"/>
      <c r="X96" s="14">
        <f t="shared" si="18"/>
        <v>314.33000000000004</v>
      </c>
      <c r="Y96" s="14" t="e">
        <f>SUMIF('[1]2007'!$B$2119:$B$2200,[1]New!B98,'[1]2007'!$E$2119:$E$2200)</f>
        <v>#VALUE!</v>
      </c>
      <c r="Z96" s="15" t="e">
        <f t="shared" si="19"/>
        <v>#VALUE!</v>
      </c>
      <c r="AA96" s="23">
        <v>1</v>
      </c>
      <c r="AB96" s="23"/>
      <c r="AC96" s="16" t="e">
        <f t="shared" si="20"/>
        <v>#VALUE!</v>
      </c>
      <c r="AD96" s="13"/>
      <c r="AE96" s="17" t="e">
        <f>IF(Y96=0,0,LOOKUP(Y96,[1]Deduct!A$2:A$18,[1]Deduct!C$2:C$18))</f>
        <v>#VALUE!</v>
      </c>
      <c r="AF96" s="18" t="e">
        <f>IF(Y96=0,0,LOOKUP(Y96,[1]Deduct!A$2:A$18,[1]Deduct!D$2:D$18))</f>
        <v>#VALUE!</v>
      </c>
      <c r="AG96" s="18" t="e">
        <f>IF(Y96=0,0,LOOKUP(Y96,[1]Deduct!A$2:A$18,[1]Deduct!E$2:E$18))</f>
        <v>#VALUE!</v>
      </c>
      <c r="AH96" s="19" t="e">
        <f t="shared" si="21"/>
        <v>#VALUE!</v>
      </c>
      <c r="AI96" s="13"/>
      <c r="AJ96" s="13" t="e">
        <f>IF(X96=0,0,LOOKUP(X96,[1]Deduct!A$21:A$64,[1]Deduct!A$21:A$64))-X96</f>
        <v>#N/A</v>
      </c>
      <c r="AK96" s="20" t="e">
        <f>IF(X96=0,0,LOOKUP(X96,[1]Deduct!A$21:A$64,[1]Deduct!C$21:C$64))</f>
        <v>#N/A</v>
      </c>
      <c r="AL96" s="13" t="e">
        <f>IF(X96=0,0,LOOKUP(X96,[1]Deduct!A$21:A$64,[1]Deduct!D$21:D$64))</f>
        <v>#N/A</v>
      </c>
      <c r="AM96" s="13" t="e">
        <f>IF(X96=0,0,LOOKUP(X96,[1]Deduct!A$21:A$64,[1]Deduct!E$21:E$64))</f>
        <v>#N/A</v>
      </c>
      <c r="AN96" s="18" t="e">
        <f t="shared" si="22"/>
        <v>#N/A</v>
      </c>
      <c r="AO96" s="13"/>
      <c r="AP96" s="21" t="e">
        <f t="shared" si="23"/>
        <v>#N/A</v>
      </c>
    </row>
    <row r="97" spans="1:42">
      <c r="A97" s="68">
        <v>7</v>
      </c>
      <c r="B97" s="2" t="s">
        <v>232</v>
      </c>
      <c r="C97" s="3" t="s">
        <v>233</v>
      </c>
      <c r="D97" s="1" t="s">
        <v>20</v>
      </c>
      <c r="E97" s="23" t="s">
        <v>18</v>
      </c>
      <c r="F97" s="82">
        <v>10.25</v>
      </c>
      <c r="G97" s="69">
        <f t="shared" si="24"/>
        <v>31.14</v>
      </c>
      <c r="H97" s="24">
        <v>31.14</v>
      </c>
      <c r="I97" s="25">
        <v>10</v>
      </c>
      <c r="J97" s="26">
        <v>4</v>
      </c>
      <c r="K97" s="27">
        <v>0</v>
      </c>
      <c r="L97" s="28">
        <v>0</v>
      </c>
      <c r="M97" s="25">
        <v>10</v>
      </c>
      <c r="N97" s="26">
        <v>4</v>
      </c>
      <c r="O97" s="27">
        <v>10</v>
      </c>
      <c r="P97" s="28">
        <v>4</v>
      </c>
      <c r="Q97" s="25">
        <v>0</v>
      </c>
      <c r="R97" s="26">
        <v>0</v>
      </c>
      <c r="S97" s="27">
        <v>10</v>
      </c>
      <c r="T97" s="28">
        <v>4</v>
      </c>
      <c r="U97" s="25">
        <v>10</v>
      </c>
      <c r="V97" s="26">
        <v>5.14</v>
      </c>
      <c r="W97" s="22"/>
      <c r="X97" s="14"/>
      <c r="Y97" s="14"/>
      <c r="Z97" s="15"/>
      <c r="AA97" s="23"/>
      <c r="AB97" s="23"/>
      <c r="AC97" s="16"/>
      <c r="AD97" s="13"/>
      <c r="AE97" s="17"/>
      <c r="AF97" s="18"/>
      <c r="AG97" s="18"/>
      <c r="AH97" s="19"/>
      <c r="AI97" s="13"/>
      <c r="AJ97" s="13"/>
      <c r="AK97" s="20"/>
      <c r="AL97" s="13"/>
      <c r="AM97" s="13"/>
      <c r="AN97" s="18"/>
      <c r="AO97" s="13"/>
      <c r="AP97" s="21"/>
    </row>
    <row r="98" spans="1:42">
      <c r="A98" s="68">
        <v>8</v>
      </c>
      <c r="B98" s="2" t="s">
        <v>217</v>
      </c>
      <c r="C98" s="3" t="s">
        <v>218</v>
      </c>
      <c r="D98" s="1" t="s">
        <v>20</v>
      </c>
      <c r="E98" s="23" t="s">
        <v>18</v>
      </c>
      <c r="F98" s="82">
        <v>14</v>
      </c>
      <c r="G98" s="69">
        <f t="shared" si="24"/>
        <v>30.75</v>
      </c>
      <c r="H98" s="24">
        <v>30.75</v>
      </c>
      <c r="I98" s="25">
        <v>11</v>
      </c>
      <c r="J98" s="26">
        <v>5</v>
      </c>
      <c r="K98" s="27">
        <v>11</v>
      </c>
      <c r="L98" s="28">
        <v>5</v>
      </c>
      <c r="M98" s="25">
        <v>11</v>
      </c>
      <c r="N98" s="26">
        <v>5</v>
      </c>
      <c r="O98" s="27">
        <v>11</v>
      </c>
      <c r="P98" s="28">
        <v>5.25</v>
      </c>
      <c r="Q98" s="25">
        <v>11</v>
      </c>
      <c r="R98" s="26">
        <v>5.5</v>
      </c>
      <c r="S98" s="27">
        <v>0</v>
      </c>
      <c r="T98" s="28">
        <v>0</v>
      </c>
      <c r="U98" s="25">
        <v>0</v>
      </c>
      <c r="V98" s="26">
        <v>0</v>
      </c>
      <c r="W98" s="22"/>
      <c r="X98" s="14"/>
      <c r="Y98" s="14"/>
      <c r="Z98" s="15"/>
      <c r="AA98" s="23"/>
      <c r="AB98" s="23"/>
      <c r="AC98" s="16"/>
      <c r="AD98" s="13"/>
      <c r="AE98" s="17"/>
      <c r="AF98" s="18"/>
      <c r="AG98" s="18"/>
      <c r="AH98" s="19"/>
      <c r="AI98" s="13"/>
      <c r="AJ98" s="13"/>
      <c r="AK98" s="20"/>
      <c r="AL98" s="13"/>
      <c r="AM98" s="13"/>
      <c r="AN98" s="18"/>
      <c r="AO98" s="13"/>
      <c r="AP98" s="21"/>
    </row>
    <row r="99" spans="1:42">
      <c r="A99" s="68">
        <v>9</v>
      </c>
      <c r="B99" s="2" t="s">
        <v>52</v>
      </c>
      <c r="C99" s="3" t="s">
        <v>125</v>
      </c>
      <c r="D99" s="1" t="s">
        <v>17</v>
      </c>
      <c r="E99" s="23" t="s">
        <v>18</v>
      </c>
      <c r="F99" s="82">
        <v>10.25</v>
      </c>
      <c r="G99" s="69">
        <f t="shared" si="24"/>
        <v>13</v>
      </c>
      <c r="H99" s="24">
        <v>13</v>
      </c>
      <c r="I99" s="25">
        <v>0</v>
      </c>
      <c r="J99" s="26">
        <v>0</v>
      </c>
      <c r="K99" s="27">
        <v>11</v>
      </c>
      <c r="L99" s="28">
        <v>1.5</v>
      </c>
      <c r="M99" s="25">
        <v>0</v>
      </c>
      <c r="N99" s="26">
        <v>0</v>
      </c>
      <c r="O99" s="27">
        <v>11</v>
      </c>
      <c r="P99" s="28">
        <v>1.5</v>
      </c>
      <c r="Q99" s="25">
        <v>11</v>
      </c>
      <c r="R99" s="26">
        <v>1.5</v>
      </c>
      <c r="S99" s="27">
        <v>11</v>
      </c>
      <c r="T99" s="28">
        <v>2</v>
      </c>
      <c r="U99" s="25">
        <v>11</v>
      </c>
      <c r="V99" s="26">
        <v>1.5</v>
      </c>
      <c r="W99" s="22"/>
      <c r="X99" s="14">
        <f t="shared" ref="X99:X107" si="25">F99*G99*2</f>
        <v>266.5</v>
      </c>
      <c r="Y99" s="14" t="e">
        <f>SUMIF('[1]2007'!$B$2119:$B$2200,[1]New!B99,'[1]2007'!$E$2119:$E$2200)</f>
        <v>#VALUE!</v>
      </c>
      <c r="Z99" s="15" t="e">
        <f t="shared" ref="Z99:Z107" si="26">IF(X99=0,0,X99-Y99)</f>
        <v>#VALUE!</v>
      </c>
      <c r="AA99" s="23"/>
      <c r="AB99" s="23"/>
      <c r="AC99" s="16" t="e">
        <f t="shared" ref="AC99:AC107" si="27">IF(Y99=0,0,Z99/Y99)</f>
        <v>#VALUE!</v>
      </c>
      <c r="AD99" s="13"/>
      <c r="AE99" s="17" t="e">
        <f>IF(Y99=0,0,LOOKUP(Y99,[1]Deduct!A$2:A$18,[1]Deduct!C$2:C$18))</f>
        <v>#VALUE!</v>
      </c>
      <c r="AF99" s="18" t="e">
        <f>IF(Y99=0,0,LOOKUP(Y99,[1]Deduct!A$2:A$18,[1]Deduct!D$2:D$18))</f>
        <v>#VALUE!</v>
      </c>
      <c r="AG99" s="18" t="e">
        <f>IF(Y99=0,0,LOOKUP(Y99,[1]Deduct!A$2:A$18,[1]Deduct!E$2:E$18))</f>
        <v>#VALUE!</v>
      </c>
      <c r="AH99" s="19" t="e">
        <f t="shared" ref="AH99:AH107" si="28">ROUND(AE99+AF99*2+AG99*2.4,2)</f>
        <v>#VALUE!</v>
      </c>
      <c r="AI99" s="13"/>
      <c r="AJ99" s="13" t="e">
        <f>IF(X99=0,0,LOOKUP(X99,[1]Deduct!A$21:A$64,[1]Deduct!A$21:A$64))-X99</f>
        <v>#N/A</v>
      </c>
      <c r="AK99" s="20" t="e">
        <f>IF(X99=0,0,LOOKUP(X99,[1]Deduct!A$21:A$64,[1]Deduct!C$21:C$64))</f>
        <v>#N/A</v>
      </c>
      <c r="AL99" s="13" t="e">
        <f>IF(X99=0,0,LOOKUP(X99,[1]Deduct!A$21:A$64,[1]Deduct!D$21:D$64))</f>
        <v>#N/A</v>
      </c>
      <c r="AM99" s="13" t="e">
        <f>IF(X99=0,0,LOOKUP(X99,[1]Deduct!A$21:A$64,[1]Deduct!E$21:E$64))</f>
        <v>#N/A</v>
      </c>
      <c r="AN99" s="18" t="e">
        <f t="shared" ref="AN99:AN107" si="29">ROUND(AK99+AL99*2+AM99*2.4,2)</f>
        <v>#N/A</v>
      </c>
      <c r="AO99" s="13"/>
      <c r="AP99" s="21" t="e">
        <f t="shared" ref="AP99:AP107" si="30">AN99-AH99</f>
        <v>#N/A</v>
      </c>
    </row>
    <row r="100" spans="1:42">
      <c r="A100" s="68">
        <v>10</v>
      </c>
      <c r="B100" s="2" t="s">
        <v>53</v>
      </c>
      <c r="C100" s="3" t="s">
        <v>126</v>
      </c>
      <c r="D100" s="1" t="s">
        <v>25</v>
      </c>
      <c r="E100" s="23" t="s">
        <v>18</v>
      </c>
      <c r="F100" s="82" t="s">
        <v>206</v>
      </c>
      <c r="G100" s="69">
        <f t="shared" si="24"/>
        <v>30</v>
      </c>
      <c r="H100" s="24">
        <v>30</v>
      </c>
      <c r="I100" s="25">
        <v>11</v>
      </c>
      <c r="J100" s="26">
        <v>5</v>
      </c>
      <c r="K100" s="27">
        <v>11</v>
      </c>
      <c r="L100" s="28">
        <v>5</v>
      </c>
      <c r="M100" s="25">
        <v>11</v>
      </c>
      <c r="N100" s="26">
        <v>5</v>
      </c>
      <c r="O100" s="27">
        <v>0</v>
      </c>
      <c r="P100" s="28">
        <v>0</v>
      </c>
      <c r="Q100" s="25">
        <v>0</v>
      </c>
      <c r="R100" s="26">
        <v>0</v>
      </c>
      <c r="S100" s="27">
        <v>11</v>
      </c>
      <c r="T100" s="28">
        <v>5</v>
      </c>
      <c r="U100" s="25">
        <v>11</v>
      </c>
      <c r="V100" s="26">
        <v>5</v>
      </c>
      <c r="W100" s="22"/>
      <c r="X100" s="14">
        <f t="shared" si="25"/>
        <v>615</v>
      </c>
      <c r="Y100" s="14" t="e">
        <f>SUMIF('[1]2007'!$B$2119:$B$2200,[1]New!B100,'[1]2007'!$E$2119:$E$2200)</f>
        <v>#VALUE!</v>
      </c>
      <c r="Z100" s="15" t="e">
        <f t="shared" si="26"/>
        <v>#VALUE!</v>
      </c>
      <c r="AA100" s="23"/>
      <c r="AB100" s="23"/>
      <c r="AC100" s="16" t="e">
        <f t="shared" si="27"/>
        <v>#VALUE!</v>
      </c>
      <c r="AD100" s="13"/>
      <c r="AE100" s="17" t="e">
        <f>IF(Y100=0,0,LOOKUP(Y100,[1]Deduct!A$2:A$18,[1]Deduct!C$2:C$18))</f>
        <v>#VALUE!</v>
      </c>
      <c r="AF100" s="18" t="e">
        <f>IF(Y100=0,0,LOOKUP(Y100,[1]Deduct!A$2:A$18,[1]Deduct!D$2:D$18))</f>
        <v>#VALUE!</v>
      </c>
      <c r="AG100" s="18" t="e">
        <f>IF(Y100=0,0,LOOKUP(Y100,[1]Deduct!A$2:A$18,[1]Deduct!E$2:E$18))</f>
        <v>#VALUE!</v>
      </c>
      <c r="AH100" s="19" t="e">
        <f t="shared" si="28"/>
        <v>#VALUE!</v>
      </c>
      <c r="AI100" s="13"/>
      <c r="AJ100" s="13">
        <f>IF(X100=0,0,LOOKUP(X100,[1]Deduct!A$21:A$64,[1]Deduct!A$21:A$64))-X100</f>
        <v>-5</v>
      </c>
      <c r="AK100" s="20">
        <f>IF(X100=0,0,LOOKUP(X100,[1]Deduct!A$21:A$64,[1]Deduct!C$21:C$64))</f>
        <v>38.94</v>
      </c>
      <c r="AL100" s="13">
        <f>IF(X100=0,0,LOOKUP(X100,[1]Deduct!A$21:A$64,[1]Deduct!D$21:D$64))</f>
        <v>23.54</v>
      </c>
      <c r="AM100" s="13">
        <f>IF(X100=0,0,LOOKUP(X100,[1]Deduct!A$21:A$64,[1]Deduct!E$21:E$64))</f>
        <v>10.56</v>
      </c>
      <c r="AN100" s="18">
        <f t="shared" si="29"/>
        <v>111.36</v>
      </c>
      <c r="AO100" s="13"/>
      <c r="AP100" s="21" t="e">
        <f t="shared" si="30"/>
        <v>#VALUE!</v>
      </c>
    </row>
    <row r="101" spans="1:42">
      <c r="A101" s="68">
        <v>11</v>
      </c>
      <c r="B101" s="2" t="s">
        <v>54</v>
      </c>
      <c r="C101" s="3" t="s">
        <v>127</v>
      </c>
      <c r="D101" s="1" t="s">
        <v>25</v>
      </c>
      <c r="E101" s="23" t="s">
        <v>18</v>
      </c>
      <c r="F101" s="82">
        <v>10.25</v>
      </c>
      <c r="G101" s="69">
        <f t="shared" si="24"/>
        <v>40</v>
      </c>
      <c r="H101" s="24">
        <v>40</v>
      </c>
      <c r="I101" s="25">
        <v>0</v>
      </c>
      <c r="J101" s="26">
        <v>0</v>
      </c>
      <c r="K101" s="27">
        <v>10</v>
      </c>
      <c r="L101" s="28">
        <v>6</v>
      </c>
      <c r="M101" s="25">
        <v>0</v>
      </c>
      <c r="N101" s="26">
        <v>0</v>
      </c>
      <c r="O101" s="27">
        <v>10</v>
      </c>
      <c r="P101" s="28">
        <v>6</v>
      </c>
      <c r="Q101" s="25">
        <v>10</v>
      </c>
      <c r="R101" s="26">
        <v>6</v>
      </c>
      <c r="S101" s="27">
        <v>10</v>
      </c>
      <c r="T101" s="28">
        <v>6</v>
      </c>
      <c r="U101" s="25">
        <v>11</v>
      </c>
      <c r="V101" s="26">
        <v>7</v>
      </c>
      <c r="W101" s="22"/>
      <c r="X101" s="14">
        <f t="shared" si="25"/>
        <v>820</v>
      </c>
      <c r="Y101" s="14" t="e">
        <f>SUMIF('[1]2007'!$B$2119:$B$2200,[1]New!B101,'[1]2007'!$E$2119:$E$2200)</f>
        <v>#VALUE!</v>
      </c>
      <c r="Z101" s="15" t="e">
        <f t="shared" si="26"/>
        <v>#VALUE!</v>
      </c>
      <c r="AA101" s="23"/>
      <c r="AB101" s="23"/>
      <c r="AC101" s="16" t="e">
        <f t="shared" si="27"/>
        <v>#VALUE!</v>
      </c>
      <c r="AD101" s="13"/>
      <c r="AE101" s="17" t="e">
        <f>IF(Y101=0,0,LOOKUP(Y101,[1]Deduct!A$2:A$18,[1]Deduct!C$2:C$18))</f>
        <v>#VALUE!</v>
      </c>
      <c r="AF101" s="18" t="e">
        <f>IF(Y101=0,0,LOOKUP(Y101,[1]Deduct!A$2:A$18,[1]Deduct!D$2:D$18))</f>
        <v>#VALUE!</v>
      </c>
      <c r="AG101" s="18" t="e">
        <f>IF(Y101=0,0,LOOKUP(Y101,[1]Deduct!A$2:A$18,[1]Deduct!E$2:E$18))</f>
        <v>#VALUE!</v>
      </c>
      <c r="AH101" s="19" t="e">
        <f t="shared" si="28"/>
        <v>#VALUE!</v>
      </c>
      <c r="AI101" s="13"/>
      <c r="AJ101" s="13">
        <f>IF(X101=0,0,LOOKUP(X101,[1]Deduct!A$21:A$64,[1]Deduct!A$21:A$64))-X101</f>
        <v>-70</v>
      </c>
      <c r="AK101" s="20">
        <f>IF(X101=0,0,LOOKUP(X101,[1]Deduct!A$21:A$64,[1]Deduct!C$21:C$64))</f>
        <v>76.92</v>
      </c>
      <c r="AL101" s="13">
        <f>IF(X101=0,0,LOOKUP(X101,[1]Deduct!A$21:A$64,[1]Deduct!D$21:D$64))</f>
        <v>30.49</v>
      </c>
      <c r="AM101" s="13">
        <f>IF(X101=0,0,LOOKUP(X101,[1]Deduct!A$21:A$64,[1]Deduct!E$21:E$64))</f>
        <v>13.01</v>
      </c>
      <c r="AN101" s="18">
        <f t="shared" si="29"/>
        <v>169.12</v>
      </c>
      <c r="AO101" s="13"/>
      <c r="AP101" s="21" t="e">
        <f t="shared" si="30"/>
        <v>#VALUE!</v>
      </c>
    </row>
    <row r="102" spans="1:42">
      <c r="A102" s="68">
        <v>12</v>
      </c>
      <c r="B102" s="2" t="s">
        <v>223</v>
      </c>
      <c r="C102" s="3" t="s">
        <v>128</v>
      </c>
      <c r="D102" s="1" t="s">
        <v>26</v>
      </c>
      <c r="E102" s="23" t="s">
        <v>18</v>
      </c>
      <c r="F102" s="82" t="s">
        <v>206</v>
      </c>
      <c r="G102" s="69">
        <f t="shared" si="24"/>
        <v>40</v>
      </c>
      <c r="H102" s="24">
        <v>40</v>
      </c>
      <c r="I102" s="25">
        <v>10</v>
      </c>
      <c r="J102" s="26">
        <v>6</v>
      </c>
      <c r="K102" s="27">
        <v>0</v>
      </c>
      <c r="L102" s="28">
        <v>0</v>
      </c>
      <c r="M102" s="25">
        <v>10</v>
      </c>
      <c r="N102" s="26">
        <v>6</v>
      </c>
      <c r="O102" s="27">
        <v>10</v>
      </c>
      <c r="P102" s="28">
        <v>6</v>
      </c>
      <c r="Q102" s="25">
        <v>0</v>
      </c>
      <c r="R102" s="26">
        <v>0</v>
      </c>
      <c r="S102" s="27">
        <v>10</v>
      </c>
      <c r="T102" s="28">
        <v>6</v>
      </c>
      <c r="U102" s="25">
        <v>10</v>
      </c>
      <c r="V102" s="26">
        <v>6</v>
      </c>
      <c r="W102" s="22"/>
      <c r="X102" s="14">
        <f t="shared" si="25"/>
        <v>820</v>
      </c>
      <c r="Y102" s="14" t="e">
        <f>SUMIF('[1]2007'!$B$2119:$B$2200,[1]New!B102,'[1]2007'!$E$2119:$E$2200)</f>
        <v>#VALUE!</v>
      </c>
      <c r="Z102" s="15" t="e">
        <f t="shared" si="26"/>
        <v>#VALUE!</v>
      </c>
      <c r="AA102" s="23"/>
      <c r="AB102" s="23"/>
      <c r="AC102" s="16" t="e">
        <f t="shared" si="27"/>
        <v>#VALUE!</v>
      </c>
      <c r="AD102" s="13"/>
      <c r="AE102" s="17" t="e">
        <f>IF(Y102=0,0,LOOKUP(Y102,[1]Deduct!A$2:A$18,[1]Deduct!C$2:C$18))</f>
        <v>#VALUE!</v>
      </c>
      <c r="AF102" s="18" t="e">
        <f>IF(Y102=0,0,LOOKUP(Y102,[1]Deduct!A$2:A$18,[1]Deduct!D$2:D$18))</f>
        <v>#VALUE!</v>
      </c>
      <c r="AG102" s="18" t="e">
        <f>IF(Y102=0,0,LOOKUP(Y102,[1]Deduct!A$2:A$18,[1]Deduct!E$2:E$18))</f>
        <v>#VALUE!</v>
      </c>
      <c r="AH102" s="19" t="e">
        <f t="shared" si="28"/>
        <v>#VALUE!</v>
      </c>
      <c r="AI102" s="13"/>
      <c r="AJ102" s="13">
        <f>IF(X102=0,0,LOOKUP(X102,[1]Deduct!A$21:A$64,[1]Deduct!A$21:A$64))-X102</f>
        <v>-70</v>
      </c>
      <c r="AK102" s="20">
        <f>IF(X102=0,0,LOOKUP(X102,[1]Deduct!A$21:A$64,[1]Deduct!C$21:C$64))</f>
        <v>76.92</v>
      </c>
      <c r="AL102" s="13">
        <f>IF(X102=0,0,LOOKUP(X102,[1]Deduct!A$21:A$64,[1]Deduct!D$21:D$64))</f>
        <v>30.49</v>
      </c>
      <c r="AM102" s="13">
        <f>IF(X102=0,0,LOOKUP(X102,[1]Deduct!A$21:A$64,[1]Deduct!E$21:E$64))</f>
        <v>13.01</v>
      </c>
      <c r="AN102" s="18">
        <f t="shared" si="29"/>
        <v>169.12</v>
      </c>
      <c r="AO102" s="13"/>
      <c r="AP102" s="21" t="e">
        <f t="shared" si="30"/>
        <v>#VALUE!</v>
      </c>
    </row>
    <row r="103" spans="1:42">
      <c r="A103" s="68">
        <v>13</v>
      </c>
      <c r="B103" s="2" t="s">
        <v>55</v>
      </c>
      <c r="C103" s="3" t="s">
        <v>129</v>
      </c>
      <c r="D103" s="1" t="s">
        <v>17</v>
      </c>
      <c r="E103" s="23" t="s">
        <v>18</v>
      </c>
      <c r="F103" s="82">
        <v>10.25</v>
      </c>
      <c r="G103" s="69">
        <f t="shared" si="24"/>
        <v>37.379999999999995</v>
      </c>
      <c r="H103" s="24">
        <v>37.380000000000003</v>
      </c>
      <c r="I103" s="25">
        <v>10</v>
      </c>
      <c r="J103" s="26">
        <v>6</v>
      </c>
      <c r="K103" s="27">
        <v>10</v>
      </c>
      <c r="L103" s="28">
        <v>5</v>
      </c>
      <c r="M103" s="25">
        <v>0</v>
      </c>
      <c r="N103" s="26">
        <v>0</v>
      </c>
      <c r="O103" s="27">
        <v>10</v>
      </c>
      <c r="P103" s="28">
        <v>5</v>
      </c>
      <c r="Q103" s="25">
        <v>0</v>
      </c>
      <c r="R103" s="26">
        <v>0</v>
      </c>
      <c r="S103" s="27">
        <v>10</v>
      </c>
      <c r="T103" s="28">
        <v>5</v>
      </c>
      <c r="U103" s="25">
        <v>10</v>
      </c>
      <c r="V103" s="26">
        <v>6.38</v>
      </c>
      <c r="W103" s="22"/>
      <c r="X103" s="14">
        <f t="shared" si="25"/>
        <v>766.29</v>
      </c>
      <c r="Y103" s="14" t="e">
        <f>SUMIF('[1]2007'!$B$2119:$B$2200,[1]New!B103,'[1]2007'!$E$2119:$E$2200)</f>
        <v>#VALUE!</v>
      </c>
      <c r="Z103" s="15" t="e">
        <f t="shared" si="26"/>
        <v>#VALUE!</v>
      </c>
      <c r="AA103" s="23">
        <v>1</v>
      </c>
      <c r="AB103" s="23"/>
      <c r="AC103" s="16" t="e">
        <f t="shared" si="27"/>
        <v>#VALUE!</v>
      </c>
      <c r="AD103" s="13"/>
      <c r="AE103" s="17" t="e">
        <f>IF(Y103=0,0,LOOKUP(Y103,[1]Deduct!A$2:A$18,[1]Deduct!C$2:C$18))</f>
        <v>#VALUE!</v>
      </c>
      <c r="AF103" s="18" t="e">
        <f>IF(Y103=0,0,LOOKUP(Y103,[1]Deduct!A$2:A$18,[1]Deduct!D$2:D$18))</f>
        <v>#VALUE!</v>
      </c>
      <c r="AG103" s="18" t="e">
        <f>IF(Y103=0,0,LOOKUP(Y103,[1]Deduct!A$2:A$18,[1]Deduct!E$2:E$18))</f>
        <v>#VALUE!</v>
      </c>
      <c r="AH103" s="19" t="e">
        <f t="shared" si="28"/>
        <v>#VALUE!</v>
      </c>
      <c r="AI103" s="13"/>
      <c r="AJ103" s="13">
        <f>IF(X103=0,0,LOOKUP(X103,[1]Deduct!A$21:A$64,[1]Deduct!A$21:A$64))-X103</f>
        <v>-16.289999999999964</v>
      </c>
      <c r="AK103" s="20">
        <f>IF(X103=0,0,LOOKUP(X103,[1]Deduct!A$21:A$64,[1]Deduct!C$21:C$64))</f>
        <v>76.92</v>
      </c>
      <c r="AL103" s="13">
        <f>IF(X103=0,0,LOOKUP(X103,[1]Deduct!A$21:A$64,[1]Deduct!D$21:D$64))</f>
        <v>30.49</v>
      </c>
      <c r="AM103" s="13">
        <f>IF(X103=0,0,LOOKUP(X103,[1]Deduct!A$21:A$64,[1]Deduct!E$21:E$64))</f>
        <v>13.01</v>
      </c>
      <c r="AN103" s="18">
        <f t="shared" si="29"/>
        <v>169.12</v>
      </c>
      <c r="AO103" s="13"/>
      <c r="AP103" s="21" t="e">
        <f t="shared" si="30"/>
        <v>#VALUE!</v>
      </c>
    </row>
    <row r="104" spans="1:42">
      <c r="A104" s="68">
        <v>14</v>
      </c>
      <c r="B104" s="2" t="s">
        <v>224</v>
      </c>
      <c r="C104" s="3" t="s">
        <v>130</v>
      </c>
      <c r="D104" s="1" t="s">
        <v>25</v>
      </c>
      <c r="E104" s="23" t="s">
        <v>18</v>
      </c>
      <c r="F104" s="82" t="s">
        <v>208</v>
      </c>
      <c r="G104" s="69">
        <f t="shared" si="24"/>
        <v>25.2</v>
      </c>
      <c r="H104" s="24">
        <v>25.2</v>
      </c>
      <c r="I104" s="25">
        <v>9</v>
      </c>
      <c r="J104" s="26">
        <v>2</v>
      </c>
      <c r="K104" s="27">
        <v>0</v>
      </c>
      <c r="L104" s="28">
        <v>0</v>
      </c>
      <c r="M104" s="25">
        <v>9</v>
      </c>
      <c r="N104" s="26">
        <v>2</v>
      </c>
      <c r="O104" s="27">
        <v>9</v>
      </c>
      <c r="P104" s="28">
        <v>2</v>
      </c>
      <c r="Q104" s="25">
        <v>0</v>
      </c>
      <c r="R104" s="26">
        <v>0</v>
      </c>
      <c r="S104" s="27">
        <v>9</v>
      </c>
      <c r="T104" s="28">
        <v>2</v>
      </c>
      <c r="U104" s="25">
        <v>9</v>
      </c>
      <c r="V104" s="26">
        <v>2.2000000000000002</v>
      </c>
      <c r="W104" s="22"/>
      <c r="X104" s="14">
        <f t="shared" si="25"/>
        <v>630</v>
      </c>
      <c r="Y104" s="14" t="e">
        <f>SUMIF('[1]2007'!$B$2119:$B$2200,[1]New!B104,'[1]2007'!$E$2119:$E$2200)</f>
        <v>#VALUE!</v>
      </c>
      <c r="Z104" s="15" t="e">
        <f t="shared" si="26"/>
        <v>#VALUE!</v>
      </c>
      <c r="AA104" s="23"/>
      <c r="AB104" s="23"/>
      <c r="AC104" s="16" t="e">
        <f t="shared" si="27"/>
        <v>#VALUE!</v>
      </c>
      <c r="AD104" s="13"/>
      <c r="AE104" s="17" t="e">
        <f>IF(Y104=0,0,LOOKUP(Y104,[1]Deduct!A$2:A$18,[1]Deduct!C$2:C$18))</f>
        <v>#VALUE!</v>
      </c>
      <c r="AF104" s="18" t="e">
        <f>IF(Y104=0,0,LOOKUP(Y104,[1]Deduct!A$2:A$18,[1]Deduct!D$2:D$18))</f>
        <v>#VALUE!</v>
      </c>
      <c r="AG104" s="18" t="e">
        <f>IF(Y104=0,0,LOOKUP(Y104,[1]Deduct!A$2:A$18,[1]Deduct!E$2:E$18))</f>
        <v>#VALUE!</v>
      </c>
      <c r="AH104" s="19" t="e">
        <f t="shared" si="28"/>
        <v>#VALUE!</v>
      </c>
      <c r="AI104" s="13"/>
      <c r="AJ104" s="13">
        <f>IF(X104=0,0,LOOKUP(X104,[1]Deduct!A$21:A$64,[1]Deduct!A$21:A$64))-X104</f>
        <v>0</v>
      </c>
      <c r="AK104" s="20">
        <f>IF(X104=0,0,LOOKUP(X104,[1]Deduct!A$21:A$64,[1]Deduct!C$21:C$64))</f>
        <v>43.57</v>
      </c>
      <c r="AL104" s="13">
        <f>IF(X104=0,0,LOOKUP(X104,[1]Deduct!A$21:A$64,[1]Deduct!D$21:D$64))</f>
        <v>24.53</v>
      </c>
      <c r="AM104" s="13">
        <f>IF(X104=0,0,LOOKUP(X104,[1]Deduct!A$21:A$64,[1]Deduct!E$21:E$64))</f>
        <v>10.9</v>
      </c>
      <c r="AN104" s="18">
        <f t="shared" si="29"/>
        <v>118.79</v>
      </c>
      <c r="AO104" s="13"/>
      <c r="AP104" s="21" t="e">
        <f t="shared" si="30"/>
        <v>#VALUE!</v>
      </c>
    </row>
    <row r="105" spans="1:42">
      <c r="A105" s="68">
        <v>15</v>
      </c>
      <c r="B105" s="2" t="s">
        <v>56</v>
      </c>
      <c r="C105" s="3" t="s">
        <v>131</v>
      </c>
      <c r="D105" s="1" t="s">
        <v>20</v>
      </c>
      <c r="E105" s="23" t="s">
        <v>18</v>
      </c>
      <c r="F105" s="82" t="s">
        <v>206</v>
      </c>
      <c r="G105" s="69">
        <f t="shared" si="24"/>
        <v>40</v>
      </c>
      <c r="H105" s="24">
        <v>40</v>
      </c>
      <c r="I105" s="25">
        <v>9</v>
      </c>
      <c r="J105" s="26">
        <v>4</v>
      </c>
      <c r="K105" s="27">
        <v>9</v>
      </c>
      <c r="L105" s="28">
        <v>4</v>
      </c>
      <c r="M105" s="25">
        <v>9</v>
      </c>
      <c r="N105" s="26">
        <v>4</v>
      </c>
      <c r="O105" s="27">
        <v>9</v>
      </c>
      <c r="P105" s="28">
        <v>4</v>
      </c>
      <c r="Q105" s="25">
        <v>0</v>
      </c>
      <c r="R105" s="26">
        <v>0</v>
      </c>
      <c r="S105" s="27">
        <v>9</v>
      </c>
      <c r="T105" s="28">
        <v>3</v>
      </c>
      <c r="U105" s="25">
        <v>9</v>
      </c>
      <c r="V105" s="26">
        <v>3</v>
      </c>
      <c r="W105" s="22"/>
      <c r="X105" s="14">
        <f t="shared" si="25"/>
        <v>820</v>
      </c>
      <c r="Y105" s="14" t="e">
        <f>SUMIF('[1]2007'!$B$2119:$B$2200,[1]New!B105,'[1]2007'!$E$2119:$E$2200)</f>
        <v>#VALUE!</v>
      </c>
      <c r="Z105" s="15" t="e">
        <f t="shared" si="26"/>
        <v>#VALUE!</v>
      </c>
      <c r="AA105" s="23"/>
      <c r="AB105" s="23"/>
      <c r="AC105" s="16" t="e">
        <f t="shared" si="27"/>
        <v>#VALUE!</v>
      </c>
      <c r="AD105" s="13"/>
      <c r="AE105" s="17" t="e">
        <f>IF(Y105=0,0,LOOKUP(Y105,[1]Deduct!A$2:A$18,[1]Deduct!C$2:C$18))</f>
        <v>#VALUE!</v>
      </c>
      <c r="AF105" s="18" t="e">
        <f>IF(Y105=0,0,LOOKUP(Y105,[1]Deduct!A$2:A$18,[1]Deduct!D$2:D$18))</f>
        <v>#VALUE!</v>
      </c>
      <c r="AG105" s="18" t="e">
        <f>IF(Y105=0,0,LOOKUP(Y105,[1]Deduct!A$2:A$18,[1]Deduct!E$2:E$18))</f>
        <v>#VALUE!</v>
      </c>
      <c r="AH105" s="19" t="e">
        <f t="shared" si="28"/>
        <v>#VALUE!</v>
      </c>
      <c r="AI105" s="13"/>
      <c r="AJ105" s="13">
        <f>IF(X105=0,0,LOOKUP(X105,[1]Deduct!A$21:A$64,[1]Deduct!A$21:A$64))-X105</f>
        <v>-70</v>
      </c>
      <c r="AK105" s="20">
        <f>IF(X105=0,0,LOOKUP(X105,[1]Deduct!A$21:A$64,[1]Deduct!C$21:C$64))</f>
        <v>76.92</v>
      </c>
      <c r="AL105" s="13">
        <f>IF(X105=0,0,LOOKUP(X105,[1]Deduct!A$21:A$64,[1]Deduct!D$21:D$64))</f>
        <v>30.49</v>
      </c>
      <c r="AM105" s="13">
        <f>IF(X105=0,0,LOOKUP(X105,[1]Deduct!A$21:A$64,[1]Deduct!E$21:E$64))</f>
        <v>13.01</v>
      </c>
      <c r="AN105" s="18">
        <f t="shared" si="29"/>
        <v>169.12</v>
      </c>
      <c r="AO105" s="13"/>
      <c r="AP105" s="21" t="e">
        <f t="shared" si="30"/>
        <v>#VALUE!</v>
      </c>
    </row>
    <row r="106" spans="1:42">
      <c r="A106" s="68">
        <v>16</v>
      </c>
      <c r="B106" s="2" t="s">
        <v>57</v>
      </c>
      <c r="C106" s="3" t="s">
        <v>132</v>
      </c>
      <c r="D106" s="1" t="s">
        <v>20</v>
      </c>
      <c r="E106" s="23" t="s">
        <v>18</v>
      </c>
      <c r="F106" s="82" t="s">
        <v>206</v>
      </c>
      <c r="G106" s="69">
        <f t="shared" si="24"/>
        <v>22.5</v>
      </c>
      <c r="H106" s="24">
        <v>22.5</v>
      </c>
      <c r="I106" s="25">
        <v>0</v>
      </c>
      <c r="J106" s="26">
        <v>0</v>
      </c>
      <c r="K106" s="27">
        <v>10</v>
      </c>
      <c r="L106" s="28">
        <v>4</v>
      </c>
      <c r="M106" s="25">
        <v>0</v>
      </c>
      <c r="N106" s="26">
        <v>0</v>
      </c>
      <c r="O106" s="27">
        <v>0</v>
      </c>
      <c r="P106" s="28">
        <v>0</v>
      </c>
      <c r="Q106" s="25">
        <v>10</v>
      </c>
      <c r="R106" s="26">
        <v>3.5</v>
      </c>
      <c r="S106" s="27">
        <v>10</v>
      </c>
      <c r="T106" s="28">
        <v>3.5</v>
      </c>
      <c r="U106" s="25">
        <v>10</v>
      </c>
      <c r="V106" s="26">
        <v>3.5</v>
      </c>
      <c r="W106" s="22"/>
      <c r="X106" s="14">
        <f t="shared" si="25"/>
        <v>461.25</v>
      </c>
      <c r="Y106" s="14" t="e">
        <f>SUMIF('[1]2007'!$B$2119:$B$2200,[1]New!B106,'[1]2007'!$E$2119:$E$2200)</f>
        <v>#VALUE!</v>
      </c>
      <c r="Z106" s="15" t="e">
        <f t="shared" si="26"/>
        <v>#VALUE!</v>
      </c>
      <c r="AA106" s="23"/>
      <c r="AB106" s="23"/>
      <c r="AC106" s="16" t="e">
        <f t="shared" si="27"/>
        <v>#VALUE!</v>
      </c>
      <c r="AD106" s="13"/>
      <c r="AE106" s="17" t="e">
        <f>IF(Y106=0,0,LOOKUP(Y106,[1]Deduct!A$2:A$18,[1]Deduct!C$2:C$18))</f>
        <v>#VALUE!</v>
      </c>
      <c r="AF106" s="18" t="e">
        <f>IF(Y106=0,0,LOOKUP(Y106,[1]Deduct!A$2:A$18,[1]Deduct!D$2:D$18))</f>
        <v>#VALUE!</v>
      </c>
      <c r="AG106" s="18" t="e">
        <f>IF(Y106=0,0,LOOKUP(Y106,[1]Deduct!A$2:A$18,[1]Deduct!E$2:E$18))</f>
        <v>#VALUE!</v>
      </c>
      <c r="AH106" s="19" t="e">
        <f t="shared" si="28"/>
        <v>#VALUE!</v>
      </c>
      <c r="AI106" s="13"/>
      <c r="AJ106" s="13">
        <f>IF(X106=0,0,LOOKUP(X106,[1]Deduct!A$21:A$64,[1]Deduct!A$21:A$64))-X106</f>
        <v>-1.25</v>
      </c>
      <c r="AK106" s="20">
        <f>IF(X106=0,0,LOOKUP(X106,[1]Deduct!A$21:A$64,[1]Deduct!C$21:C$64))</f>
        <v>4.13</v>
      </c>
      <c r="AL106" s="13">
        <f>IF(X106=0,0,LOOKUP(X106,[1]Deduct!A$21:A$64,[1]Deduct!D$21:D$64))</f>
        <v>16.11</v>
      </c>
      <c r="AM106" s="13">
        <f>IF(X106=0,0,LOOKUP(X106,[1]Deduct!A$21:A$64,[1]Deduct!E$21:E$64))</f>
        <v>7.96</v>
      </c>
      <c r="AN106" s="18">
        <f t="shared" si="29"/>
        <v>55.45</v>
      </c>
      <c r="AO106" s="13"/>
      <c r="AP106" s="21" t="e">
        <f t="shared" si="30"/>
        <v>#VALUE!</v>
      </c>
    </row>
    <row r="107" spans="1:42">
      <c r="A107" s="68">
        <v>17</v>
      </c>
      <c r="B107" s="2" t="s">
        <v>58</v>
      </c>
      <c r="C107" s="3" t="s">
        <v>133</v>
      </c>
      <c r="D107" s="1" t="s">
        <v>17</v>
      </c>
      <c r="E107" s="23" t="s">
        <v>18</v>
      </c>
      <c r="F107" s="82" t="s">
        <v>209</v>
      </c>
      <c r="G107" s="69">
        <f t="shared" si="24"/>
        <v>16.079999999999998</v>
      </c>
      <c r="H107" s="24">
        <v>16.079999999999998</v>
      </c>
      <c r="I107" s="25">
        <v>9</v>
      </c>
      <c r="J107" s="26">
        <v>11.5</v>
      </c>
      <c r="K107" s="27">
        <v>9</v>
      </c>
      <c r="L107" s="28">
        <v>0</v>
      </c>
      <c r="M107" s="25">
        <v>9</v>
      </c>
      <c r="N107" s="26">
        <v>11.5</v>
      </c>
      <c r="O107" s="27">
        <v>0</v>
      </c>
      <c r="P107" s="28">
        <v>0</v>
      </c>
      <c r="Q107" s="25">
        <v>9</v>
      </c>
      <c r="R107" s="26">
        <v>12</v>
      </c>
      <c r="S107" s="27">
        <v>9</v>
      </c>
      <c r="T107" s="28">
        <v>12</v>
      </c>
      <c r="U107" s="25">
        <v>9</v>
      </c>
      <c r="V107" s="26">
        <v>11.08</v>
      </c>
      <c r="W107" s="22"/>
      <c r="X107" s="14">
        <f t="shared" si="25"/>
        <v>410.03999999999996</v>
      </c>
      <c r="Y107" s="14" t="e">
        <f>SUMIF('[1]2007'!$B$2119:$B$2200,[1]New!B107,'[1]2007'!$E$2119:$E$2200)</f>
        <v>#VALUE!</v>
      </c>
      <c r="Z107" s="15" t="e">
        <f t="shared" si="26"/>
        <v>#VALUE!</v>
      </c>
      <c r="AA107" s="23">
        <v>1</v>
      </c>
      <c r="AB107" s="23"/>
      <c r="AC107" s="16" t="e">
        <f t="shared" si="27"/>
        <v>#VALUE!</v>
      </c>
      <c r="AD107" s="13"/>
      <c r="AE107" s="17" t="e">
        <f>IF(Y107=0,0,LOOKUP(Y107,[1]Deduct!A$2:A$18,[1]Deduct!C$2:C$18))</f>
        <v>#VALUE!</v>
      </c>
      <c r="AF107" s="18" t="e">
        <f>IF(Y107=0,0,LOOKUP(Y107,[1]Deduct!A$2:A$18,[1]Deduct!D$2:D$18))</f>
        <v>#VALUE!</v>
      </c>
      <c r="AG107" s="18" t="e">
        <f>IF(Y107=0,0,LOOKUP(Y107,[1]Deduct!A$2:A$18,[1]Deduct!E$2:E$18))</f>
        <v>#VALUE!</v>
      </c>
      <c r="AH107" s="19" t="e">
        <f t="shared" si="28"/>
        <v>#VALUE!</v>
      </c>
      <c r="AI107" s="13"/>
      <c r="AJ107" s="13">
        <f>IF(X107=0,0,LOOKUP(X107,[1]Deduct!A$21:A$64,[1]Deduct!A$21:A$64))-X107</f>
        <v>-3.999999999996362E-2</v>
      </c>
      <c r="AK107" s="20">
        <f>IF(X107=0,0,LOOKUP(X107,[1]Deduct!A$21:A$64,[1]Deduct!C$21:C$64))</f>
        <v>0</v>
      </c>
      <c r="AL107" s="13">
        <f>IF(X107=0,0,LOOKUP(X107,[1]Deduct!A$21:A$64,[1]Deduct!D$21:D$64))</f>
        <v>13.64</v>
      </c>
      <c r="AM107" s="13">
        <f>IF(X107=0,0,LOOKUP(X107,[1]Deduct!A$21:A$64,[1]Deduct!E$21:E$64))</f>
        <v>7.1</v>
      </c>
      <c r="AN107" s="18">
        <f t="shared" si="29"/>
        <v>44.32</v>
      </c>
      <c r="AO107" s="13"/>
      <c r="AP107" s="21" t="e">
        <f t="shared" si="30"/>
        <v>#VALUE!</v>
      </c>
    </row>
    <row r="108" spans="1:42">
      <c r="A108" s="68">
        <v>18</v>
      </c>
      <c r="B108" s="2" t="s">
        <v>234</v>
      </c>
      <c r="C108" s="3" t="s">
        <v>235</v>
      </c>
      <c r="D108" s="1" t="s">
        <v>17</v>
      </c>
      <c r="E108" s="23" t="s">
        <v>18</v>
      </c>
      <c r="F108" s="82">
        <v>10.75</v>
      </c>
      <c r="G108" s="69">
        <f t="shared" si="24"/>
        <v>7.5</v>
      </c>
      <c r="H108" s="24">
        <v>7.5</v>
      </c>
      <c r="I108" s="25"/>
      <c r="J108" s="26"/>
      <c r="K108" s="27"/>
      <c r="L108" s="28"/>
      <c r="M108" s="25"/>
      <c r="N108" s="26"/>
      <c r="O108" s="27"/>
      <c r="P108" s="28"/>
      <c r="Q108" s="25"/>
      <c r="R108" s="26"/>
      <c r="S108" s="27"/>
      <c r="T108" s="28"/>
      <c r="U108" s="25">
        <v>12</v>
      </c>
      <c r="V108" s="26">
        <v>7.5</v>
      </c>
      <c r="W108" s="22"/>
      <c r="X108" s="14"/>
      <c r="Y108" s="14"/>
      <c r="Z108" s="15"/>
      <c r="AA108" s="23"/>
      <c r="AB108" s="23"/>
      <c r="AC108" s="16"/>
      <c r="AD108" s="13"/>
      <c r="AE108" s="17"/>
      <c r="AF108" s="18"/>
      <c r="AG108" s="18"/>
      <c r="AH108" s="19"/>
      <c r="AI108" s="13"/>
      <c r="AJ108" s="13"/>
      <c r="AK108" s="20"/>
      <c r="AL108" s="13"/>
      <c r="AM108" s="13"/>
      <c r="AN108" s="18"/>
      <c r="AO108" s="13"/>
      <c r="AP108" s="21"/>
    </row>
    <row r="109" spans="1:42">
      <c r="A109" s="68">
        <v>19</v>
      </c>
      <c r="B109" s="2" t="s">
        <v>59</v>
      </c>
      <c r="C109" s="3" t="s">
        <v>134</v>
      </c>
      <c r="D109" s="1" t="s">
        <v>216</v>
      </c>
      <c r="E109" s="23" t="s">
        <v>18</v>
      </c>
      <c r="F109" s="82">
        <v>10.25</v>
      </c>
      <c r="G109" s="69">
        <f t="shared" si="24"/>
        <v>40</v>
      </c>
      <c r="H109" s="24">
        <v>40</v>
      </c>
      <c r="I109" s="25">
        <v>9</v>
      </c>
      <c r="J109" s="26">
        <v>4</v>
      </c>
      <c r="K109" s="27">
        <v>9</v>
      </c>
      <c r="L109" s="28">
        <v>4</v>
      </c>
      <c r="M109" s="25">
        <v>0</v>
      </c>
      <c r="N109" s="26">
        <v>0</v>
      </c>
      <c r="O109" s="27">
        <v>9</v>
      </c>
      <c r="P109" s="28">
        <v>4</v>
      </c>
      <c r="Q109" s="25">
        <v>9</v>
      </c>
      <c r="R109" s="26">
        <v>4</v>
      </c>
      <c r="S109" s="27">
        <v>9</v>
      </c>
      <c r="T109" s="28">
        <v>3</v>
      </c>
      <c r="U109" s="25">
        <v>9</v>
      </c>
      <c r="V109" s="26">
        <v>3</v>
      </c>
      <c r="W109" s="22"/>
      <c r="X109" s="14">
        <f t="shared" ref="X109:X121" si="31">F109*G109*2</f>
        <v>820</v>
      </c>
      <c r="Y109" s="14" t="e">
        <f>SUMIF('[1]2007'!$B$2119:$B$2200,[1]New!B108,'[1]2007'!$E$2119:$E$2200)</f>
        <v>#VALUE!</v>
      </c>
      <c r="Z109" s="15" t="e">
        <f t="shared" ref="Z109:Z121" si="32">IF(X109=0,0,X109-Y109)</f>
        <v>#VALUE!</v>
      </c>
      <c r="AA109" s="23">
        <v>1</v>
      </c>
      <c r="AB109" s="23"/>
      <c r="AC109" s="16" t="e">
        <f t="shared" ref="AC109:AC121" si="33">IF(Y109=0,0,Z109/Y109)</f>
        <v>#VALUE!</v>
      </c>
      <c r="AD109" s="13"/>
      <c r="AE109" s="17" t="e">
        <f>IF(Y109=0,0,LOOKUP(Y109,[1]Deduct!A$2:A$18,[1]Deduct!C$2:C$18))</f>
        <v>#VALUE!</v>
      </c>
      <c r="AF109" s="18" t="e">
        <f>IF(Y109=0,0,LOOKUP(Y109,[1]Deduct!A$2:A$18,[1]Deduct!D$2:D$18))</f>
        <v>#VALUE!</v>
      </c>
      <c r="AG109" s="18" t="e">
        <f>IF(Y109=0,0,LOOKUP(Y109,[1]Deduct!A$2:A$18,[1]Deduct!E$2:E$18))</f>
        <v>#VALUE!</v>
      </c>
      <c r="AH109" s="19" t="e">
        <f t="shared" ref="AH109:AH121" si="34">ROUND(AE109+AF109*2+AG109*2.4,2)</f>
        <v>#VALUE!</v>
      </c>
      <c r="AI109" s="13"/>
      <c r="AJ109" s="13">
        <f>IF(X109=0,0,LOOKUP(X109,[1]Deduct!A$21:A$64,[1]Deduct!A$21:A$64))-X109</f>
        <v>-70</v>
      </c>
      <c r="AK109" s="20">
        <f>IF(X109=0,0,LOOKUP(X109,[1]Deduct!A$21:A$64,[1]Deduct!C$21:C$64))</f>
        <v>76.92</v>
      </c>
      <c r="AL109" s="13">
        <f>IF(X109=0,0,LOOKUP(X109,[1]Deduct!A$21:A$64,[1]Deduct!D$21:D$64))</f>
        <v>30.49</v>
      </c>
      <c r="AM109" s="13">
        <f>IF(X109=0,0,LOOKUP(X109,[1]Deduct!A$21:A$64,[1]Deduct!E$21:E$64))</f>
        <v>13.01</v>
      </c>
      <c r="AN109" s="18">
        <f t="shared" ref="AN109:AN121" si="35">ROUND(AK109+AL109*2+AM109*2.4,2)</f>
        <v>169.12</v>
      </c>
      <c r="AO109" s="13"/>
      <c r="AP109" s="21" t="e">
        <f t="shared" ref="AP109:AP121" si="36">AN109-AH109</f>
        <v>#VALUE!</v>
      </c>
    </row>
    <row r="110" spans="1:42">
      <c r="A110" s="68">
        <v>20</v>
      </c>
      <c r="B110" s="2" t="s">
        <v>60</v>
      </c>
      <c r="C110" s="3" t="s">
        <v>135</v>
      </c>
      <c r="D110" s="1" t="s">
        <v>17</v>
      </c>
      <c r="E110" s="23" t="s">
        <v>18</v>
      </c>
      <c r="F110" s="82">
        <v>10.5</v>
      </c>
      <c r="G110" s="69">
        <f t="shared" si="24"/>
        <v>10</v>
      </c>
      <c r="H110" s="24">
        <v>10</v>
      </c>
      <c r="I110" s="25">
        <v>0</v>
      </c>
      <c r="J110" s="26">
        <v>0</v>
      </c>
      <c r="K110" s="27">
        <v>0</v>
      </c>
      <c r="L110" s="28">
        <v>0</v>
      </c>
      <c r="M110" s="25">
        <v>0</v>
      </c>
      <c r="N110" s="26">
        <v>0</v>
      </c>
      <c r="O110" s="27">
        <v>0</v>
      </c>
      <c r="P110" s="28">
        <v>0</v>
      </c>
      <c r="Q110" s="25">
        <v>0</v>
      </c>
      <c r="R110" s="26">
        <v>0</v>
      </c>
      <c r="S110" s="27">
        <v>12</v>
      </c>
      <c r="T110" s="28">
        <v>5</v>
      </c>
      <c r="U110" s="25">
        <v>12</v>
      </c>
      <c r="V110" s="26">
        <v>5</v>
      </c>
      <c r="W110" s="22"/>
      <c r="X110" s="14">
        <f t="shared" si="31"/>
        <v>210</v>
      </c>
      <c r="Y110" s="14" t="e">
        <f>SUMIF('[1]2007'!$B$2119:$B$2200,[1]New!B109,'[1]2007'!$E$2119:$E$2200)</f>
        <v>#VALUE!</v>
      </c>
      <c r="Z110" s="15" t="e">
        <f t="shared" si="32"/>
        <v>#VALUE!</v>
      </c>
      <c r="AA110" s="23"/>
      <c r="AB110" s="23"/>
      <c r="AC110" s="16" t="e">
        <f t="shared" si="33"/>
        <v>#VALUE!</v>
      </c>
      <c r="AD110" s="13"/>
      <c r="AE110" s="17" t="e">
        <f>IF(Y110=0,0,LOOKUP(Y110,[1]Deduct!A$2:A$18,[1]Deduct!C$2:C$18))</f>
        <v>#VALUE!</v>
      </c>
      <c r="AF110" s="18" t="e">
        <f>IF(Y110=0,0,LOOKUP(Y110,[1]Deduct!A$2:A$18,[1]Deduct!D$2:D$18))</f>
        <v>#VALUE!</v>
      </c>
      <c r="AG110" s="18" t="e">
        <f>IF(Y110=0,0,LOOKUP(Y110,[1]Deduct!A$2:A$18,[1]Deduct!E$2:E$18))</f>
        <v>#VALUE!</v>
      </c>
      <c r="AH110" s="19" t="e">
        <f t="shared" si="34"/>
        <v>#VALUE!</v>
      </c>
      <c r="AI110" s="13"/>
      <c r="AJ110" s="13" t="e">
        <f>IF(X110=0,0,LOOKUP(X110,[1]Deduct!A$21:A$64,[1]Deduct!A$21:A$64))-X110</f>
        <v>#N/A</v>
      </c>
      <c r="AK110" s="20" t="e">
        <f>IF(X110=0,0,LOOKUP(X110,[1]Deduct!A$21:A$64,[1]Deduct!C$21:C$64))</f>
        <v>#N/A</v>
      </c>
      <c r="AL110" s="13" t="e">
        <f>IF(X110=0,0,LOOKUP(X110,[1]Deduct!A$21:A$64,[1]Deduct!D$21:D$64))</f>
        <v>#N/A</v>
      </c>
      <c r="AM110" s="13" t="e">
        <f>IF(X110=0,0,LOOKUP(X110,[1]Deduct!A$21:A$64,[1]Deduct!E$21:E$64))</f>
        <v>#N/A</v>
      </c>
      <c r="AN110" s="18" t="e">
        <f t="shared" si="35"/>
        <v>#N/A</v>
      </c>
      <c r="AO110" s="13"/>
      <c r="AP110" s="21" t="e">
        <f t="shared" si="36"/>
        <v>#N/A</v>
      </c>
    </row>
    <row r="111" spans="1:42">
      <c r="A111" s="68">
        <v>21</v>
      </c>
      <c r="B111" s="2" t="s">
        <v>61</v>
      </c>
      <c r="C111" s="3" t="s">
        <v>136</v>
      </c>
      <c r="D111" s="1" t="s">
        <v>20</v>
      </c>
      <c r="E111" s="23" t="s">
        <v>18</v>
      </c>
      <c r="F111" s="82">
        <v>10.25</v>
      </c>
      <c r="G111" s="69">
        <f t="shared" si="24"/>
        <v>20</v>
      </c>
      <c r="H111" s="24">
        <v>20</v>
      </c>
      <c r="I111" s="25">
        <v>5</v>
      </c>
      <c r="J111" s="26">
        <v>9</v>
      </c>
      <c r="K111" s="27">
        <v>5</v>
      </c>
      <c r="L111" s="28">
        <v>9</v>
      </c>
      <c r="M111" s="25">
        <v>5</v>
      </c>
      <c r="N111" s="26">
        <v>9</v>
      </c>
      <c r="O111" s="27">
        <v>0</v>
      </c>
      <c r="P111" s="28">
        <v>0</v>
      </c>
      <c r="Q111" s="25">
        <v>0</v>
      </c>
      <c r="R111" s="26">
        <v>0</v>
      </c>
      <c r="S111" s="27">
        <v>5</v>
      </c>
      <c r="T111" s="28">
        <v>9</v>
      </c>
      <c r="U111" s="25">
        <v>5</v>
      </c>
      <c r="V111" s="26">
        <v>9</v>
      </c>
      <c r="W111" s="22"/>
      <c r="X111" s="14">
        <f t="shared" si="31"/>
        <v>410</v>
      </c>
      <c r="Y111" s="14" t="e">
        <f>SUMIF('[1]2007'!$B$2119:$B$2200,[1]New!B110,'[1]2007'!$E$2119:$E$2200)</f>
        <v>#VALUE!</v>
      </c>
      <c r="Z111" s="15" t="e">
        <f t="shared" si="32"/>
        <v>#VALUE!</v>
      </c>
      <c r="AA111" s="23">
        <v>1</v>
      </c>
      <c r="AB111" s="23"/>
      <c r="AC111" s="16" t="e">
        <f t="shared" si="33"/>
        <v>#VALUE!</v>
      </c>
      <c r="AD111" s="13"/>
      <c r="AE111" s="17" t="e">
        <f>IF(Y111=0,0,LOOKUP(Y111,[1]Deduct!A$2:A$18,[1]Deduct!C$2:C$18))</f>
        <v>#VALUE!</v>
      </c>
      <c r="AF111" s="18" t="e">
        <f>IF(Y111=0,0,LOOKUP(Y111,[1]Deduct!A$2:A$18,[1]Deduct!D$2:D$18))</f>
        <v>#VALUE!</v>
      </c>
      <c r="AG111" s="18" t="e">
        <f>IF(Y111=0,0,LOOKUP(Y111,[1]Deduct!A$2:A$18,[1]Deduct!E$2:E$18))</f>
        <v>#VALUE!</v>
      </c>
      <c r="AH111" s="19" t="e">
        <f t="shared" si="34"/>
        <v>#VALUE!</v>
      </c>
      <c r="AI111" s="13"/>
      <c r="AJ111" s="13">
        <f>IF(X111=0,0,LOOKUP(X111,[1]Deduct!A$21:A$64,[1]Deduct!A$21:A$64))-X111</f>
        <v>0</v>
      </c>
      <c r="AK111" s="20">
        <f>IF(X111=0,0,LOOKUP(X111,[1]Deduct!A$21:A$64,[1]Deduct!C$21:C$64))</f>
        <v>0</v>
      </c>
      <c r="AL111" s="13">
        <f>IF(X111=0,0,LOOKUP(X111,[1]Deduct!A$21:A$64,[1]Deduct!D$21:D$64))</f>
        <v>13.64</v>
      </c>
      <c r="AM111" s="13">
        <f>IF(X111=0,0,LOOKUP(X111,[1]Deduct!A$21:A$64,[1]Deduct!E$21:E$64))</f>
        <v>7.1</v>
      </c>
      <c r="AN111" s="18">
        <f t="shared" si="35"/>
        <v>44.32</v>
      </c>
      <c r="AO111" s="13"/>
      <c r="AP111" s="21" t="e">
        <f t="shared" si="36"/>
        <v>#VALUE!</v>
      </c>
    </row>
    <row r="112" spans="1:42">
      <c r="A112" s="68">
        <v>22</v>
      </c>
      <c r="B112" s="2" t="s">
        <v>23</v>
      </c>
      <c r="C112" s="3" t="s">
        <v>24</v>
      </c>
      <c r="D112" s="1" t="s">
        <v>19</v>
      </c>
      <c r="E112" s="23" t="s">
        <v>18</v>
      </c>
      <c r="F112" s="82" t="s">
        <v>206</v>
      </c>
      <c r="G112" s="69">
        <f t="shared" si="24"/>
        <v>40</v>
      </c>
      <c r="H112" s="24">
        <v>40</v>
      </c>
      <c r="I112" s="25">
        <v>9</v>
      </c>
      <c r="J112" s="26">
        <v>4</v>
      </c>
      <c r="K112" s="27">
        <v>9</v>
      </c>
      <c r="L112" s="28">
        <v>4</v>
      </c>
      <c r="M112" s="25">
        <v>9</v>
      </c>
      <c r="N112" s="26">
        <v>4</v>
      </c>
      <c r="O112" s="27">
        <v>9</v>
      </c>
      <c r="P112" s="28">
        <v>4</v>
      </c>
      <c r="Q112" s="25">
        <v>0</v>
      </c>
      <c r="R112" s="26">
        <v>0</v>
      </c>
      <c r="S112" s="27">
        <v>9</v>
      </c>
      <c r="T112" s="28">
        <v>3</v>
      </c>
      <c r="U112" s="25">
        <v>9</v>
      </c>
      <c r="V112" s="26">
        <v>3</v>
      </c>
      <c r="W112" s="22"/>
      <c r="X112" s="14">
        <f t="shared" si="31"/>
        <v>820</v>
      </c>
      <c r="Y112" s="14" t="e">
        <f>SUMIF('[1]2007'!$B$2119:$B$2200,[1]New!B111,'[1]2007'!$E$2119:$E$2200)</f>
        <v>#VALUE!</v>
      </c>
      <c r="Z112" s="15" t="e">
        <f t="shared" si="32"/>
        <v>#VALUE!</v>
      </c>
      <c r="AA112" s="23"/>
      <c r="AB112" s="23"/>
      <c r="AC112" s="16" t="e">
        <f t="shared" si="33"/>
        <v>#VALUE!</v>
      </c>
      <c r="AD112" s="13"/>
      <c r="AE112" s="17" t="e">
        <f>IF(Y112=0,0,LOOKUP(Y112,[1]Deduct!A$2:A$18,[1]Deduct!C$2:C$18))</f>
        <v>#VALUE!</v>
      </c>
      <c r="AF112" s="18" t="e">
        <f>IF(Y112=0,0,LOOKUP(Y112,[1]Deduct!A$2:A$18,[1]Deduct!D$2:D$18))</f>
        <v>#VALUE!</v>
      </c>
      <c r="AG112" s="18" t="e">
        <f>IF(Y112=0,0,LOOKUP(Y112,[1]Deduct!A$2:A$18,[1]Deduct!E$2:E$18))</f>
        <v>#VALUE!</v>
      </c>
      <c r="AH112" s="19" t="e">
        <f t="shared" si="34"/>
        <v>#VALUE!</v>
      </c>
      <c r="AI112" s="13"/>
      <c r="AJ112" s="13">
        <f>IF(X112=0,0,LOOKUP(X112,[1]Deduct!A$21:A$64,[1]Deduct!A$21:A$64))-X112</f>
        <v>-70</v>
      </c>
      <c r="AK112" s="20">
        <f>IF(X112=0,0,LOOKUP(X112,[1]Deduct!A$21:A$64,[1]Deduct!C$21:C$64))</f>
        <v>76.92</v>
      </c>
      <c r="AL112" s="13">
        <f>IF(X112=0,0,LOOKUP(X112,[1]Deduct!A$21:A$64,[1]Deduct!D$21:D$64))</f>
        <v>30.49</v>
      </c>
      <c r="AM112" s="13">
        <f>IF(X112=0,0,LOOKUP(X112,[1]Deduct!A$21:A$64,[1]Deduct!E$21:E$64))</f>
        <v>13.01</v>
      </c>
      <c r="AN112" s="18">
        <f t="shared" si="35"/>
        <v>169.12</v>
      </c>
      <c r="AO112" s="13"/>
      <c r="AP112" s="21" t="e">
        <f t="shared" si="36"/>
        <v>#VALUE!</v>
      </c>
    </row>
    <row r="113" spans="1:42">
      <c r="A113" s="68">
        <v>23</v>
      </c>
      <c r="B113" s="2" t="s">
        <v>225</v>
      </c>
      <c r="C113" s="3" t="s">
        <v>138</v>
      </c>
      <c r="D113" s="1" t="s">
        <v>26</v>
      </c>
      <c r="E113" s="23" t="s">
        <v>18</v>
      </c>
      <c r="F113" s="82" t="s">
        <v>206</v>
      </c>
      <c r="G113" s="69">
        <f t="shared" si="24"/>
        <v>20</v>
      </c>
      <c r="H113" s="24">
        <v>20</v>
      </c>
      <c r="I113" s="25">
        <v>9</v>
      </c>
      <c r="J113" s="26">
        <v>12</v>
      </c>
      <c r="K113" s="27">
        <v>9</v>
      </c>
      <c r="L113" s="28">
        <v>12</v>
      </c>
      <c r="M113" s="25">
        <v>9</v>
      </c>
      <c r="N113" s="26">
        <v>12</v>
      </c>
      <c r="O113" s="27">
        <v>9</v>
      </c>
      <c r="P113" s="28">
        <v>12</v>
      </c>
      <c r="Q113" s="25">
        <v>9</v>
      </c>
      <c r="R113" s="26">
        <v>12</v>
      </c>
      <c r="S113" s="27">
        <v>9</v>
      </c>
      <c r="T113" s="28">
        <v>12</v>
      </c>
      <c r="U113" s="25">
        <v>9</v>
      </c>
      <c r="V113" s="26">
        <v>11</v>
      </c>
      <c r="W113" s="22"/>
      <c r="X113" s="14">
        <f t="shared" si="31"/>
        <v>410</v>
      </c>
      <c r="Y113" s="14" t="e">
        <f>SUMIF('[1]2007'!$B$2119:$B$2200,[1]New!B113,'[1]2007'!$E$2119:$E$2200)</f>
        <v>#VALUE!</v>
      </c>
      <c r="Z113" s="15" t="e">
        <f t="shared" si="32"/>
        <v>#VALUE!</v>
      </c>
      <c r="AA113" s="23"/>
      <c r="AB113" s="23"/>
      <c r="AC113" s="16" t="e">
        <f t="shared" si="33"/>
        <v>#VALUE!</v>
      </c>
      <c r="AD113" s="13"/>
      <c r="AE113" s="17" t="e">
        <f>IF(Y113=0,0,LOOKUP(Y113,[1]Deduct!A$2:A$18,[1]Deduct!C$2:C$18))</f>
        <v>#VALUE!</v>
      </c>
      <c r="AF113" s="18" t="e">
        <f>IF(Y113=0,0,LOOKUP(Y113,[1]Deduct!A$2:A$18,[1]Deduct!D$2:D$18))</f>
        <v>#VALUE!</v>
      </c>
      <c r="AG113" s="18" t="e">
        <f>IF(Y113=0,0,LOOKUP(Y113,[1]Deduct!A$2:A$18,[1]Deduct!E$2:E$18))</f>
        <v>#VALUE!</v>
      </c>
      <c r="AH113" s="19" t="e">
        <f t="shared" si="34"/>
        <v>#VALUE!</v>
      </c>
      <c r="AI113" s="13"/>
      <c r="AJ113" s="13">
        <f>IF(X113=0,0,LOOKUP(X113,[1]Deduct!A$21:A$64,[1]Deduct!A$21:A$64))-X113</f>
        <v>0</v>
      </c>
      <c r="AK113" s="20">
        <f>IF(X113=0,0,LOOKUP(X113,[1]Deduct!A$21:A$64,[1]Deduct!C$21:C$64))</f>
        <v>0</v>
      </c>
      <c r="AL113" s="13">
        <f>IF(X113=0,0,LOOKUP(X113,[1]Deduct!A$21:A$64,[1]Deduct!D$21:D$64))</f>
        <v>13.64</v>
      </c>
      <c r="AM113" s="13">
        <f>IF(X113=0,0,LOOKUP(X113,[1]Deduct!A$21:A$64,[1]Deduct!E$21:E$64))</f>
        <v>7.1</v>
      </c>
      <c r="AN113" s="18">
        <f t="shared" si="35"/>
        <v>44.32</v>
      </c>
      <c r="AO113" s="13"/>
      <c r="AP113" s="21" t="e">
        <f t="shared" si="36"/>
        <v>#VALUE!</v>
      </c>
    </row>
    <row r="114" spans="1:42">
      <c r="A114" s="68">
        <v>24</v>
      </c>
      <c r="B114" s="2" t="s">
        <v>63</v>
      </c>
      <c r="C114" s="3" t="s">
        <v>139</v>
      </c>
      <c r="D114" s="1" t="s">
        <v>20</v>
      </c>
      <c r="E114" s="23" t="s">
        <v>18</v>
      </c>
      <c r="F114" s="82" t="s">
        <v>206</v>
      </c>
      <c r="G114" s="69">
        <f t="shared" si="24"/>
        <v>40</v>
      </c>
      <c r="H114" s="24">
        <v>40</v>
      </c>
      <c r="I114" s="25">
        <v>9</v>
      </c>
      <c r="J114" s="26">
        <v>4</v>
      </c>
      <c r="K114" s="27">
        <v>9</v>
      </c>
      <c r="L114" s="28">
        <v>4</v>
      </c>
      <c r="M114" s="25">
        <v>0</v>
      </c>
      <c r="N114" s="26">
        <v>0</v>
      </c>
      <c r="O114" s="27">
        <v>9</v>
      </c>
      <c r="P114" s="28">
        <v>4</v>
      </c>
      <c r="Q114" s="25">
        <v>9</v>
      </c>
      <c r="R114" s="26">
        <v>4</v>
      </c>
      <c r="S114" s="27">
        <v>9</v>
      </c>
      <c r="T114" s="28">
        <v>3</v>
      </c>
      <c r="U114" s="25">
        <v>9</v>
      </c>
      <c r="V114" s="26">
        <v>3</v>
      </c>
      <c r="W114" s="22"/>
      <c r="X114" s="14">
        <f t="shared" si="31"/>
        <v>820</v>
      </c>
      <c r="Y114" s="14" t="e">
        <f>SUMIF('[1]2007'!$B$2119:$B$2200,[1]New!B114,'[1]2007'!$E$2119:$E$2200)</f>
        <v>#VALUE!</v>
      </c>
      <c r="Z114" s="15" t="e">
        <f t="shared" si="32"/>
        <v>#VALUE!</v>
      </c>
      <c r="AA114" s="23">
        <v>1</v>
      </c>
      <c r="AB114" s="23"/>
      <c r="AC114" s="16" t="e">
        <f t="shared" si="33"/>
        <v>#VALUE!</v>
      </c>
      <c r="AD114" s="13"/>
      <c r="AE114" s="17" t="e">
        <f>IF(Y114=0,0,LOOKUP(Y114,[1]Deduct!A$2:A$18,[1]Deduct!C$2:C$18))</f>
        <v>#VALUE!</v>
      </c>
      <c r="AF114" s="18" t="e">
        <f>IF(Y114=0,0,LOOKUP(Y114,[1]Deduct!A$2:A$18,[1]Deduct!D$2:D$18))</f>
        <v>#VALUE!</v>
      </c>
      <c r="AG114" s="18" t="e">
        <f>IF(Y114=0,0,LOOKUP(Y114,[1]Deduct!A$2:A$18,[1]Deduct!E$2:E$18))</f>
        <v>#VALUE!</v>
      </c>
      <c r="AH114" s="19" t="e">
        <f t="shared" si="34"/>
        <v>#VALUE!</v>
      </c>
      <c r="AI114" s="13"/>
      <c r="AJ114" s="13">
        <f>IF(X114=0,0,LOOKUP(X114,[1]Deduct!A$21:A$64,[1]Deduct!A$21:A$64))-X114</f>
        <v>-70</v>
      </c>
      <c r="AK114" s="20">
        <f>IF(X114=0,0,LOOKUP(X114,[1]Deduct!A$21:A$64,[1]Deduct!C$21:C$64))</f>
        <v>76.92</v>
      </c>
      <c r="AL114" s="13">
        <f>IF(X114=0,0,LOOKUP(X114,[1]Deduct!A$21:A$64,[1]Deduct!D$21:D$64))</f>
        <v>30.49</v>
      </c>
      <c r="AM114" s="13">
        <f>IF(X114=0,0,LOOKUP(X114,[1]Deduct!A$21:A$64,[1]Deduct!E$21:E$64))</f>
        <v>13.01</v>
      </c>
      <c r="AN114" s="18">
        <f t="shared" si="35"/>
        <v>169.12</v>
      </c>
      <c r="AO114" s="13"/>
      <c r="AP114" s="21" t="e">
        <f t="shared" si="36"/>
        <v>#VALUE!</v>
      </c>
    </row>
    <row r="115" spans="1:42">
      <c r="A115" s="68">
        <v>25</v>
      </c>
      <c r="B115" s="2" t="s">
        <v>64</v>
      </c>
      <c r="C115" s="3" t="s">
        <v>140</v>
      </c>
      <c r="D115" s="1" t="s">
        <v>17</v>
      </c>
      <c r="E115" s="23" t="s">
        <v>18</v>
      </c>
      <c r="F115" s="82">
        <v>11</v>
      </c>
      <c r="G115" s="69">
        <f t="shared" si="24"/>
        <v>26.25</v>
      </c>
      <c r="H115" s="24">
        <v>26.25</v>
      </c>
      <c r="I115" s="25">
        <v>7.5</v>
      </c>
      <c r="J115" s="26">
        <v>12.5</v>
      </c>
      <c r="K115" s="27">
        <v>7.5</v>
      </c>
      <c r="L115" s="28">
        <v>12.5</v>
      </c>
      <c r="M115" s="25">
        <v>7.5</v>
      </c>
      <c r="N115" s="26">
        <v>12.5</v>
      </c>
      <c r="O115" s="27">
        <v>7.5</v>
      </c>
      <c r="P115" s="28">
        <v>1</v>
      </c>
      <c r="Q115" s="25">
        <v>7.5</v>
      </c>
      <c r="R115" s="26">
        <v>1.25</v>
      </c>
      <c r="S115" s="27">
        <v>0</v>
      </c>
      <c r="T115" s="28">
        <v>0</v>
      </c>
      <c r="U115" s="25">
        <v>0</v>
      </c>
      <c r="V115" s="26">
        <v>0</v>
      </c>
      <c r="W115" s="22"/>
      <c r="X115" s="14">
        <f t="shared" si="31"/>
        <v>577.5</v>
      </c>
      <c r="Y115" s="14" t="e">
        <f>SUMIF('[1]2007'!$B$2119:$B$2200,[1]New!B115,'[1]2007'!$E$2119:$E$2200)</f>
        <v>#VALUE!</v>
      </c>
      <c r="Z115" s="15" t="e">
        <f t="shared" si="32"/>
        <v>#VALUE!</v>
      </c>
      <c r="AA115" s="23"/>
      <c r="AB115" s="23"/>
      <c r="AC115" s="16" t="e">
        <f t="shared" si="33"/>
        <v>#VALUE!</v>
      </c>
      <c r="AD115" s="13"/>
      <c r="AE115" s="17" t="e">
        <f>IF(Y115=0,0,LOOKUP(Y115,[1]Deduct!A$2:A$18,[1]Deduct!C$2:C$18))</f>
        <v>#VALUE!</v>
      </c>
      <c r="AF115" s="18" t="e">
        <f>IF(Y115=0,0,LOOKUP(Y115,[1]Deduct!A$2:A$18,[1]Deduct!D$2:D$18))</f>
        <v>#VALUE!</v>
      </c>
      <c r="AG115" s="18" t="e">
        <f>IF(Y115=0,0,LOOKUP(Y115,[1]Deduct!A$2:A$18,[1]Deduct!E$2:E$18))</f>
        <v>#VALUE!</v>
      </c>
      <c r="AH115" s="19" t="e">
        <f t="shared" si="34"/>
        <v>#VALUE!</v>
      </c>
      <c r="AI115" s="13"/>
      <c r="AJ115" s="13">
        <f>IF(X115=0,0,LOOKUP(X115,[1]Deduct!A$21:A$64,[1]Deduct!A$21:A$64))-X115</f>
        <v>-7.5</v>
      </c>
      <c r="AK115" s="20">
        <f>IF(X115=0,0,LOOKUP(X115,[1]Deduct!A$21:A$64,[1]Deduct!C$21:C$64))</f>
        <v>28.83</v>
      </c>
      <c r="AL115" s="13">
        <f>IF(X115=0,0,LOOKUP(X115,[1]Deduct!A$21:A$64,[1]Deduct!D$21:D$64))</f>
        <v>21.56</v>
      </c>
      <c r="AM115" s="13">
        <f>IF(X115=0,0,LOOKUP(X115,[1]Deduct!A$21:A$64,[1]Deduct!E$21:E$64))</f>
        <v>9.86</v>
      </c>
      <c r="AN115" s="18">
        <f t="shared" si="35"/>
        <v>95.61</v>
      </c>
      <c r="AO115" s="13"/>
      <c r="AP115" s="21" t="e">
        <f t="shared" si="36"/>
        <v>#VALUE!</v>
      </c>
    </row>
    <row r="116" spans="1:42">
      <c r="A116" s="68">
        <v>26</v>
      </c>
      <c r="B116" s="2" t="s">
        <v>65</v>
      </c>
      <c r="C116" s="3" t="s">
        <v>141</v>
      </c>
      <c r="D116" s="1" t="s">
        <v>20</v>
      </c>
      <c r="E116" s="23" t="s">
        <v>18</v>
      </c>
      <c r="F116" s="82" t="s">
        <v>206</v>
      </c>
      <c r="G116" s="69">
        <f t="shared" si="24"/>
        <v>20</v>
      </c>
      <c r="H116" s="24">
        <v>20</v>
      </c>
      <c r="I116" s="25">
        <v>5</v>
      </c>
      <c r="J116" s="26">
        <v>9</v>
      </c>
      <c r="K116" s="27">
        <v>0</v>
      </c>
      <c r="L116" s="28">
        <v>0</v>
      </c>
      <c r="M116" s="25">
        <v>0</v>
      </c>
      <c r="N116" s="26">
        <v>0</v>
      </c>
      <c r="O116" s="27">
        <v>5</v>
      </c>
      <c r="P116" s="28">
        <v>9</v>
      </c>
      <c r="Q116" s="25">
        <v>5</v>
      </c>
      <c r="R116" s="26">
        <v>9</v>
      </c>
      <c r="S116" s="27">
        <v>5</v>
      </c>
      <c r="T116" s="28">
        <v>9</v>
      </c>
      <c r="U116" s="25">
        <v>5</v>
      </c>
      <c r="V116" s="26">
        <v>9</v>
      </c>
      <c r="W116" s="22"/>
      <c r="X116" s="14">
        <f t="shared" si="31"/>
        <v>410</v>
      </c>
      <c r="Y116" s="14" t="e">
        <f>SUMIF('[1]2007'!$B$2119:$B$2200,[1]New!B116,'[1]2007'!$E$2119:$E$2200)</f>
        <v>#VALUE!</v>
      </c>
      <c r="Z116" s="15" t="e">
        <f t="shared" si="32"/>
        <v>#VALUE!</v>
      </c>
      <c r="AA116" s="23">
        <v>1</v>
      </c>
      <c r="AB116" s="23"/>
      <c r="AC116" s="16" t="e">
        <f t="shared" si="33"/>
        <v>#VALUE!</v>
      </c>
      <c r="AD116" s="13"/>
      <c r="AE116" s="17" t="e">
        <f>IF(Y116=0,0,LOOKUP(Y116,[1]Deduct!A$2:A$18,[1]Deduct!C$2:C$18))</f>
        <v>#VALUE!</v>
      </c>
      <c r="AF116" s="18" t="e">
        <f>IF(Y116=0,0,LOOKUP(Y116,[1]Deduct!A$2:A$18,[1]Deduct!D$2:D$18))</f>
        <v>#VALUE!</v>
      </c>
      <c r="AG116" s="18" t="e">
        <f>IF(Y116=0,0,LOOKUP(Y116,[1]Deduct!A$2:A$18,[1]Deduct!E$2:E$18))</f>
        <v>#VALUE!</v>
      </c>
      <c r="AH116" s="19" t="e">
        <f t="shared" si="34"/>
        <v>#VALUE!</v>
      </c>
      <c r="AI116" s="13"/>
      <c r="AJ116" s="13">
        <f>IF(X116=0,0,LOOKUP(X116,[1]Deduct!A$21:A$64,[1]Deduct!A$21:A$64))-X116</f>
        <v>0</v>
      </c>
      <c r="AK116" s="20">
        <f>IF(X116=0,0,LOOKUP(X116,[1]Deduct!A$21:A$64,[1]Deduct!C$21:C$64))</f>
        <v>0</v>
      </c>
      <c r="AL116" s="13">
        <f>IF(X116=0,0,LOOKUP(X116,[1]Deduct!A$21:A$64,[1]Deduct!D$21:D$64))</f>
        <v>13.64</v>
      </c>
      <c r="AM116" s="13">
        <f>IF(X116=0,0,LOOKUP(X116,[1]Deduct!A$21:A$64,[1]Deduct!E$21:E$64))</f>
        <v>7.1</v>
      </c>
      <c r="AN116" s="18">
        <f t="shared" si="35"/>
        <v>44.32</v>
      </c>
      <c r="AO116" s="13"/>
      <c r="AP116" s="21" t="e">
        <f t="shared" si="36"/>
        <v>#VALUE!</v>
      </c>
    </row>
    <row r="117" spans="1:42">
      <c r="A117" s="68">
        <v>27</v>
      </c>
      <c r="B117" s="2" t="s">
        <v>66</v>
      </c>
      <c r="C117" s="3" t="s">
        <v>142</v>
      </c>
      <c r="D117" s="1" t="s">
        <v>25</v>
      </c>
      <c r="E117" s="23" t="s">
        <v>18</v>
      </c>
      <c r="F117" s="82" t="s">
        <v>206</v>
      </c>
      <c r="G117" s="69">
        <f t="shared" si="24"/>
        <v>20</v>
      </c>
      <c r="H117" s="24">
        <v>20</v>
      </c>
      <c r="I117" s="25">
        <v>9</v>
      </c>
      <c r="J117" s="26">
        <v>1</v>
      </c>
      <c r="K117" s="27">
        <v>9</v>
      </c>
      <c r="L117" s="28">
        <v>1</v>
      </c>
      <c r="M117" s="25">
        <v>9</v>
      </c>
      <c r="N117" s="26">
        <v>1</v>
      </c>
      <c r="O117" s="27">
        <v>9</v>
      </c>
      <c r="P117" s="28">
        <v>1</v>
      </c>
      <c r="Q117" s="25">
        <v>9</v>
      </c>
      <c r="R117" s="26">
        <v>1</v>
      </c>
      <c r="S117" s="27">
        <v>0</v>
      </c>
      <c r="T117" s="28">
        <v>0</v>
      </c>
      <c r="U117" s="25">
        <v>0</v>
      </c>
      <c r="V117" s="26">
        <v>0</v>
      </c>
      <c r="W117" s="22"/>
      <c r="X117" s="14">
        <f t="shared" si="31"/>
        <v>410</v>
      </c>
      <c r="Y117" s="14" t="e">
        <f>SUMIF('[1]2007'!$B$2119:$B$2200,[1]New!B117,'[1]2007'!$E$2119:$E$2200)</f>
        <v>#VALUE!</v>
      </c>
      <c r="Z117" s="15" t="e">
        <f t="shared" si="32"/>
        <v>#VALUE!</v>
      </c>
      <c r="AA117" s="23"/>
      <c r="AB117" s="23"/>
      <c r="AC117" s="16" t="e">
        <f t="shared" si="33"/>
        <v>#VALUE!</v>
      </c>
      <c r="AD117" s="13"/>
      <c r="AE117" s="17" t="e">
        <f>IF(Y117=0,0,LOOKUP(Y117,[1]Deduct!A$2:A$18,[1]Deduct!C$2:C$18))</f>
        <v>#VALUE!</v>
      </c>
      <c r="AF117" s="18" t="e">
        <f>IF(Y117=0,0,LOOKUP(Y117,[1]Deduct!A$2:A$18,[1]Deduct!D$2:D$18))</f>
        <v>#VALUE!</v>
      </c>
      <c r="AG117" s="18" t="e">
        <f>IF(Y117=0,0,LOOKUP(Y117,[1]Deduct!A$2:A$18,[1]Deduct!E$2:E$18))</f>
        <v>#VALUE!</v>
      </c>
      <c r="AH117" s="19" t="e">
        <f t="shared" si="34"/>
        <v>#VALUE!</v>
      </c>
      <c r="AI117" s="13"/>
      <c r="AJ117" s="13">
        <f>IF(X117=0,0,LOOKUP(X117,[1]Deduct!A$21:A$64,[1]Deduct!A$21:A$64))-X117</f>
        <v>0</v>
      </c>
      <c r="AK117" s="20">
        <f>IF(X117=0,0,LOOKUP(X117,[1]Deduct!A$21:A$64,[1]Deduct!C$21:C$64))</f>
        <v>0</v>
      </c>
      <c r="AL117" s="13">
        <f>IF(X117=0,0,LOOKUP(X117,[1]Deduct!A$21:A$64,[1]Deduct!D$21:D$64))</f>
        <v>13.64</v>
      </c>
      <c r="AM117" s="13">
        <f>IF(X117=0,0,LOOKUP(X117,[1]Deduct!A$21:A$64,[1]Deduct!E$21:E$64))</f>
        <v>7.1</v>
      </c>
      <c r="AN117" s="18">
        <f t="shared" si="35"/>
        <v>44.32</v>
      </c>
      <c r="AO117" s="13"/>
      <c r="AP117" s="21" t="e">
        <f t="shared" si="36"/>
        <v>#VALUE!</v>
      </c>
    </row>
    <row r="118" spans="1:42">
      <c r="A118" s="68">
        <v>28</v>
      </c>
      <c r="B118" s="2" t="s">
        <v>21</v>
      </c>
      <c r="C118" s="3" t="s">
        <v>22</v>
      </c>
      <c r="D118" s="1" t="s">
        <v>20</v>
      </c>
      <c r="E118" s="23" t="s">
        <v>18</v>
      </c>
      <c r="F118" s="82" t="s">
        <v>206</v>
      </c>
      <c r="G118" s="69">
        <f t="shared" si="24"/>
        <v>20</v>
      </c>
      <c r="H118" s="24">
        <v>20</v>
      </c>
      <c r="I118" s="25">
        <v>2</v>
      </c>
      <c r="J118" s="26">
        <v>6</v>
      </c>
      <c r="K118" s="27">
        <v>2</v>
      </c>
      <c r="L118" s="28">
        <v>6</v>
      </c>
      <c r="M118" s="25">
        <v>2</v>
      </c>
      <c r="N118" s="26">
        <v>6</v>
      </c>
      <c r="O118" s="27">
        <v>0</v>
      </c>
      <c r="P118" s="28">
        <v>0</v>
      </c>
      <c r="Q118" s="25">
        <v>0</v>
      </c>
      <c r="R118" s="26">
        <v>0</v>
      </c>
      <c r="S118" s="27">
        <v>2</v>
      </c>
      <c r="T118" s="28">
        <v>6</v>
      </c>
      <c r="U118" s="25">
        <v>2</v>
      </c>
      <c r="V118" s="26">
        <v>6</v>
      </c>
      <c r="W118" s="22"/>
      <c r="X118" s="14">
        <f t="shared" si="31"/>
        <v>410</v>
      </c>
      <c r="Y118" s="14" t="e">
        <f>SUMIF('[1]2007'!$B$2119:$B$2200,[1]New!B118,'[1]2007'!$E$2119:$E$2200)</f>
        <v>#VALUE!</v>
      </c>
      <c r="Z118" s="15" t="e">
        <f t="shared" si="32"/>
        <v>#VALUE!</v>
      </c>
      <c r="AA118" s="23"/>
      <c r="AB118" s="23"/>
      <c r="AC118" s="16" t="e">
        <f t="shared" si="33"/>
        <v>#VALUE!</v>
      </c>
      <c r="AD118" s="13"/>
      <c r="AE118" s="17" t="e">
        <f>IF(Y118=0,0,LOOKUP(Y118,[1]Deduct!A$2:A$18,[1]Deduct!C$2:C$18))</f>
        <v>#VALUE!</v>
      </c>
      <c r="AF118" s="18" t="e">
        <f>IF(Y118=0,0,LOOKUP(Y118,[1]Deduct!A$2:A$18,[1]Deduct!D$2:D$18))</f>
        <v>#VALUE!</v>
      </c>
      <c r="AG118" s="18" t="e">
        <f>IF(Y118=0,0,LOOKUP(Y118,[1]Deduct!A$2:A$18,[1]Deduct!E$2:E$18))</f>
        <v>#VALUE!</v>
      </c>
      <c r="AH118" s="19" t="e">
        <f t="shared" si="34"/>
        <v>#VALUE!</v>
      </c>
      <c r="AI118" s="13"/>
      <c r="AJ118" s="13">
        <f>IF(X118=0,0,LOOKUP(X118,[1]Deduct!A$21:A$64,[1]Deduct!A$21:A$64))-X118</f>
        <v>0</v>
      </c>
      <c r="AK118" s="20">
        <f>IF(X118=0,0,LOOKUP(X118,[1]Deduct!A$21:A$64,[1]Deduct!C$21:C$64))</f>
        <v>0</v>
      </c>
      <c r="AL118" s="13">
        <f>IF(X118=0,0,LOOKUP(X118,[1]Deduct!A$21:A$64,[1]Deduct!D$21:D$64))</f>
        <v>13.64</v>
      </c>
      <c r="AM118" s="13">
        <f>IF(X118=0,0,LOOKUP(X118,[1]Deduct!A$21:A$64,[1]Deduct!E$21:E$64))</f>
        <v>7.1</v>
      </c>
      <c r="AN118" s="18">
        <f t="shared" si="35"/>
        <v>44.32</v>
      </c>
      <c r="AO118" s="13"/>
      <c r="AP118" s="21" t="e">
        <f t="shared" si="36"/>
        <v>#VALUE!</v>
      </c>
    </row>
    <row r="119" spans="1:42">
      <c r="A119" s="68">
        <v>29</v>
      </c>
      <c r="B119" s="2" t="s">
        <v>67</v>
      </c>
      <c r="C119" s="3" t="s">
        <v>143</v>
      </c>
      <c r="D119" s="1" t="s">
        <v>20</v>
      </c>
      <c r="E119" s="23" t="s">
        <v>18</v>
      </c>
      <c r="F119" s="82" t="s">
        <v>206</v>
      </c>
      <c r="G119" s="69">
        <f t="shared" si="24"/>
        <v>40</v>
      </c>
      <c r="H119" s="24">
        <v>40</v>
      </c>
      <c r="I119" s="25">
        <v>9</v>
      </c>
      <c r="J119" s="26">
        <v>4</v>
      </c>
      <c r="K119" s="27">
        <v>0</v>
      </c>
      <c r="L119" s="28">
        <v>0</v>
      </c>
      <c r="M119" s="25">
        <v>9</v>
      </c>
      <c r="N119" s="26">
        <v>4</v>
      </c>
      <c r="O119" s="27">
        <v>9</v>
      </c>
      <c r="P119" s="28">
        <v>4</v>
      </c>
      <c r="Q119" s="25">
        <v>9</v>
      </c>
      <c r="R119" s="26">
        <v>4</v>
      </c>
      <c r="S119" s="27">
        <v>9</v>
      </c>
      <c r="T119" s="28">
        <v>3</v>
      </c>
      <c r="U119" s="25">
        <v>9</v>
      </c>
      <c r="V119" s="26">
        <v>3</v>
      </c>
      <c r="W119" s="22"/>
      <c r="X119" s="14">
        <f t="shared" si="31"/>
        <v>820</v>
      </c>
      <c r="Y119" s="14" t="e">
        <f>SUMIF('[1]2007'!$B$2119:$B$2200,[1]New!B119,'[1]2007'!$E$2119:$E$2200)</f>
        <v>#VALUE!</v>
      </c>
      <c r="Z119" s="15" t="e">
        <f t="shared" si="32"/>
        <v>#VALUE!</v>
      </c>
      <c r="AA119" s="23"/>
      <c r="AB119" s="23"/>
      <c r="AC119" s="16" t="e">
        <f t="shared" si="33"/>
        <v>#VALUE!</v>
      </c>
      <c r="AD119" s="13"/>
      <c r="AE119" s="17" t="e">
        <f>IF(Y119=0,0,LOOKUP(Y119,[1]Deduct!A$2:A$18,[1]Deduct!C$2:C$18))</f>
        <v>#VALUE!</v>
      </c>
      <c r="AF119" s="18" t="e">
        <f>IF(Y119=0,0,LOOKUP(Y119,[1]Deduct!A$2:A$18,[1]Deduct!D$2:D$18))</f>
        <v>#VALUE!</v>
      </c>
      <c r="AG119" s="18" t="e">
        <f>IF(Y119=0,0,LOOKUP(Y119,[1]Deduct!A$2:A$18,[1]Deduct!E$2:E$18))</f>
        <v>#VALUE!</v>
      </c>
      <c r="AH119" s="19" t="e">
        <f t="shared" si="34"/>
        <v>#VALUE!</v>
      </c>
      <c r="AI119" s="13"/>
      <c r="AJ119" s="13">
        <f>IF(X119=0,0,LOOKUP(X119,[1]Deduct!A$21:A$64,[1]Deduct!A$21:A$64))-X119</f>
        <v>-70</v>
      </c>
      <c r="AK119" s="20">
        <f>IF(X119=0,0,LOOKUP(X119,[1]Deduct!A$21:A$64,[1]Deduct!C$21:C$64))</f>
        <v>76.92</v>
      </c>
      <c r="AL119" s="13">
        <f>IF(X119=0,0,LOOKUP(X119,[1]Deduct!A$21:A$64,[1]Deduct!D$21:D$64))</f>
        <v>30.49</v>
      </c>
      <c r="AM119" s="13">
        <f>IF(X119=0,0,LOOKUP(X119,[1]Deduct!A$21:A$64,[1]Deduct!E$21:E$64))</f>
        <v>13.01</v>
      </c>
      <c r="AN119" s="18">
        <f t="shared" si="35"/>
        <v>169.12</v>
      </c>
      <c r="AO119" s="13"/>
      <c r="AP119" s="21" t="e">
        <f t="shared" si="36"/>
        <v>#VALUE!</v>
      </c>
    </row>
    <row r="120" spans="1:42">
      <c r="A120" s="68">
        <v>30</v>
      </c>
      <c r="B120" s="2" t="s">
        <v>68</v>
      </c>
      <c r="C120" s="3" t="s">
        <v>144</v>
      </c>
      <c r="D120" s="1" t="s">
        <v>20</v>
      </c>
      <c r="E120" s="23" t="s">
        <v>18</v>
      </c>
      <c r="F120" s="82" t="s">
        <v>206</v>
      </c>
      <c r="G120" s="69">
        <f t="shared" si="24"/>
        <v>20</v>
      </c>
      <c r="H120" s="24">
        <v>20</v>
      </c>
      <c r="I120" s="25">
        <v>0</v>
      </c>
      <c r="J120" s="26">
        <v>0</v>
      </c>
      <c r="K120" s="27">
        <v>10</v>
      </c>
      <c r="L120" s="28">
        <v>3</v>
      </c>
      <c r="M120" s="25">
        <v>0</v>
      </c>
      <c r="N120" s="26">
        <v>0</v>
      </c>
      <c r="O120" s="27">
        <v>10</v>
      </c>
      <c r="P120" s="28">
        <v>3</v>
      </c>
      <c r="Q120" s="25">
        <v>10</v>
      </c>
      <c r="R120" s="26">
        <v>3</v>
      </c>
      <c r="S120" s="27">
        <v>10</v>
      </c>
      <c r="T120" s="28">
        <v>3</v>
      </c>
      <c r="U120" s="25">
        <v>0</v>
      </c>
      <c r="V120" s="26">
        <v>0</v>
      </c>
      <c r="W120" s="22"/>
      <c r="X120" s="14">
        <f t="shared" si="31"/>
        <v>410</v>
      </c>
      <c r="Y120" s="14" t="e">
        <f>SUMIF('[1]2007'!$B$2119:$B$2200,[1]New!B120,'[1]2007'!$E$2119:$E$2200)</f>
        <v>#VALUE!</v>
      </c>
      <c r="Z120" s="15" t="e">
        <f t="shared" si="32"/>
        <v>#VALUE!</v>
      </c>
      <c r="AA120" s="23"/>
      <c r="AB120" s="23"/>
      <c r="AC120" s="16" t="e">
        <f t="shared" si="33"/>
        <v>#VALUE!</v>
      </c>
      <c r="AD120" s="13"/>
      <c r="AE120" s="17" t="e">
        <f>IF(Y120=0,0,LOOKUP(Y120,[1]Deduct!A$2:A$18,[1]Deduct!C$2:C$18))</f>
        <v>#VALUE!</v>
      </c>
      <c r="AF120" s="18" t="e">
        <f>IF(Y120=0,0,LOOKUP(Y120,[1]Deduct!A$2:A$18,[1]Deduct!D$2:D$18))</f>
        <v>#VALUE!</v>
      </c>
      <c r="AG120" s="18" t="e">
        <f>IF(Y120=0,0,LOOKUP(Y120,[1]Deduct!A$2:A$18,[1]Deduct!E$2:E$18))</f>
        <v>#VALUE!</v>
      </c>
      <c r="AH120" s="19" t="e">
        <f t="shared" si="34"/>
        <v>#VALUE!</v>
      </c>
      <c r="AI120" s="13"/>
      <c r="AJ120" s="13">
        <f>IF(X120=0,0,LOOKUP(X120,[1]Deduct!A$21:A$64,[1]Deduct!A$21:A$64))-X120</f>
        <v>0</v>
      </c>
      <c r="AK120" s="20">
        <f>IF(X120=0,0,LOOKUP(X120,[1]Deduct!A$21:A$64,[1]Deduct!C$21:C$64))</f>
        <v>0</v>
      </c>
      <c r="AL120" s="13">
        <f>IF(X120=0,0,LOOKUP(X120,[1]Deduct!A$21:A$64,[1]Deduct!D$21:D$64))</f>
        <v>13.64</v>
      </c>
      <c r="AM120" s="13">
        <f>IF(X120=0,0,LOOKUP(X120,[1]Deduct!A$21:A$64,[1]Deduct!E$21:E$64))</f>
        <v>7.1</v>
      </c>
      <c r="AN120" s="18">
        <f t="shared" si="35"/>
        <v>44.32</v>
      </c>
      <c r="AO120" s="13"/>
      <c r="AP120" s="21" t="e">
        <f t="shared" si="36"/>
        <v>#VALUE!</v>
      </c>
    </row>
    <row r="121" spans="1:42">
      <c r="A121" s="68">
        <v>31</v>
      </c>
      <c r="B121" s="2" t="s">
        <v>69</v>
      </c>
      <c r="C121" s="3" t="s">
        <v>145</v>
      </c>
      <c r="D121" s="1" t="s">
        <v>17</v>
      </c>
      <c r="E121" s="23" t="s">
        <v>18</v>
      </c>
      <c r="F121" s="82">
        <v>10.25</v>
      </c>
      <c r="G121" s="69">
        <f t="shared" si="24"/>
        <v>20.75</v>
      </c>
      <c r="H121" s="24">
        <v>20.75</v>
      </c>
      <c r="I121" s="25">
        <v>10.5</v>
      </c>
      <c r="J121" s="26">
        <v>3.5</v>
      </c>
      <c r="K121" s="27">
        <v>0</v>
      </c>
      <c r="L121" s="28">
        <v>0</v>
      </c>
      <c r="M121" s="25">
        <v>0</v>
      </c>
      <c r="N121" s="26">
        <v>0</v>
      </c>
      <c r="O121" s="27">
        <v>0</v>
      </c>
      <c r="P121" s="28">
        <v>0</v>
      </c>
      <c r="Q121" s="25">
        <v>10.5</v>
      </c>
      <c r="R121" s="26">
        <v>4</v>
      </c>
      <c r="S121" s="27">
        <v>10.5</v>
      </c>
      <c r="T121" s="28">
        <v>4</v>
      </c>
      <c r="U121" s="25">
        <v>10.5</v>
      </c>
      <c r="V121" s="26">
        <v>3.25</v>
      </c>
      <c r="W121" s="22"/>
      <c r="X121" s="14">
        <f t="shared" si="31"/>
        <v>425.375</v>
      </c>
      <c r="Y121" s="14" t="e">
        <f>SUMIF('[1]2007'!$B$2119:$B$2200,[1]New!B121,'[1]2007'!$E$2119:$E$2200)</f>
        <v>#VALUE!</v>
      </c>
      <c r="Z121" s="15" t="e">
        <f t="shared" si="32"/>
        <v>#VALUE!</v>
      </c>
      <c r="AA121" s="23">
        <v>1</v>
      </c>
      <c r="AB121" s="23"/>
      <c r="AC121" s="16" t="e">
        <f t="shared" si="33"/>
        <v>#VALUE!</v>
      </c>
      <c r="AD121" s="13"/>
      <c r="AE121" s="17" t="e">
        <f>IF(Y121=0,0,LOOKUP(Y121,[1]Deduct!A$2:A$18,[1]Deduct!C$2:C$18))</f>
        <v>#VALUE!</v>
      </c>
      <c r="AF121" s="18" t="e">
        <f>IF(Y121=0,0,LOOKUP(Y121,[1]Deduct!A$2:A$18,[1]Deduct!D$2:D$18))</f>
        <v>#VALUE!</v>
      </c>
      <c r="AG121" s="18" t="e">
        <f>IF(Y121=0,0,LOOKUP(Y121,[1]Deduct!A$2:A$18,[1]Deduct!E$2:E$18))</f>
        <v>#VALUE!</v>
      </c>
      <c r="AH121" s="19" t="e">
        <f t="shared" si="34"/>
        <v>#VALUE!</v>
      </c>
      <c r="AI121" s="13"/>
      <c r="AJ121" s="13">
        <f>IF(X121=0,0,LOOKUP(X121,[1]Deduct!A$21:A$64,[1]Deduct!A$21:A$64))-X121</f>
        <v>-5.375</v>
      </c>
      <c r="AK121" s="20" t="e">
        <f>IF(X121=0,0,LOOKUP(X121,[1]Deduct!A$21:A$64,[1]Deduct!C$21:C$64))</f>
        <v>#REF!</v>
      </c>
      <c r="AL121" s="13">
        <f>IF(X121=0,0,LOOKUP(X121,[1]Deduct!A$21:A$64,[1]Deduct!D$21:D$64))</f>
        <v>14.13</v>
      </c>
      <c r="AM121" s="13">
        <f>IF(X121=0,0,LOOKUP(X121,[1]Deduct!A$21:A$64,[1]Deduct!E$21:E$64))</f>
        <v>7.27</v>
      </c>
      <c r="AN121" s="18" t="e">
        <f t="shared" si="35"/>
        <v>#REF!</v>
      </c>
      <c r="AO121" s="13"/>
      <c r="AP121" s="21" t="e">
        <f t="shared" si="36"/>
        <v>#REF!</v>
      </c>
    </row>
    <row r="122" spans="1:42">
      <c r="A122" s="68">
        <v>32</v>
      </c>
      <c r="B122" s="2" t="s">
        <v>236</v>
      </c>
      <c r="C122" s="3" t="s">
        <v>237</v>
      </c>
      <c r="D122" s="1" t="s">
        <v>17</v>
      </c>
      <c r="E122" s="1" t="s">
        <v>18</v>
      </c>
      <c r="F122" s="82">
        <v>10.25</v>
      </c>
      <c r="G122" s="69">
        <f t="shared" si="24"/>
        <v>20</v>
      </c>
      <c r="H122" s="89">
        <v>20</v>
      </c>
      <c r="I122" s="25">
        <v>10</v>
      </c>
      <c r="J122" s="26">
        <v>2</v>
      </c>
      <c r="K122" s="27">
        <v>10</v>
      </c>
      <c r="L122" s="28">
        <v>2</v>
      </c>
      <c r="M122" s="25">
        <v>10</v>
      </c>
      <c r="N122" s="26">
        <v>2</v>
      </c>
      <c r="O122" s="27">
        <v>0</v>
      </c>
      <c r="P122" s="28">
        <v>0</v>
      </c>
      <c r="Q122" s="25">
        <v>10</v>
      </c>
      <c r="R122" s="26">
        <v>2</v>
      </c>
      <c r="S122" s="27">
        <v>10</v>
      </c>
      <c r="T122" s="28">
        <v>2</v>
      </c>
      <c r="U122" s="25">
        <v>0</v>
      </c>
      <c r="V122" s="26">
        <v>0</v>
      </c>
      <c r="W122" s="22"/>
      <c r="X122" s="14"/>
      <c r="Y122" s="14"/>
      <c r="Z122" s="15"/>
      <c r="AA122" s="23"/>
      <c r="AB122" s="23"/>
      <c r="AC122" s="16"/>
      <c r="AD122" s="13"/>
      <c r="AE122" s="17"/>
      <c r="AF122" s="18"/>
      <c r="AG122" s="18"/>
      <c r="AH122" s="19"/>
      <c r="AI122" s="13"/>
      <c r="AJ122" s="13"/>
      <c r="AK122" s="20"/>
      <c r="AL122" s="13"/>
      <c r="AM122" s="13"/>
      <c r="AN122" s="18"/>
      <c r="AO122" s="13"/>
      <c r="AP122" s="21"/>
    </row>
    <row r="123" spans="1:42">
      <c r="A123" s="68">
        <v>33</v>
      </c>
      <c r="B123" s="2" t="s">
        <v>219</v>
      </c>
      <c r="C123" s="3" t="s">
        <v>220</v>
      </c>
      <c r="D123" s="1" t="s">
        <v>216</v>
      </c>
      <c r="E123" s="23" t="s">
        <v>18</v>
      </c>
      <c r="F123" s="82">
        <v>10.25</v>
      </c>
      <c r="G123" s="69">
        <f t="shared" si="24"/>
        <v>36</v>
      </c>
      <c r="H123" s="24">
        <v>36</v>
      </c>
      <c r="I123" s="25">
        <v>11</v>
      </c>
      <c r="J123" s="26">
        <v>5</v>
      </c>
      <c r="K123" s="27">
        <v>11</v>
      </c>
      <c r="L123" s="28">
        <v>5</v>
      </c>
      <c r="M123" s="25">
        <v>11</v>
      </c>
      <c r="N123" s="26">
        <v>5</v>
      </c>
      <c r="O123" s="27">
        <v>11</v>
      </c>
      <c r="P123" s="28">
        <v>5</v>
      </c>
      <c r="Q123" s="25">
        <v>0</v>
      </c>
      <c r="R123" s="26">
        <v>0</v>
      </c>
      <c r="S123" s="27">
        <v>11</v>
      </c>
      <c r="T123" s="28">
        <v>5</v>
      </c>
      <c r="U123" s="25">
        <v>11</v>
      </c>
      <c r="V123" s="26">
        <v>5</v>
      </c>
      <c r="W123" s="22"/>
      <c r="X123" s="14"/>
      <c r="Y123" s="14"/>
      <c r="Z123" s="15"/>
      <c r="AA123" s="23"/>
      <c r="AB123" s="23"/>
      <c r="AC123" s="16"/>
      <c r="AD123" s="13"/>
      <c r="AE123" s="17"/>
      <c r="AF123" s="18"/>
      <c r="AG123" s="18"/>
      <c r="AH123" s="19"/>
      <c r="AI123" s="13"/>
      <c r="AJ123" s="13"/>
      <c r="AK123" s="20"/>
      <c r="AL123" s="13"/>
      <c r="AM123" s="13"/>
      <c r="AN123" s="18"/>
      <c r="AO123" s="13"/>
      <c r="AP123" s="21"/>
    </row>
    <row r="124" spans="1:42">
      <c r="A124" s="68">
        <v>34</v>
      </c>
      <c r="B124" s="2" t="s">
        <v>70</v>
      </c>
      <c r="C124" s="3" t="s">
        <v>146</v>
      </c>
      <c r="D124" s="1" t="s">
        <v>213</v>
      </c>
      <c r="E124" s="23" t="s">
        <v>18</v>
      </c>
      <c r="F124" s="82" t="s">
        <v>206</v>
      </c>
      <c r="G124" s="69">
        <f t="shared" si="24"/>
        <v>31.25</v>
      </c>
      <c r="H124" s="24">
        <v>31.25</v>
      </c>
      <c r="I124" s="25">
        <v>0</v>
      </c>
      <c r="J124" s="26">
        <v>0</v>
      </c>
      <c r="K124" s="27">
        <v>9</v>
      </c>
      <c r="L124" s="28">
        <v>3</v>
      </c>
      <c r="M124" s="25">
        <v>0</v>
      </c>
      <c r="N124" s="26">
        <v>0</v>
      </c>
      <c r="O124" s="27">
        <v>9</v>
      </c>
      <c r="P124" s="28">
        <v>3</v>
      </c>
      <c r="Q124" s="25">
        <v>9</v>
      </c>
      <c r="R124" s="26">
        <v>3</v>
      </c>
      <c r="S124" s="27">
        <v>9</v>
      </c>
      <c r="T124" s="28">
        <v>3</v>
      </c>
      <c r="U124" s="25">
        <v>9</v>
      </c>
      <c r="V124" s="26">
        <v>4.25</v>
      </c>
      <c r="W124" s="22"/>
      <c r="X124" s="14">
        <f t="shared" ref="X124:X143" si="37">F124*G124*2</f>
        <v>640.625</v>
      </c>
      <c r="Y124" s="14" t="e">
        <f>SUMIF('[1]2007'!$B$2119:$B$2200,[1]New!B122,'[1]2007'!$E$2119:$E$2200)</f>
        <v>#VALUE!</v>
      </c>
      <c r="Z124" s="15" t="e">
        <f t="shared" ref="Z124:Z143" si="38">IF(X124=0,0,X124-Y124)</f>
        <v>#VALUE!</v>
      </c>
      <c r="AA124" s="23">
        <v>1</v>
      </c>
      <c r="AB124" s="23"/>
      <c r="AC124" s="16" t="e">
        <f t="shared" ref="AC124:AC143" si="39">IF(Y124=0,0,Z124/Y124)</f>
        <v>#VALUE!</v>
      </c>
      <c r="AD124" s="13"/>
      <c r="AE124" s="17" t="e">
        <f>IF(Y124=0,0,LOOKUP(Y124,[1]Deduct!A$2:A$18,[1]Deduct!C$2:C$18))</f>
        <v>#VALUE!</v>
      </c>
      <c r="AF124" s="18" t="e">
        <f>IF(Y124=0,0,LOOKUP(Y124,[1]Deduct!A$2:A$18,[1]Deduct!D$2:D$18))</f>
        <v>#VALUE!</v>
      </c>
      <c r="AG124" s="18" t="e">
        <f>IF(Y124=0,0,LOOKUP(Y124,[1]Deduct!A$2:A$18,[1]Deduct!E$2:E$18))</f>
        <v>#VALUE!</v>
      </c>
      <c r="AH124" s="19" t="e">
        <f t="shared" ref="AH124:AH143" si="40">ROUND(AE124+AF124*2+AG124*2.4,2)</f>
        <v>#VALUE!</v>
      </c>
      <c r="AI124" s="13"/>
      <c r="AJ124" s="13">
        <f>IF(X124=0,0,LOOKUP(X124,[1]Deduct!A$21:A$64,[1]Deduct!A$21:A$64))-X124</f>
        <v>-0.625</v>
      </c>
      <c r="AK124" s="20">
        <f>IF(X124=0,0,LOOKUP(X124,[1]Deduct!A$21:A$64,[1]Deduct!C$21:C$64))</f>
        <v>45.66</v>
      </c>
      <c r="AL124" s="13">
        <f>IF(X124=0,0,LOOKUP(X124,[1]Deduct!A$21:A$64,[1]Deduct!D$21:D$64))</f>
        <v>25.02</v>
      </c>
      <c r="AM124" s="13">
        <f>IF(X124=0,0,LOOKUP(X124,[1]Deduct!A$21:A$64,[1]Deduct!E$21:E$64))</f>
        <v>11.07</v>
      </c>
      <c r="AN124" s="18">
        <f t="shared" ref="AN124:AN143" si="41">ROUND(AK124+AL124*2+AM124*2.4,2)</f>
        <v>122.27</v>
      </c>
      <c r="AO124" s="13"/>
      <c r="AP124" s="21" t="e">
        <f t="shared" ref="AP124:AP143" si="42">AN124-AH124</f>
        <v>#VALUE!</v>
      </c>
    </row>
    <row r="125" spans="1:42">
      <c r="A125" s="68">
        <v>35</v>
      </c>
      <c r="B125" s="2" t="s">
        <v>71</v>
      </c>
      <c r="C125" s="3" t="s">
        <v>147</v>
      </c>
      <c r="D125" s="1" t="s">
        <v>19</v>
      </c>
      <c r="E125" s="23" t="s">
        <v>18</v>
      </c>
      <c r="F125" s="82" t="s">
        <v>206</v>
      </c>
      <c r="G125" s="69">
        <f t="shared" si="24"/>
        <v>20</v>
      </c>
      <c r="H125" s="24">
        <v>20</v>
      </c>
      <c r="I125" s="25">
        <v>0</v>
      </c>
      <c r="J125" s="26">
        <v>0</v>
      </c>
      <c r="K125" s="27">
        <v>5</v>
      </c>
      <c r="L125" s="28">
        <v>9</v>
      </c>
      <c r="M125" s="25">
        <v>5</v>
      </c>
      <c r="N125" s="26">
        <v>9</v>
      </c>
      <c r="O125" s="27">
        <v>5</v>
      </c>
      <c r="P125" s="28">
        <v>9</v>
      </c>
      <c r="Q125" s="25">
        <v>0</v>
      </c>
      <c r="R125" s="26">
        <v>0</v>
      </c>
      <c r="S125" s="27">
        <v>5</v>
      </c>
      <c r="T125" s="28">
        <v>9</v>
      </c>
      <c r="U125" s="25">
        <v>5</v>
      </c>
      <c r="V125" s="26">
        <v>9</v>
      </c>
      <c r="W125" s="22"/>
      <c r="X125" s="14">
        <f t="shared" si="37"/>
        <v>410</v>
      </c>
      <c r="Y125" s="14" t="e">
        <f>SUMIF('[1]2007'!$B$2119:$B$2200,[1]New!B123,'[1]2007'!$E$2119:$E$2200)</f>
        <v>#VALUE!</v>
      </c>
      <c r="Z125" s="15" t="e">
        <f t="shared" si="38"/>
        <v>#VALUE!</v>
      </c>
      <c r="AA125" s="23"/>
      <c r="AB125" s="23"/>
      <c r="AC125" s="16" t="e">
        <f t="shared" si="39"/>
        <v>#VALUE!</v>
      </c>
      <c r="AD125" s="13"/>
      <c r="AE125" s="17" t="e">
        <f>IF(Y125=0,0,LOOKUP(Y125,[1]Deduct!A$2:A$18,[1]Deduct!C$2:C$18))</f>
        <v>#VALUE!</v>
      </c>
      <c r="AF125" s="18" t="e">
        <f>IF(Y125=0,0,LOOKUP(Y125,[1]Deduct!A$2:A$18,[1]Deduct!D$2:D$18))</f>
        <v>#VALUE!</v>
      </c>
      <c r="AG125" s="18" t="e">
        <f>IF(Y125=0,0,LOOKUP(Y125,[1]Deduct!A$2:A$18,[1]Deduct!E$2:E$18))</f>
        <v>#VALUE!</v>
      </c>
      <c r="AH125" s="19" t="e">
        <f t="shared" si="40"/>
        <v>#VALUE!</v>
      </c>
      <c r="AI125" s="13"/>
      <c r="AJ125" s="13">
        <f>IF(X125=0,0,LOOKUP(X125,[1]Deduct!A$21:A$64,[1]Deduct!A$21:A$64))-X125</f>
        <v>0</v>
      </c>
      <c r="AK125" s="20">
        <f>IF(X125=0,0,LOOKUP(X125,[1]Deduct!A$21:A$64,[1]Deduct!C$21:C$64))</f>
        <v>0</v>
      </c>
      <c r="AL125" s="13">
        <f>IF(X125=0,0,LOOKUP(X125,[1]Deduct!A$21:A$64,[1]Deduct!D$21:D$64))</f>
        <v>13.64</v>
      </c>
      <c r="AM125" s="13">
        <f>IF(X125=0,0,LOOKUP(X125,[1]Deduct!A$21:A$64,[1]Deduct!E$21:E$64))</f>
        <v>7.1</v>
      </c>
      <c r="AN125" s="18">
        <f t="shared" si="41"/>
        <v>44.32</v>
      </c>
      <c r="AO125" s="13"/>
      <c r="AP125" s="21" t="e">
        <f t="shared" si="42"/>
        <v>#VALUE!</v>
      </c>
    </row>
    <row r="126" spans="1:42">
      <c r="A126" s="68">
        <v>36</v>
      </c>
      <c r="B126" s="2" t="s">
        <v>72</v>
      </c>
      <c r="C126" s="3" t="s">
        <v>149</v>
      </c>
      <c r="D126" s="1" t="s">
        <v>17</v>
      </c>
      <c r="E126" s="23" t="s">
        <v>18</v>
      </c>
      <c r="F126" s="82">
        <v>10.5</v>
      </c>
      <c r="G126" s="69">
        <f t="shared" si="24"/>
        <v>30.62</v>
      </c>
      <c r="H126" s="24">
        <v>30.62</v>
      </c>
      <c r="I126" s="25">
        <v>11</v>
      </c>
      <c r="J126" s="26">
        <v>4</v>
      </c>
      <c r="K126" s="27">
        <v>11</v>
      </c>
      <c r="L126" s="28">
        <v>4</v>
      </c>
      <c r="M126" s="25">
        <v>11</v>
      </c>
      <c r="N126" s="26">
        <v>4.62</v>
      </c>
      <c r="O126" s="27">
        <v>11</v>
      </c>
      <c r="P126" s="28">
        <v>4</v>
      </c>
      <c r="Q126" s="25">
        <v>11</v>
      </c>
      <c r="R126" s="26">
        <v>4</v>
      </c>
      <c r="S126" s="27">
        <v>0</v>
      </c>
      <c r="T126" s="28">
        <v>0</v>
      </c>
      <c r="U126" s="25">
        <v>11</v>
      </c>
      <c r="V126" s="26">
        <v>4</v>
      </c>
      <c r="W126" s="22"/>
      <c r="X126" s="14">
        <f t="shared" si="37"/>
        <v>643.02</v>
      </c>
      <c r="Y126" s="14" t="e">
        <f>SUMIF('[1]2007'!$B$2119:$B$2200,[1]New!B125,'[1]2007'!$E$2119:$E$2200)</f>
        <v>#VALUE!</v>
      </c>
      <c r="Z126" s="15" t="e">
        <f t="shared" si="38"/>
        <v>#VALUE!</v>
      </c>
      <c r="AA126" s="23">
        <v>1</v>
      </c>
      <c r="AB126" s="23"/>
      <c r="AC126" s="16" t="e">
        <f t="shared" si="39"/>
        <v>#VALUE!</v>
      </c>
      <c r="AD126" s="13"/>
      <c r="AE126" s="17" t="e">
        <f>IF(Y126=0,0,LOOKUP(Y126,[1]Deduct!A$2:A$18,[1]Deduct!C$2:C$18))</f>
        <v>#VALUE!</v>
      </c>
      <c r="AF126" s="18" t="e">
        <f>IF(Y126=0,0,LOOKUP(Y126,[1]Deduct!A$2:A$18,[1]Deduct!D$2:D$18))</f>
        <v>#VALUE!</v>
      </c>
      <c r="AG126" s="18" t="e">
        <f>IF(Y126=0,0,LOOKUP(Y126,[1]Deduct!A$2:A$18,[1]Deduct!E$2:E$18))</f>
        <v>#VALUE!</v>
      </c>
      <c r="AH126" s="19" t="e">
        <f t="shared" si="40"/>
        <v>#VALUE!</v>
      </c>
      <c r="AI126" s="13"/>
      <c r="AJ126" s="13">
        <f>IF(X126=0,0,LOOKUP(X126,[1]Deduct!A$21:A$64,[1]Deduct!A$21:A$64))-X126</f>
        <v>-3.0199999999999818</v>
      </c>
      <c r="AK126" s="20">
        <f>IF(X126=0,0,LOOKUP(X126,[1]Deduct!A$21:A$64,[1]Deduct!C$21:C$64))</f>
        <v>45.66</v>
      </c>
      <c r="AL126" s="13">
        <f>IF(X126=0,0,LOOKUP(X126,[1]Deduct!A$21:A$64,[1]Deduct!D$21:D$64))</f>
        <v>25.02</v>
      </c>
      <c r="AM126" s="13">
        <f>IF(X126=0,0,LOOKUP(X126,[1]Deduct!A$21:A$64,[1]Deduct!E$21:E$64))</f>
        <v>11.07</v>
      </c>
      <c r="AN126" s="18">
        <f t="shared" si="41"/>
        <v>122.27</v>
      </c>
      <c r="AO126" s="13"/>
      <c r="AP126" s="21" t="e">
        <f t="shared" si="42"/>
        <v>#VALUE!</v>
      </c>
    </row>
    <row r="127" spans="1:42">
      <c r="A127" s="68">
        <v>37</v>
      </c>
      <c r="B127" s="2" t="s">
        <v>73</v>
      </c>
      <c r="C127" s="3" t="s">
        <v>150</v>
      </c>
      <c r="D127" s="1" t="s">
        <v>20</v>
      </c>
      <c r="E127" s="23" t="s">
        <v>18</v>
      </c>
      <c r="F127" s="82" t="s">
        <v>206</v>
      </c>
      <c r="G127" s="69">
        <f t="shared" si="24"/>
        <v>40</v>
      </c>
      <c r="H127" s="24">
        <v>40</v>
      </c>
      <c r="I127" s="25">
        <v>12</v>
      </c>
      <c r="J127" s="26">
        <v>7</v>
      </c>
      <c r="K127" s="27">
        <v>0</v>
      </c>
      <c r="L127" s="28">
        <v>0</v>
      </c>
      <c r="M127" s="25">
        <v>12</v>
      </c>
      <c r="N127" s="26">
        <v>7</v>
      </c>
      <c r="O127" s="27">
        <v>12</v>
      </c>
      <c r="P127" s="28">
        <v>7</v>
      </c>
      <c r="Q127" s="25">
        <v>12</v>
      </c>
      <c r="R127" s="26">
        <v>7</v>
      </c>
      <c r="S127" s="27">
        <v>12</v>
      </c>
      <c r="T127" s="28">
        <v>6</v>
      </c>
      <c r="U127" s="25">
        <v>12</v>
      </c>
      <c r="V127" s="26">
        <v>6</v>
      </c>
      <c r="W127" s="22"/>
      <c r="X127" s="14">
        <f t="shared" si="37"/>
        <v>820</v>
      </c>
      <c r="Y127" s="14" t="e">
        <f>SUMIF('[1]2007'!$B$2119:$B$2200,[1]New!B126,'[1]2007'!$E$2119:$E$2200)</f>
        <v>#VALUE!</v>
      </c>
      <c r="Z127" s="15" t="e">
        <f t="shared" si="38"/>
        <v>#VALUE!</v>
      </c>
      <c r="AA127" s="23"/>
      <c r="AB127" s="23"/>
      <c r="AC127" s="16" t="e">
        <f t="shared" si="39"/>
        <v>#VALUE!</v>
      </c>
      <c r="AD127" s="13"/>
      <c r="AE127" s="17" t="e">
        <f>IF(Y127=0,0,LOOKUP(Y127,[1]Deduct!A$2:A$18,[1]Deduct!C$2:C$18))</f>
        <v>#VALUE!</v>
      </c>
      <c r="AF127" s="18" t="e">
        <f>IF(Y127=0,0,LOOKUP(Y127,[1]Deduct!A$2:A$18,[1]Deduct!D$2:D$18))</f>
        <v>#VALUE!</v>
      </c>
      <c r="AG127" s="18" t="e">
        <f>IF(Y127=0,0,LOOKUP(Y127,[1]Deduct!A$2:A$18,[1]Deduct!E$2:E$18))</f>
        <v>#VALUE!</v>
      </c>
      <c r="AH127" s="19" t="e">
        <f t="shared" si="40"/>
        <v>#VALUE!</v>
      </c>
      <c r="AI127" s="13"/>
      <c r="AJ127" s="13">
        <f>IF(X127=0,0,LOOKUP(X127,[1]Deduct!A$21:A$64,[1]Deduct!A$21:A$64))-X127</f>
        <v>-70</v>
      </c>
      <c r="AK127" s="20">
        <f>IF(X127=0,0,LOOKUP(X127,[1]Deduct!A$21:A$64,[1]Deduct!C$21:C$64))</f>
        <v>76.92</v>
      </c>
      <c r="AL127" s="13">
        <f>IF(X127=0,0,LOOKUP(X127,[1]Deduct!A$21:A$64,[1]Deduct!D$21:D$64))</f>
        <v>30.49</v>
      </c>
      <c r="AM127" s="13">
        <f>IF(X127=0,0,LOOKUP(X127,[1]Deduct!A$21:A$64,[1]Deduct!E$21:E$64))</f>
        <v>13.01</v>
      </c>
      <c r="AN127" s="18">
        <f t="shared" si="41"/>
        <v>169.12</v>
      </c>
      <c r="AO127" s="13"/>
      <c r="AP127" s="21" t="e">
        <f t="shared" si="42"/>
        <v>#VALUE!</v>
      </c>
    </row>
    <row r="128" spans="1:42">
      <c r="A128" s="68">
        <v>38</v>
      </c>
      <c r="B128" s="2" t="s">
        <v>74</v>
      </c>
      <c r="C128" s="3" t="s">
        <v>151</v>
      </c>
      <c r="D128" s="1" t="s">
        <v>20</v>
      </c>
      <c r="E128" s="23" t="s">
        <v>18</v>
      </c>
      <c r="F128" s="82" t="s">
        <v>207</v>
      </c>
      <c r="G128" s="69">
        <f t="shared" si="24"/>
        <v>23.25</v>
      </c>
      <c r="H128" s="24">
        <v>23.25</v>
      </c>
      <c r="I128" s="25">
        <v>10</v>
      </c>
      <c r="J128" s="26">
        <v>2</v>
      </c>
      <c r="K128" s="27">
        <v>10</v>
      </c>
      <c r="L128" s="28">
        <v>2</v>
      </c>
      <c r="M128" s="25">
        <v>10</v>
      </c>
      <c r="N128" s="26">
        <v>3</v>
      </c>
      <c r="O128" s="27">
        <v>0</v>
      </c>
      <c r="P128" s="28">
        <v>0</v>
      </c>
      <c r="Q128" s="25">
        <v>10</v>
      </c>
      <c r="R128" s="26">
        <v>3</v>
      </c>
      <c r="S128" s="27">
        <v>0</v>
      </c>
      <c r="T128" s="28">
        <v>0</v>
      </c>
      <c r="U128" s="25">
        <v>10</v>
      </c>
      <c r="V128" s="26">
        <v>3.25</v>
      </c>
      <c r="W128" s="22"/>
      <c r="X128" s="14">
        <f t="shared" si="37"/>
        <v>488.25</v>
      </c>
      <c r="Y128" s="14" t="e">
        <f>SUMIF('[1]2007'!$B$2119:$B$2200,[1]New!B127,'[1]2007'!$E$2119:$E$2200)</f>
        <v>#VALUE!</v>
      </c>
      <c r="Z128" s="15" t="e">
        <f t="shared" si="38"/>
        <v>#VALUE!</v>
      </c>
      <c r="AA128" s="23"/>
      <c r="AB128" s="23"/>
      <c r="AC128" s="16" t="e">
        <f t="shared" si="39"/>
        <v>#VALUE!</v>
      </c>
      <c r="AD128" s="13"/>
      <c r="AE128" s="17" t="e">
        <f>IF(Y128=0,0,LOOKUP(Y128,[1]Deduct!A$2:A$18,[1]Deduct!C$2:C$18))</f>
        <v>#VALUE!</v>
      </c>
      <c r="AF128" s="18" t="e">
        <f>IF(Y128=0,0,LOOKUP(Y128,[1]Deduct!A$2:A$18,[1]Deduct!D$2:D$18))</f>
        <v>#VALUE!</v>
      </c>
      <c r="AG128" s="18" t="e">
        <f>IF(Y128=0,0,LOOKUP(Y128,[1]Deduct!A$2:A$18,[1]Deduct!E$2:E$18))</f>
        <v>#VALUE!</v>
      </c>
      <c r="AH128" s="19" t="e">
        <f t="shared" si="40"/>
        <v>#VALUE!</v>
      </c>
      <c r="AI128" s="13"/>
      <c r="AJ128" s="13">
        <f>IF(X128=0,0,LOOKUP(X128,[1]Deduct!A$21:A$64,[1]Deduct!A$21:A$64))-X128</f>
        <v>-8.25</v>
      </c>
      <c r="AK128" s="20">
        <f>IF(X128=0,0,LOOKUP(X128,[1]Deduct!A$21:A$64,[1]Deduct!C$21:C$64))</f>
        <v>6.93</v>
      </c>
      <c r="AL128" s="13">
        <f>IF(X128=0,0,LOOKUP(X128,[1]Deduct!A$21:A$64,[1]Deduct!D$21:D$64))</f>
        <v>17.100000000000001</v>
      </c>
      <c r="AM128" s="13">
        <f>IF(X128=0,0,LOOKUP(X128,[1]Deduct!A$21:A$64,[1]Deduct!E$21:E$64))</f>
        <v>8.3000000000000007</v>
      </c>
      <c r="AN128" s="18">
        <f t="shared" si="41"/>
        <v>61.05</v>
      </c>
      <c r="AO128" s="13"/>
      <c r="AP128" s="21" t="e">
        <f t="shared" si="42"/>
        <v>#VALUE!</v>
      </c>
    </row>
    <row r="129" spans="1:42">
      <c r="A129" s="68">
        <v>39</v>
      </c>
      <c r="B129" s="2" t="s">
        <v>75</v>
      </c>
      <c r="C129" s="3" t="s">
        <v>152</v>
      </c>
      <c r="D129" s="1" t="s">
        <v>17</v>
      </c>
      <c r="E129" s="23" t="s">
        <v>18</v>
      </c>
      <c r="F129" s="82">
        <v>10.5</v>
      </c>
      <c r="G129" s="69">
        <f t="shared" si="24"/>
        <v>39.25</v>
      </c>
      <c r="H129" s="24">
        <v>39.25</v>
      </c>
      <c r="I129" s="25">
        <v>11</v>
      </c>
      <c r="J129" s="26">
        <v>6</v>
      </c>
      <c r="K129" s="27">
        <v>11</v>
      </c>
      <c r="L129" s="28">
        <v>6</v>
      </c>
      <c r="M129" s="25">
        <v>3</v>
      </c>
      <c r="N129" s="26">
        <v>10</v>
      </c>
      <c r="O129" s="27">
        <v>11</v>
      </c>
      <c r="P129" s="28">
        <v>5</v>
      </c>
      <c r="Q129" s="25">
        <v>11</v>
      </c>
      <c r="R129" s="26">
        <v>5</v>
      </c>
      <c r="S129" s="27">
        <v>11</v>
      </c>
      <c r="T129" s="28">
        <v>5.25</v>
      </c>
      <c r="U129" s="25">
        <v>0</v>
      </c>
      <c r="V129" s="26">
        <v>0</v>
      </c>
      <c r="W129" s="22"/>
      <c r="X129" s="14">
        <f t="shared" si="37"/>
        <v>824.25</v>
      </c>
      <c r="Y129" s="14" t="e">
        <f>SUMIF('[1]2007'!$B$2119:$B$2200,[1]New!B128,'[1]2007'!$E$2119:$E$2200)</f>
        <v>#VALUE!</v>
      </c>
      <c r="Z129" s="15" t="e">
        <f t="shared" si="38"/>
        <v>#VALUE!</v>
      </c>
      <c r="AA129" s="23"/>
      <c r="AB129" s="23"/>
      <c r="AC129" s="16" t="e">
        <f t="shared" si="39"/>
        <v>#VALUE!</v>
      </c>
      <c r="AD129" s="13"/>
      <c r="AE129" s="17" t="e">
        <f>IF(Y129=0,0,LOOKUP(Y129,[1]Deduct!A$2:A$18,[1]Deduct!C$2:C$18))</f>
        <v>#VALUE!</v>
      </c>
      <c r="AF129" s="18" t="e">
        <f>IF(Y129=0,0,LOOKUP(Y129,[1]Deduct!A$2:A$18,[1]Deduct!D$2:D$18))</f>
        <v>#VALUE!</v>
      </c>
      <c r="AG129" s="18" t="e">
        <f>IF(Y129=0,0,LOOKUP(Y129,[1]Deduct!A$2:A$18,[1]Deduct!E$2:E$18))</f>
        <v>#VALUE!</v>
      </c>
      <c r="AH129" s="19" t="e">
        <f t="shared" si="40"/>
        <v>#VALUE!</v>
      </c>
      <c r="AI129" s="13"/>
      <c r="AJ129" s="13">
        <f>IF(X129=0,0,LOOKUP(X129,[1]Deduct!A$21:A$64,[1]Deduct!A$21:A$64))-X129</f>
        <v>-74.25</v>
      </c>
      <c r="AK129" s="20">
        <f>IF(X129=0,0,LOOKUP(X129,[1]Deduct!A$21:A$64,[1]Deduct!C$21:C$64))</f>
        <v>76.92</v>
      </c>
      <c r="AL129" s="13">
        <f>IF(X129=0,0,LOOKUP(X129,[1]Deduct!A$21:A$64,[1]Deduct!D$21:D$64))</f>
        <v>30.49</v>
      </c>
      <c r="AM129" s="13">
        <f>IF(X129=0,0,LOOKUP(X129,[1]Deduct!A$21:A$64,[1]Deduct!E$21:E$64))</f>
        <v>13.01</v>
      </c>
      <c r="AN129" s="18">
        <f t="shared" si="41"/>
        <v>169.12</v>
      </c>
      <c r="AO129" s="13"/>
      <c r="AP129" s="21" t="e">
        <f t="shared" si="42"/>
        <v>#VALUE!</v>
      </c>
    </row>
    <row r="130" spans="1:42">
      <c r="A130" s="68">
        <v>40</v>
      </c>
      <c r="B130" s="2" t="s">
        <v>76</v>
      </c>
      <c r="C130" s="3" t="s">
        <v>153</v>
      </c>
      <c r="D130" s="1" t="s">
        <v>17</v>
      </c>
      <c r="E130" s="23" t="s">
        <v>18</v>
      </c>
      <c r="F130" s="82">
        <v>11.25</v>
      </c>
      <c r="G130" s="69">
        <f t="shared" si="24"/>
        <v>40</v>
      </c>
      <c r="H130" s="24">
        <v>40</v>
      </c>
      <c r="I130" s="25">
        <v>0</v>
      </c>
      <c r="J130" s="26">
        <v>0</v>
      </c>
      <c r="K130" s="27">
        <v>4</v>
      </c>
      <c r="L130" s="28">
        <v>10</v>
      </c>
      <c r="M130" s="25">
        <v>4</v>
      </c>
      <c r="N130" s="26">
        <v>10</v>
      </c>
      <c r="O130" s="27">
        <v>3</v>
      </c>
      <c r="P130" s="28">
        <v>10</v>
      </c>
      <c r="Q130" s="25">
        <v>3</v>
      </c>
      <c r="R130" s="26">
        <v>10</v>
      </c>
      <c r="S130" s="27">
        <v>3</v>
      </c>
      <c r="T130" s="28">
        <v>10</v>
      </c>
      <c r="U130" s="25">
        <v>3</v>
      </c>
      <c r="V130" s="26">
        <v>10</v>
      </c>
      <c r="W130" s="22"/>
      <c r="X130" s="14">
        <f t="shared" si="37"/>
        <v>900</v>
      </c>
      <c r="Y130" s="14" t="e">
        <f>SUMIF('[1]2007'!$B$2119:$B$2200,[1]New!B129,'[1]2007'!$E$2119:$E$2200)</f>
        <v>#VALUE!</v>
      </c>
      <c r="Z130" s="15" t="e">
        <f t="shared" si="38"/>
        <v>#VALUE!</v>
      </c>
      <c r="AA130" s="23"/>
      <c r="AB130" s="23"/>
      <c r="AC130" s="16" t="e">
        <f t="shared" si="39"/>
        <v>#VALUE!</v>
      </c>
      <c r="AD130" s="13"/>
      <c r="AE130" s="17" t="e">
        <f>IF(Y130=0,0,LOOKUP(Y130,[1]Deduct!A$2:A$18,[1]Deduct!C$2:C$18))</f>
        <v>#VALUE!</v>
      </c>
      <c r="AF130" s="18" t="e">
        <f>IF(Y130=0,0,LOOKUP(Y130,[1]Deduct!A$2:A$18,[1]Deduct!D$2:D$18))</f>
        <v>#VALUE!</v>
      </c>
      <c r="AG130" s="18" t="e">
        <f>IF(Y130=0,0,LOOKUP(Y130,[1]Deduct!A$2:A$18,[1]Deduct!E$2:E$18))</f>
        <v>#VALUE!</v>
      </c>
      <c r="AH130" s="19" t="e">
        <f t="shared" si="40"/>
        <v>#VALUE!</v>
      </c>
      <c r="AI130" s="13"/>
      <c r="AJ130" s="13">
        <f>IF(X130=0,0,LOOKUP(X130,[1]Deduct!A$21:A$64,[1]Deduct!A$21:A$64))-X130</f>
        <v>-20</v>
      </c>
      <c r="AK130" s="20">
        <f>IF(X130=0,0,LOOKUP(X130,[1]Deduct!A$21:A$64,[1]Deduct!C$21:C$64))</f>
        <v>99.45</v>
      </c>
      <c r="AL130" s="13">
        <f>IF(X130=0,0,LOOKUP(X130,[1]Deduct!A$21:A$64,[1]Deduct!D$21:D$64))</f>
        <v>36.9</v>
      </c>
      <c r="AM130" s="13">
        <f>IF(X130=0,0,LOOKUP(X130,[1]Deduct!A$21:A$64,[1]Deduct!E$21:E$64))</f>
        <v>15.22</v>
      </c>
      <c r="AN130" s="18">
        <f t="shared" si="41"/>
        <v>209.78</v>
      </c>
      <c r="AO130" s="13"/>
      <c r="AP130" s="21" t="e">
        <f t="shared" si="42"/>
        <v>#VALUE!</v>
      </c>
    </row>
    <row r="131" spans="1:42">
      <c r="A131" s="68">
        <v>41</v>
      </c>
      <c r="B131" s="2" t="s">
        <v>77</v>
      </c>
      <c r="C131" s="3" t="s">
        <v>154</v>
      </c>
      <c r="D131" s="1" t="s">
        <v>17</v>
      </c>
      <c r="E131" s="23" t="s">
        <v>18</v>
      </c>
      <c r="F131" s="82">
        <v>10.5</v>
      </c>
      <c r="G131" s="69">
        <f t="shared" si="24"/>
        <v>19.75</v>
      </c>
      <c r="H131" s="24">
        <v>19.75</v>
      </c>
      <c r="I131" s="25">
        <v>10</v>
      </c>
      <c r="J131" s="26">
        <v>2</v>
      </c>
      <c r="K131" s="27">
        <v>0</v>
      </c>
      <c r="L131" s="28">
        <v>0</v>
      </c>
      <c r="M131" s="25">
        <v>10</v>
      </c>
      <c r="N131" s="26">
        <v>2</v>
      </c>
      <c r="O131" s="27">
        <v>10</v>
      </c>
      <c r="P131" s="28">
        <v>2</v>
      </c>
      <c r="Q131" s="25">
        <v>10</v>
      </c>
      <c r="R131" s="26">
        <v>2</v>
      </c>
      <c r="S131" s="27">
        <v>10</v>
      </c>
      <c r="T131" s="28">
        <v>1.75</v>
      </c>
      <c r="U131" s="25">
        <v>0</v>
      </c>
      <c r="V131" s="26">
        <v>0</v>
      </c>
      <c r="W131" s="22"/>
      <c r="X131" s="14">
        <f t="shared" si="37"/>
        <v>414.75</v>
      </c>
      <c r="Y131" s="14" t="e">
        <f>SUMIF('[1]2007'!$B$2119:$B$2200,[1]New!B130,'[1]2007'!$E$2119:$E$2200)</f>
        <v>#VALUE!</v>
      </c>
      <c r="Z131" s="15" t="e">
        <f t="shared" si="38"/>
        <v>#VALUE!</v>
      </c>
      <c r="AA131" s="23">
        <v>1</v>
      </c>
      <c r="AB131" s="23"/>
      <c r="AC131" s="16" t="e">
        <f t="shared" si="39"/>
        <v>#VALUE!</v>
      </c>
      <c r="AD131" s="13"/>
      <c r="AE131" s="17" t="e">
        <f>IF(Y131=0,0,LOOKUP(Y131,[1]Deduct!A$2:A$18,[1]Deduct!C$2:C$18))</f>
        <v>#VALUE!</v>
      </c>
      <c r="AF131" s="18" t="e">
        <f>IF(Y131=0,0,LOOKUP(Y131,[1]Deduct!A$2:A$18,[1]Deduct!D$2:D$18))</f>
        <v>#VALUE!</v>
      </c>
      <c r="AG131" s="18" t="e">
        <f>IF(Y131=0,0,LOOKUP(Y131,[1]Deduct!A$2:A$18,[1]Deduct!E$2:E$18))</f>
        <v>#VALUE!</v>
      </c>
      <c r="AH131" s="19" t="e">
        <f t="shared" si="40"/>
        <v>#VALUE!</v>
      </c>
      <c r="AI131" s="13"/>
      <c r="AJ131" s="13">
        <f>IF(X131=0,0,LOOKUP(X131,[1]Deduct!A$21:A$64,[1]Deduct!A$21:A$64))-X131</f>
        <v>-4.75</v>
      </c>
      <c r="AK131" s="20">
        <f>IF(X131=0,0,LOOKUP(X131,[1]Deduct!A$21:A$64,[1]Deduct!C$21:C$64))</f>
        <v>0</v>
      </c>
      <c r="AL131" s="13">
        <f>IF(X131=0,0,LOOKUP(X131,[1]Deduct!A$21:A$64,[1]Deduct!D$21:D$64))</f>
        <v>13.64</v>
      </c>
      <c r="AM131" s="13">
        <f>IF(X131=0,0,LOOKUP(X131,[1]Deduct!A$21:A$64,[1]Deduct!E$21:E$64))</f>
        <v>7.1</v>
      </c>
      <c r="AN131" s="18">
        <f t="shared" si="41"/>
        <v>44.32</v>
      </c>
      <c r="AO131" s="13"/>
      <c r="AP131" s="21" t="e">
        <f t="shared" si="42"/>
        <v>#VALUE!</v>
      </c>
    </row>
    <row r="132" spans="1:42">
      <c r="A132" s="68">
        <v>42</v>
      </c>
      <c r="B132" s="2" t="s">
        <v>78</v>
      </c>
      <c r="C132" s="3" t="s">
        <v>155</v>
      </c>
      <c r="D132" s="1" t="s">
        <v>213</v>
      </c>
      <c r="E132" s="23" t="s">
        <v>18</v>
      </c>
      <c r="F132" s="82" t="s">
        <v>210</v>
      </c>
      <c r="G132" s="69">
        <f t="shared" si="24"/>
        <v>43.25</v>
      </c>
      <c r="H132" s="24">
        <v>43.25</v>
      </c>
      <c r="I132" s="25">
        <v>11</v>
      </c>
      <c r="J132" s="26">
        <v>6.5</v>
      </c>
      <c r="K132" s="27">
        <v>11</v>
      </c>
      <c r="L132" s="28">
        <v>6</v>
      </c>
      <c r="M132" s="25">
        <v>11</v>
      </c>
      <c r="N132" s="26">
        <v>6</v>
      </c>
      <c r="O132" s="27">
        <v>0</v>
      </c>
      <c r="P132" s="28">
        <v>0</v>
      </c>
      <c r="Q132" s="25">
        <v>11</v>
      </c>
      <c r="R132" s="26">
        <v>6</v>
      </c>
      <c r="S132" s="27">
        <v>11</v>
      </c>
      <c r="T132" s="28">
        <v>7</v>
      </c>
      <c r="U132" s="25">
        <v>11</v>
      </c>
      <c r="V132" s="26">
        <v>5.75</v>
      </c>
      <c r="W132" s="22"/>
      <c r="X132" s="14">
        <f t="shared" si="37"/>
        <v>951.5</v>
      </c>
      <c r="Y132" s="14" t="e">
        <f>SUMIF('[1]2007'!$B$2119:$B$2200,[1]New!B131,'[1]2007'!$E$2119:$E$2200)</f>
        <v>#VALUE!</v>
      </c>
      <c r="Z132" s="15" t="e">
        <f t="shared" si="38"/>
        <v>#VALUE!</v>
      </c>
      <c r="AA132" s="23">
        <v>1</v>
      </c>
      <c r="AB132" s="23"/>
      <c r="AC132" s="16" t="e">
        <f t="shared" si="39"/>
        <v>#VALUE!</v>
      </c>
      <c r="AD132" s="13"/>
      <c r="AE132" s="17" t="e">
        <f>IF(Y132=0,0,LOOKUP(Y132,[1]Deduct!A$2:A$18,[1]Deduct!C$2:C$18))</f>
        <v>#VALUE!</v>
      </c>
      <c r="AF132" s="18" t="e">
        <f>IF(Y132=0,0,LOOKUP(Y132,[1]Deduct!A$2:A$18,[1]Deduct!D$2:D$18))</f>
        <v>#VALUE!</v>
      </c>
      <c r="AG132" s="18" t="e">
        <f>IF(Y132=0,0,LOOKUP(Y132,[1]Deduct!A$2:A$18,[1]Deduct!E$2:E$18))</f>
        <v>#VALUE!</v>
      </c>
      <c r="AH132" s="19" t="e">
        <f t="shared" si="40"/>
        <v>#VALUE!</v>
      </c>
      <c r="AI132" s="13"/>
      <c r="AJ132" s="13">
        <f>IF(X132=0,0,LOOKUP(X132,[1]Deduct!A$21:A$64,[1]Deduct!A$21:A$64))-X132</f>
        <v>-49.5</v>
      </c>
      <c r="AK132" s="20">
        <f>IF(X132=0,0,LOOKUP(X132,[1]Deduct!A$21:A$64,[1]Deduct!C$21:C$64))</f>
        <v>105.1</v>
      </c>
      <c r="AL132" s="13">
        <f>IF(X132=0,0,LOOKUP(X132,[1]Deduct!A$21:A$64,[1]Deduct!D$21:D$64))</f>
        <v>37.99</v>
      </c>
      <c r="AM132" s="13">
        <f>IF(X132=0,0,LOOKUP(X132,[1]Deduct!A$21:A$64,[1]Deduct!E$21:E$64))</f>
        <v>15.6</v>
      </c>
      <c r="AN132" s="18">
        <f t="shared" si="41"/>
        <v>218.52</v>
      </c>
      <c r="AO132" s="13"/>
      <c r="AP132" s="21" t="e">
        <f t="shared" si="42"/>
        <v>#VALUE!</v>
      </c>
    </row>
    <row r="133" spans="1:42">
      <c r="A133" s="68">
        <v>43</v>
      </c>
      <c r="B133" s="2" t="s">
        <v>79</v>
      </c>
      <c r="C133" s="3" t="s">
        <v>156</v>
      </c>
      <c r="D133" s="1" t="s">
        <v>20</v>
      </c>
      <c r="E133" s="23" t="s">
        <v>18</v>
      </c>
      <c r="F133" s="82" t="s">
        <v>206</v>
      </c>
      <c r="G133" s="69">
        <f t="shared" si="24"/>
        <v>40</v>
      </c>
      <c r="H133" s="24">
        <v>40</v>
      </c>
      <c r="I133" s="25">
        <v>9</v>
      </c>
      <c r="J133" s="26">
        <v>5</v>
      </c>
      <c r="K133" s="27">
        <v>9</v>
      </c>
      <c r="L133" s="28">
        <v>5</v>
      </c>
      <c r="M133" s="25">
        <v>9</v>
      </c>
      <c r="N133" s="26">
        <v>5</v>
      </c>
      <c r="O133" s="27">
        <v>9</v>
      </c>
      <c r="P133" s="28">
        <v>5</v>
      </c>
      <c r="Q133" s="25">
        <v>9</v>
      </c>
      <c r="R133" s="26">
        <v>5</v>
      </c>
      <c r="S133" s="27">
        <v>0</v>
      </c>
      <c r="T133" s="28">
        <v>0</v>
      </c>
      <c r="U133" s="25">
        <v>0</v>
      </c>
      <c r="V133" s="26">
        <v>0</v>
      </c>
      <c r="W133" s="22"/>
      <c r="X133" s="14">
        <f t="shared" si="37"/>
        <v>820</v>
      </c>
      <c r="Y133" s="14" t="e">
        <f>SUMIF('[1]2007'!$B$2119:$B$2200,[1]New!B132,'[1]2007'!$E$2119:$E$2200)</f>
        <v>#VALUE!</v>
      </c>
      <c r="Z133" s="15" t="e">
        <f t="shared" si="38"/>
        <v>#VALUE!</v>
      </c>
      <c r="AA133" s="23">
        <v>1</v>
      </c>
      <c r="AB133" s="23"/>
      <c r="AC133" s="16" t="e">
        <f t="shared" si="39"/>
        <v>#VALUE!</v>
      </c>
      <c r="AD133" s="13"/>
      <c r="AE133" s="17" t="e">
        <f>IF(Y133=0,0,LOOKUP(Y133,[1]Deduct!A$2:A$18,[1]Deduct!C$2:C$18))</f>
        <v>#VALUE!</v>
      </c>
      <c r="AF133" s="18" t="e">
        <f>IF(Y133=0,0,LOOKUP(Y133,[1]Deduct!A$2:A$18,[1]Deduct!D$2:D$18))</f>
        <v>#VALUE!</v>
      </c>
      <c r="AG133" s="18" t="e">
        <f>IF(Y133=0,0,LOOKUP(Y133,[1]Deduct!A$2:A$18,[1]Deduct!E$2:E$18))</f>
        <v>#VALUE!</v>
      </c>
      <c r="AH133" s="19" t="e">
        <f t="shared" si="40"/>
        <v>#VALUE!</v>
      </c>
      <c r="AI133" s="13"/>
      <c r="AJ133" s="13">
        <f>IF(X133=0,0,LOOKUP(X133,[1]Deduct!A$21:A$64,[1]Deduct!A$21:A$64))-X133</f>
        <v>-70</v>
      </c>
      <c r="AK133" s="20">
        <f>IF(X133=0,0,LOOKUP(X133,[1]Deduct!A$21:A$64,[1]Deduct!C$21:C$64))</f>
        <v>76.92</v>
      </c>
      <c r="AL133" s="13">
        <f>IF(X133=0,0,LOOKUP(X133,[1]Deduct!A$21:A$64,[1]Deduct!D$21:D$64))</f>
        <v>30.49</v>
      </c>
      <c r="AM133" s="13">
        <f>IF(X133=0,0,LOOKUP(X133,[1]Deduct!A$21:A$64,[1]Deduct!E$21:E$64))</f>
        <v>13.01</v>
      </c>
      <c r="AN133" s="18">
        <f t="shared" si="41"/>
        <v>169.12</v>
      </c>
      <c r="AO133" s="13"/>
      <c r="AP133" s="21" t="e">
        <f t="shared" si="42"/>
        <v>#VALUE!</v>
      </c>
    </row>
    <row r="134" spans="1:42">
      <c r="A134" s="68">
        <v>44</v>
      </c>
      <c r="B134" s="2" t="s">
        <v>80</v>
      </c>
      <c r="C134" s="3" t="s">
        <v>157</v>
      </c>
      <c r="D134" s="1" t="s">
        <v>17</v>
      </c>
      <c r="E134" s="23" t="s">
        <v>18</v>
      </c>
      <c r="F134" s="82">
        <v>10.25</v>
      </c>
      <c r="G134" s="69">
        <f t="shared" si="24"/>
        <v>26.63</v>
      </c>
      <c r="H134" s="24">
        <v>26.63</v>
      </c>
      <c r="I134" s="25">
        <v>12</v>
      </c>
      <c r="J134" s="26">
        <v>5.63</v>
      </c>
      <c r="K134" s="27">
        <v>0</v>
      </c>
      <c r="L134" s="28">
        <v>0</v>
      </c>
      <c r="M134" s="25">
        <v>12</v>
      </c>
      <c r="N134" s="26">
        <v>5</v>
      </c>
      <c r="O134" s="27">
        <v>12</v>
      </c>
      <c r="P134" s="28">
        <v>5</v>
      </c>
      <c r="Q134" s="25">
        <v>0</v>
      </c>
      <c r="R134" s="26"/>
      <c r="S134" s="27">
        <v>12</v>
      </c>
      <c r="T134" s="28">
        <v>5.5</v>
      </c>
      <c r="U134" s="25">
        <v>12</v>
      </c>
      <c r="V134" s="26">
        <v>5.5</v>
      </c>
      <c r="W134" s="22"/>
      <c r="X134" s="14">
        <f t="shared" si="37"/>
        <v>545.91499999999996</v>
      </c>
      <c r="Y134" s="14" t="e">
        <f>SUMIF('[1]2007'!$B$2119:$B$2200,[1]New!B133,'[1]2007'!$E$2119:$E$2200)</f>
        <v>#VALUE!</v>
      </c>
      <c r="Z134" s="15" t="e">
        <f t="shared" si="38"/>
        <v>#VALUE!</v>
      </c>
      <c r="AA134" s="23">
        <v>1</v>
      </c>
      <c r="AB134" s="23"/>
      <c r="AC134" s="16" t="e">
        <f t="shared" si="39"/>
        <v>#VALUE!</v>
      </c>
      <c r="AD134" s="13"/>
      <c r="AE134" s="17" t="e">
        <f>IF(Y134=0,0,LOOKUP(Y134,[1]Deduct!A$2:A$18,[1]Deduct!C$2:C$18))</f>
        <v>#VALUE!</v>
      </c>
      <c r="AF134" s="18" t="e">
        <f>IF(Y134=0,0,LOOKUP(Y134,[1]Deduct!A$2:A$18,[1]Deduct!D$2:D$18))</f>
        <v>#VALUE!</v>
      </c>
      <c r="AG134" s="18" t="e">
        <f>IF(Y134=0,0,LOOKUP(Y134,[1]Deduct!A$2:A$18,[1]Deduct!E$2:E$18))</f>
        <v>#VALUE!</v>
      </c>
      <c r="AH134" s="19" t="e">
        <f t="shared" si="40"/>
        <v>#VALUE!</v>
      </c>
      <c r="AI134" s="13"/>
      <c r="AJ134" s="13">
        <f>IF(X134=0,0,LOOKUP(X134,[1]Deduct!A$21:A$64,[1]Deduct!A$21:A$64))-X134</f>
        <v>-5.9149999999999636</v>
      </c>
      <c r="AK134" s="20">
        <f>IF(X134=0,0,LOOKUP(X134,[1]Deduct!A$21:A$64,[1]Deduct!C$21:C$64))</f>
        <v>21.25</v>
      </c>
      <c r="AL134" s="13">
        <f>IF(X134=0,0,LOOKUP(X134,[1]Deduct!A$21:A$64,[1]Deduct!D$21:D$64))</f>
        <v>20.07</v>
      </c>
      <c r="AM134" s="13">
        <f>IF(X134=0,0,LOOKUP(X134,[1]Deduct!A$21:A$64,[1]Deduct!E$21:E$64))</f>
        <v>9.34</v>
      </c>
      <c r="AN134" s="18">
        <f t="shared" si="41"/>
        <v>83.81</v>
      </c>
      <c r="AO134" s="13"/>
      <c r="AP134" s="21" t="e">
        <f t="shared" si="42"/>
        <v>#VALUE!</v>
      </c>
    </row>
    <row r="135" spans="1:42">
      <c r="A135" s="68">
        <v>45</v>
      </c>
      <c r="B135" s="2" t="s">
        <v>81</v>
      </c>
      <c r="C135" s="3" t="s">
        <v>158</v>
      </c>
      <c r="D135" s="1" t="s">
        <v>213</v>
      </c>
      <c r="E135" s="23" t="s">
        <v>18</v>
      </c>
      <c r="F135" s="82" t="s">
        <v>211</v>
      </c>
      <c r="G135" s="69">
        <f t="shared" si="24"/>
        <v>44</v>
      </c>
      <c r="H135" s="24">
        <v>44</v>
      </c>
      <c r="I135" s="25">
        <v>2</v>
      </c>
      <c r="J135" s="26">
        <v>9</v>
      </c>
      <c r="K135" s="27">
        <v>2</v>
      </c>
      <c r="L135" s="28">
        <v>9</v>
      </c>
      <c r="M135" s="25">
        <v>2</v>
      </c>
      <c r="N135" s="26">
        <v>9</v>
      </c>
      <c r="O135" s="27">
        <v>2</v>
      </c>
      <c r="P135" s="28">
        <v>9</v>
      </c>
      <c r="Q135" s="25">
        <v>12</v>
      </c>
      <c r="R135" s="26">
        <v>8</v>
      </c>
      <c r="S135" s="27">
        <v>0</v>
      </c>
      <c r="T135" s="28">
        <v>0</v>
      </c>
      <c r="U135" s="25">
        <v>1</v>
      </c>
      <c r="V135" s="26">
        <v>9</v>
      </c>
      <c r="W135" s="22"/>
      <c r="X135" s="14">
        <f t="shared" si="37"/>
        <v>1012</v>
      </c>
      <c r="Y135" s="14" t="e">
        <f>SUMIF('[1]2007'!$B$2119:$B$2200,[1]New!B134,'[1]2007'!$E$2119:$E$2200)</f>
        <v>#VALUE!</v>
      </c>
      <c r="Z135" s="15" t="e">
        <f t="shared" si="38"/>
        <v>#VALUE!</v>
      </c>
      <c r="AA135" s="23"/>
      <c r="AB135" s="23"/>
      <c r="AC135" s="16" t="e">
        <f t="shared" si="39"/>
        <v>#VALUE!</v>
      </c>
      <c r="AD135" s="13"/>
      <c r="AE135" s="17" t="e">
        <f>IF(Y135=0,0,LOOKUP(Y135,[1]Deduct!A$2:A$18,[1]Deduct!C$2:C$18))</f>
        <v>#VALUE!</v>
      </c>
      <c r="AF135" s="18" t="e">
        <f>IF(Y135=0,0,LOOKUP(Y135,[1]Deduct!A$2:A$18,[1]Deduct!D$2:D$18))</f>
        <v>#VALUE!</v>
      </c>
      <c r="AG135" s="18" t="e">
        <f>IF(Y135=0,0,LOOKUP(Y135,[1]Deduct!A$2:A$18,[1]Deduct!E$2:E$18))</f>
        <v>#VALUE!</v>
      </c>
      <c r="AH135" s="19" t="e">
        <f t="shared" si="40"/>
        <v>#VALUE!</v>
      </c>
      <c r="AI135" s="13"/>
      <c r="AJ135" s="13">
        <f>IF(X135=0,0,LOOKUP(X135,[1]Deduct!A$21:A$64,[1]Deduct!A$21:A$64))-X135</f>
        <v>-52</v>
      </c>
      <c r="AK135" s="20">
        <f>IF(X135=0,0,LOOKUP(X135,[1]Deduct!A$21:A$64,[1]Deduct!C$21:C$64))</f>
        <v>119.97</v>
      </c>
      <c r="AL135" s="13">
        <f>IF(X135=0,0,LOOKUP(X135,[1]Deduct!A$21:A$64,[1]Deduct!D$21:D$64))</f>
        <v>40.86</v>
      </c>
      <c r="AM135" s="13">
        <f>IF(X135=0,0,LOOKUP(X135,[1]Deduct!A$21:A$64,[1]Deduct!E$21:E$64))</f>
        <v>16.61</v>
      </c>
      <c r="AN135" s="18">
        <f t="shared" si="41"/>
        <v>241.55</v>
      </c>
      <c r="AO135" s="13"/>
      <c r="AP135" s="21" t="e">
        <f t="shared" si="42"/>
        <v>#VALUE!</v>
      </c>
    </row>
    <row r="136" spans="1:42">
      <c r="A136" s="68">
        <v>46</v>
      </c>
      <c r="B136" s="2" t="s">
        <v>83</v>
      </c>
      <c r="C136" s="3" t="s">
        <v>160</v>
      </c>
      <c r="D136" s="1" t="s">
        <v>17</v>
      </c>
      <c r="E136" s="23" t="s">
        <v>18</v>
      </c>
      <c r="F136" s="82">
        <v>10.5</v>
      </c>
      <c r="G136" s="69">
        <f t="shared" si="24"/>
        <v>41.75</v>
      </c>
      <c r="H136" s="24">
        <v>41.75</v>
      </c>
      <c r="I136" s="25">
        <v>1.5</v>
      </c>
      <c r="J136" s="26">
        <v>10</v>
      </c>
      <c r="K136" s="27">
        <v>1.5</v>
      </c>
      <c r="L136" s="28">
        <v>10</v>
      </c>
      <c r="M136" s="25">
        <v>0</v>
      </c>
      <c r="N136" s="26">
        <v>0</v>
      </c>
      <c r="O136" s="27">
        <v>1.25</v>
      </c>
      <c r="P136" s="28">
        <v>10</v>
      </c>
      <c r="Q136" s="25">
        <v>0</v>
      </c>
      <c r="R136" s="26">
        <v>0</v>
      </c>
      <c r="S136" s="27">
        <v>2</v>
      </c>
      <c r="T136" s="28">
        <v>10</v>
      </c>
      <c r="U136" s="25">
        <v>2</v>
      </c>
      <c r="V136" s="26">
        <v>10</v>
      </c>
      <c r="W136" s="22"/>
      <c r="X136" s="14">
        <f t="shared" si="37"/>
        <v>876.75</v>
      </c>
      <c r="Y136" s="14" t="e">
        <f>SUMIF('[1]2007'!$B$2119:$B$2200,[1]New!B136,'[1]2007'!$E$2119:$E$2200)</f>
        <v>#VALUE!</v>
      </c>
      <c r="Z136" s="15" t="e">
        <f t="shared" si="38"/>
        <v>#VALUE!</v>
      </c>
      <c r="AA136" s="23"/>
      <c r="AB136" s="23"/>
      <c r="AC136" s="16" t="e">
        <f t="shared" si="39"/>
        <v>#VALUE!</v>
      </c>
      <c r="AD136" s="13"/>
      <c r="AE136" s="17" t="e">
        <f>IF(Y136=0,0,LOOKUP(Y136,[1]Deduct!A$2:A$18,[1]Deduct!C$2:C$18))</f>
        <v>#VALUE!</v>
      </c>
      <c r="AF136" s="18" t="e">
        <f>IF(Y136=0,0,LOOKUP(Y136,[1]Deduct!A$2:A$18,[1]Deduct!D$2:D$18))</f>
        <v>#VALUE!</v>
      </c>
      <c r="AG136" s="18" t="e">
        <f>IF(Y136=0,0,LOOKUP(Y136,[1]Deduct!A$2:A$18,[1]Deduct!E$2:E$18))</f>
        <v>#VALUE!</v>
      </c>
      <c r="AH136" s="19" t="e">
        <f t="shared" si="40"/>
        <v>#VALUE!</v>
      </c>
      <c r="AI136" s="13"/>
      <c r="AJ136" s="13">
        <f>IF(X136=0,0,LOOKUP(X136,[1]Deduct!A$21:A$64,[1]Deduct!A$21:A$64))-X136</f>
        <v>-126.75</v>
      </c>
      <c r="AK136" s="20">
        <f>IF(X136=0,0,LOOKUP(X136,[1]Deduct!A$21:A$64,[1]Deduct!C$21:C$64))</f>
        <v>76.92</v>
      </c>
      <c r="AL136" s="13">
        <f>IF(X136=0,0,LOOKUP(X136,[1]Deduct!A$21:A$64,[1]Deduct!D$21:D$64))</f>
        <v>30.49</v>
      </c>
      <c r="AM136" s="13">
        <f>IF(X136=0,0,LOOKUP(X136,[1]Deduct!A$21:A$64,[1]Deduct!E$21:E$64))</f>
        <v>13.01</v>
      </c>
      <c r="AN136" s="18">
        <f t="shared" si="41"/>
        <v>169.12</v>
      </c>
      <c r="AO136" s="13"/>
      <c r="AP136" s="21" t="e">
        <f t="shared" si="42"/>
        <v>#VALUE!</v>
      </c>
    </row>
    <row r="137" spans="1:42">
      <c r="A137" s="68">
        <v>47</v>
      </c>
      <c r="B137" s="2" t="s">
        <v>84</v>
      </c>
      <c r="C137" s="3" t="s">
        <v>161</v>
      </c>
      <c r="D137" s="1" t="s">
        <v>26</v>
      </c>
      <c r="E137" s="23" t="s">
        <v>18</v>
      </c>
      <c r="F137" s="82" t="s">
        <v>206</v>
      </c>
      <c r="G137" s="69">
        <f t="shared" si="24"/>
        <v>40</v>
      </c>
      <c r="H137" s="24">
        <v>40</v>
      </c>
      <c r="I137" s="25">
        <v>0</v>
      </c>
      <c r="J137" s="26">
        <v>0</v>
      </c>
      <c r="K137" s="27">
        <v>10</v>
      </c>
      <c r="L137" s="28">
        <v>5</v>
      </c>
      <c r="M137" s="25">
        <v>10</v>
      </c>
      <c r="N137" s="26">
        <v>5</v>
      </c>
      <c r="O137" s="27">
        <v>10</v>
      </c>
      <c r="P137" s="28">
        <v>5</v>
      </c>
      <c r="Q137" s="25">
        <v>10</v>
      </c>
      <c r="R137" s="26">
        <v>5</v>
      </c>
      <c r="S137" s="27">
        <v>10</v>
      </c>
      <c r="T137" s="28">
        <v>4</v>
      </c>
      <c r="U137" s="25">
        <v>10</v>
      </c>
      <c r="V137" s="26">
        <v>4</v>
      </c>
      <c r="W137" s="22"/>
      <c r="X137" s="14">
        <f t="shared" si="37"/>
        <v>820</v>
      </c>
      <c r="Y137" s="14" t="e">
        <f>SUMIF('[1]2007'!$B$2119:$B$2200,[1]New!B137,'[1]2007'!$E$2119:$E$2200)</f>
        <v>#VALUE!</v>
      </c>
      <c r="Z137" s="15" t="e">
        <f t="shared" si="38"/>
        <v>#VALUE!</v>
      </c>
      <c r="AA137" s="23">
        <v>1</v>
      </c>
      <c r="AB137" s="23"/>
      <c r="AC137" s="16" t="e">
        <f t="shared" si="39"/>
        <v>#VALUE!</v>
      </c>
      <c r="AD137" s="13"/>
      <c r="AE137" s="17" t="e">
        <f>IF(Y137=0,0,LOOKUP(Y137,[1]Deduct!A$2:A$18,[1]Deduct!C$2:C$18))</f>
        <v>#VALUE!</v>
      </c>
      <c r="AF137" s="18" t="e">
        <f>IF(Y137=0,0,LOOKUP(Y137,[1]Deduct!A$2:A$18,[1]Deduct!D$2:D$18))</f>
        <v>#VALUE!</v>
      </c>
      <c r="AG137" s="18" t="e">
        <f>IF(Y137=0,0,LOOKUP(Y137,[1]Deduct!A$2:A$18,[1]Deduct!E$2:E$18))</f>
        <v>#VALUE!</v>
      </c>
      <c r="AH137" s="19" t="e">
        <f t="shared" si="40"/>
        <v>#VALUE!</v>
      </c>
      <c r="AI137" s="13"/>
      <c r="AJ137" s="13">
        <f>IF(X137=0,0,LOOKUP(X137,[1]Deduct!A$21:A$64,[1]Deduct!A$21:A$64))-X137</f>
        <v>-70</v>
      </c>
      <c r="AK137" s="20">
        <f>IF(X137=0,0,LOOKUP(X137,[1]Deduct!A$21:A$64,[1]Deduct!C$21:C$64))</f>
        <v>76.92</v>
      </c>
      <c r="AL137" s="13">
        <f>IF(X137=0,0,LOOKUP(X137,[1]Deduct!A$21:A$64,[1]Deduct!D$21:D$64))</f>
        <v>30.49</v>
      </c>
      <c r="AM137" s="13">
        <f>IF(X137=0,0,LOOKUP(X137,[1]Deduct!A$21:A$64,[1]Deduct!E$21:E$64))</f>
        <v>13.01</v>
      </c>
      <c r="AN137" s="18">
        <f t="shared" si="41"/>
        <v>169.12</v>
      </c>
      <c r="AO137" s="13"/>
      <c r="AP137" s="21" t="e">
        <f t="shared" si="42"/>
        <v>#VALUE!</v>
      </c>
    </row>
    <row r="138" spans="1:42">
      <c r="A138" s="68">
        <v>48</v>
      </c>
      <c r="B138" s="2" t="s">
        <v>86</v>
      </c>
      <c r="C138" s="3" t="s">
        <v>163</v>
      </c>
      <c r="D138" s="1" t="s">
        <v>20</v>
      </c>
      <c r="E138" s="23" t="s">
        <v>18</v>
      </c>
      <c r="F138" s="82">
        <v>10.25</v>
      </c>
      <c r="G138" s="69">
        <f t="shared" si="24"/>
        <v>34</v>
      </c>
      <c r="H138" s="24">
        <v>34</v>
      </c>
      <c r="I138" s="25">
        <v>9.5</v>
      </c>
      <c r="J138" s="26">
        <v>4.5</v>
      </c>
      <c r="K138" s="27">
        <v>9.5</v>
      </c>
      <c r="L138" s="28">
        <v>4.5</v>
      </c>
      <c r="M138" s="25">
        <v>0</v>
      </c>
      <c r="N138" s="26">
        <v>0</v>
      </c>
      <c r="O138" s="27">
        <v>9.5</v>
      </c>
      <c r="P138" s="28">
        <v>4.5</v>
      </c>
      <c r="Q138" s="25">
        <v>0</v>
      </c>
      <c r="R138" s="26">
        <v>0</v>
      </c>
      <c r="S138" s="27">
        <v>9.5</v>
      </c>
      <c r="T138" s="28">
        <v>4</v>
      </c>
      <c r="U138" s="25">
        <v>2.5</v>
      </c>
      <c r="V138" s="26">
        <v>9</v>
      </c>
      <c r="W138" s="22"/>
      <c r="X138" s="14">
        <f t="shared" si="37"/>
        <v>697</v>
      </c>
      <c r="Y138" s="14" t="e">
        <f>SUMIF('[1]2007'!$B$2119:$B$2200,[1]New!B139,'[1]2007'!$E$2119:$E$2200)</f>
        <v>#VALUE!</v>
      </c>
      <c r="Z138" s="15" t="e">
        <f t="shared" si="38"/>
        <v>#VALUE!</v>
      </c>
      <c r="AA138" s="23"/>
      <c r="AB138" s="23"/>
      <c r="AC138" s="16" t="e">
        <f t="shared" si="39"/>
        <v>#VALUE!</v>
      </c>
      <c r="AD138" s="13"/>
      <c r="AE138" s="17" t="e">
        <f>IF(Y138=0,0,LOOKUP(Y138,[1]Deduct!A$2:A$18,[1]Deduct!C$2:C$18))</f>
        <v>#VALUE!</v>
      </c>
      <c r="AF138" s="18" t="e">
        <f>IF(Y138=0,0,LOOKUP(Y138,[1]Deduct!A$2:A$18,[1]Deduct!D$2:D$18))</f>
        <v>#VALUE!</v>
      </c>
      <c r="AG138" s="18" t="e">
        <f>IF(Y138=0,0,LOOKUP(Y138,[1]Deduct!A$2:A$18,[1]Deduct!E$2:E$18))</f>
        <v>#VALUE!</v>
      </c>
      <c r="AH138" s="19" t="e">
        <f t="shared" si="40"/>
        <v>#VALUE!</v>
      </c>
      <c r="AI138" s="13"/>
      <c r="AJ138" s="13">
        <f>IF(X138=0,0,LOOKUP(X138,[1]Deduct!A$21:A$64,[1]Deduct!A$21:A$64))-X138</f>
        <v>-7</v>
      </c>
      <c r="AK138" s="20">
        <f>IF(X138=0,0,LOOKUP(X138,[1]Deduct!A$21:A$64,[1]Deduct!C$21:C$64))</f>
        <v>55.48</v>
      </c>
      <c r="AL138" s="13">
        <f>IF(X138=0,0,LOOKUP(X138,[1]Deduct!A$21:A$64,[1]Deduct!D$21:D$64))</f>
        <v>27.5</v>
      </c>
      <c r="AM138" s="13">
        <f>IF(X138=0,0,LOOKUP(X138,[1]Deduct!A$21:A$64,[1]Deduct!E$21:E$64))</f>
        <v>11.94</v>
      </c>
      <c r="AN138" s="18">
        <f t="shared" si="41"/>
        <v>139.13999999999999</v>
      </c>
      <c r="AO138" s="13"/>
      <c r="AP138" s="21" t="e">
        <f t="shared" si="42"/>
        <v>#VALUE!</v>
      </c>
    </row>
    <row r="139" spans="1:42">
      <c r="A139" s="68">
        <v>49</v>
      </c>
      <c r="B139" s="2" t="s">
        <v>87</v>
      </c>
      <c r="C139" s="3" t="s">
        <v>164</v>
      </c>
      <c r="D139" s="1" t="s">
        <v>20</v>
      </c>
      <c r="E139" s="23" t="s">
        <v>18</v>
      </c>
      <c r="F139" s="82" t="s">
        <v>206</v>
      </c>
      <c r="G139" s="69">
        <f t="shared" si="24"/>
        <v>30</v>
      </c>
      <c r="H139" s="24">
        <v>30</v>
      </c>
      <c r="I139" s="25">
        <v>12</v>
      </c>
      <c r="J139" s="26">
        <v>6</v>
      </c>
      <c r="K139" s="27">
        <v>12</v>
      </c>
      <c r="L139" s="28">
        <v>6</v>
      </c>
      <c r="M139" s="25">
        <v>12</v>
      </c>
      <c r="N139" s="26">
        <v>6</v>
      </c>
      <c r="O139" s="27">
        <v>12</v>
      </c>
      <c r="P139" s="28">
        <v>6</v>
      </c>
      <c r="Q139" s="25">
        <v>12</v>
      </c>
      <c r="R139" s="26">
        <v>6</v>
      </c>
      <c r="S139" s="27">
        <v>0</v>
      </c>
      <c r="T139" s="28">
        <v>0</v>
      </c>
      <c r="U139" s="25">
        <v>0</v>
      </c>
      <c r="V139" s="26">
        <v>0</v>
      </c>
      <c r="W139" s="22"/>
      <c r="X139" s="14">
        <f t="shared" si="37"/>
        <v>615</v>
      </c>
      <c r="Y139" s="14" t="e">
        <f>SUMIF('[1]2007'!$B$2119:$B$2200,[1]New!B140,'[1]2007'!$E$2119:$E$2200)</f>
        <v>#VALUE!</v>
      </c>
      <c r="Z139" s="15" t="e">
        <f t="shared" si="38"/>
        <v>#VALUE!</v>
      </c>
      <c r="AA139" s="23"/>
      <c r="AB139" s="23"/>
      <c r="AC139" s="16" t="e">
        <f t="shared" si="39"/>
        <v>#VALUE!</v>
      </c>
      <c r="AD139" s="13"/>
      <c r="AE139" s="17" t="e">
        <f>IF(Y139=0,0,LOOKUP(Y139,[1]Deduct!A$2:A$18,[1]Deduct!C$2:C$18))</f>
        <v>#VALUE!</v>
      </c>
      <c r="AF139" s="18" t="e">
        <f>IF(Y139=0,0,LOOKUP(Y139,[1]Deduct!A$2:A$18,[1]Deduct!D$2:D$18))</f>
        <v>#VALUE!</v>
      </c>
      <c r="AG139" s="18" t="e">
        <f>IF(Y139=0,0,LOOKUP(Y139,[1]Deduct!A$2:A$18,[1]Deduct!E$2:E$18))</f>
        <v>#VALUE!</v>
      </c>
      <c r="AH139" s="19" t="e">
        <f t="shared" si="40"/>
        <v>#VALUE!</v>
      </c>
      <c r="AI139" s="13"/>
      <c r="AJ139" s="13">
        <f>IF(X139=0,0,LOOKUP(X139,[1]Deduct!A$21:A$64,[1]Deduct!A$21:A$64))-X139</f>
        <v>-5</v>
      </c>
      <c r="AK139" s="20">
        <f>IF(X139=0,0,LOOKUP(X139,[1]Deduct!A$21:A$64,[1]Deduct!C$21:C$64))</f>
        <v>38.94</v>
      </c>
      <c r="AL139" s="13">
        <f>IF(X139=0,0,LOOKUP(X139,[1]Deduct!A$21:A$64,[1]Deduct!D$21:D$64))</f>
        <v>23.54</v>
      </c>
      <c r="AM139" s="13">
        <f>IF(X139=0,0,LOOKUP(X139,[1]Deduct!A$21:A$64,[1]Deduct!E$21:E$64))</f>
        <v>10.56</v>
      </c>
      <c r="AN139" s="18">
        <f t="shared" si="41"/>
        <v>111.36</v>
      </c>
      <c r="AO139" s="13"/>
      <c r="AP139" s="21" t="e">
        <f t="shared" si="42"/>
        <v>#VALUE!</v>
      </c>
    </row>
    <row r="140" spans="1:42">
      <c r="A140" s="68">
        <v>50</v>
      </c>
      <c r="B140" s="2" t="s">
        <v>88</v>
      </c>
      <c r="C140" s="3" t="s">
        <v>165</v>
      </c>
      <c r="D140" s="1" t="s">
        <v>20</v>
      </c>
      <c r="E140" s="23" t="s">
        <v>18</v>
      </c>
      <c r="F140" s="82">
        <v>10.5</v>
      </c>
      <c r="G140" s="69">
        <f t="shared" si="24"/>
        <v>33.25</v>
      </c>
      <c r="H140" s="24">
        <v>33.25</v>
      </c>
      <c r="I140" s="25">
        <v>9</v>
      </c>
      <c r="J140" s="26">
        <v>4</v>
      </c>
      <c r="K140" s="27">
        <v>9</v>
      </c>
      <c r="L140" s="28">
        <v>4</v>
      </c>
      <c r="M140" s="25">
        <v>9</v>
      </c>
      <c r="N140" s="26">
        <v>4</v>
      </c>
      <c r="O140" s="27">
        <v>0</v>
      </c>
      <c r="P140" s="28">
        <v>0</v>
      </c>
      <c r="Q140" s="25">
        <v>0</v>
      </c>
      <c r="R140" s="26">
        <v>0</v>
      </c>
      <c r="S140" s="27">
        <v>9</v>
      </c>
      <c r="T140" s="28">
        <v>3</v>
      </c>
      <c r="U140" s="25">
        <v>9</v>
      </c>
      <c r="V140" s="26">
        <v>3.25</v>
      </c>
      <c r="W140" s="22"/>
      <c r="X140" s="14">
        <f t="shared" si="37"/>
        <v>698.25</v>
      </c>
      <c r="Y140" s="14" t="e">
        <f>SUMIF('[1]2007'!$B$2119:$B$2200,[1]New!B141,'[1]2007'!$E$2119:$E$2200)</f>
        <v>#VALUE!</v>
      </c>
      <c r="Z140" s="15" t="e">
        <f t="shared" si="38"/>
        <v>#VALUE!</v>
      </c>
      <c r="AA140" s="23"/>
      <c r="AB140" s="23"/>
      <c r="AC140" s="16" t="e">
        <f t="shared" si="39"/>
        <v>#VALUE!</v>
      </c>
      <c r="AD140" s="13"/>
      <c r="AE140" s="17" t="e">
        <f>IF(Y140=0,0,LOOKUP(Y140,[1]Deduct!A$2:A$18,[1]Deduct!C$2:C$18))</f>
        <v>#VALUE!</v>
      </c>
      <c r="AF140" s="18" t="e">
        <f>IF(Y140=0,0,LOOKUP(Y140,[1]Deduct!A$2:A$18,[1]Deduct!D$2:D$18))</f>
        <v>#VALUE!</v>
      </c>
      <c r="AG140" s="18" t="e">
        <f>IF(Y140=0,0,LOOKUP(Y140,[1]Deduct!A$2:A$18,[1]Deduct!E$2:E$18))</f>
        <v>#VALUE!</v>
      </c>
      <c r="AH140" s="19" t="e">
        <f t="shared" si="40"/>
        <v>#VALUE!</v>
      </c>
      <c r="AI140" s="13"/>
      <c r="AJ140" s="13">
        <f>IF(X140=0,0,LOOKUP(X140,[1]Deduct!A$21:A$64,[1]Deduct!A$21:A$64))-X140</f>
        <v>-8.25</v>
      </c>
      <c r="AK140" s="20">
        <f>IF(X140=0,0,LOOKUP(X140,[1]Deduct!A$21:A$64,[1]Deduct!C$21:C$64))</f>
        <v>55.48</v>
      </c>
      <c r="AL140" s="13">
        <f>IF(X140=0,0,LOOKUP(X140,[1]Deduct!A$21:A$64,[1]Deduct!D$21:D$64))</f>
        <v>27.5</v>
      </c>
      <c r="AM140" s="13">
        <f>IF(X140=0,0,LOOKUP(X140,[1]Deduct!A$21:A$64,[1]Deduct!E$21:E$64))</f>
        <v>11.94</v>
      </c>
      <c r="AN140" s="18">
        <f t="shared" si="41"/>
        <v>139.13999999999999</v>
      </c>
      <c r="AO140" s="13"/>
      <c r="AP140" s="21" t="e">
        <f t="shared" si="42"/>
        <v>#VALUE!</v>
      </c>
    </row>
    <row r="141" spans="1:42">
      <c r="A141" s="68">
        <v>51</v>
      </c>
      <c r="B141" s="2" t="s">
        <v>89</v>
      </c>
      <c r="C141" s="3" t="s">
        <v>166</v>
      </c>
      <c r="D141" s="1" t="s">
        <v>20</v>
      </c>
      <c r="E141" s="23" t="s">
        <v>18</v>
      </c>
      <c r="F141" s="82" t="s">
        <v>206</v>
      </c>
      <c r="G141" s="69">
        <f t="shared" si="24"/>
        <v>20</v>
      </c>
      <c r="H141" s="24">
        <v>20</v>
      </c>
      <c r="I141" s="25">
        <v>6</v>
      </c>
      <c r="J141" s="26">
        <v>9</v>
      </c>
      <c r="K141" s="27">
        <v>0</v>
      </c>
      <c r="L141" s="28">
        <v>0</v>
      </c>
      <c r="M141" s="25">
        <v>6</v>
      </c>
      <c r="N141" s="26">
        <v>9</v>
      </c>
      <c r="O141" s="27">
        <v>5.5</v>
      </c>
      <c r="P141" s="28">
        <v>9</v>
      </c>
      <c r="Q141" s="25">
        <v>5.5</v>
      </c>
      <c r="R141" s="26">
        <v>9</v>
      </c>
      <c r="S141" s="27">
        <v>5.5</v>
      </c>
      <c r="T141" s="28">
        <v>9</v>
      </c>
      <c r="U141" s="25">
        <v>5.5</v>
      </c>
      <c r="V141" s="26">
        <v>9</v>
      </c>
      <c r="W141" s="22"/>
      <c r="X141" s="14">
        <f t="shared" si="37"/>
        <v>410</v>
      </c>
      <c r="Y141" s="14" t="e">
        <f>SUMIF('[1]2007'!$B$2119:$B$2200,[1]New!B142,'[1]2007'!$E$2119:$E$2200)</f>
        <v>#VALUE!</v>
      </c>
      <c r="Z141" s="15" t="e">
        <f t="shared" si="38"/>
        <v>#VALUE!</v>
      </c>
      <c r="AA141" s="23"/>
      <c r="AB141" s="23"/>
      <c r="AC141" s="16" t="e">
        <f t="shared" si="39"/>
        <v>#VALUE!</v>
      </c>
      <c r="AD141" s="13"/>
      <c r="AE141" s="17" t="e">
        <f>IF(Y141=0,0,LOOKUP(Y141,[1]Deduct!A$2:A$18,[1]Deduct!C$2:C$18))</f>
        <v>#VALUE!</v>
      </c>
      <c r="AF141" s="18" t="e">
        <f>IF(Y141=0,0,LOOKUP(Y141,[1]Deduct!A$2:A$18,[1]Deduct!D$2:D$18))</f>
        <v>#VALUE!</v>
      </c>
      <c r="AG141" s="18" t="e">
        <f>IF(Y141=0,0,LOOKUP(Y141,[1]Deduct!A$2:A$18,[1]Deduct!E$2:E$18))</f>
        <v>#VALUE!</v>
      </c>
      <c r="AH141" s="19" t="e">
        <f t="shared" si="40"/>
        <v>#VALUE!</v>
      </c>
      <c r="AI141" s="13"/>
      <c r="AJ141" s="13">
        <f>IF(X141=0,0,LOOKUP(X141,[1]Deduct!A$21:A$64,[1]Deduct!A$21:A$64))-X141</f>
        <v>0</v>
      </c>
      <c r="AK141" s="20">
        <f>IF(X141=0,0,LOOKUP(X141,[1]Deduct!A$21:A$64,[1]Deduct!C$21:C$64))</f>
        <v>0</v>
      </c>
      <c r="AL141" s="13">
        <f>IF(X141=0,0,LOOKUP(X141,[1]Deduct!A$21:A$64,[1]Deduct!D$21:D$64))</f>
        <v>13.64</v>
      </c>
      <c r="AM141" s="13">
        <f>IF(X141=0,0,LOOKUP(X141,[1]Deduct!A$21:A$64,[1]Deduct!E$21:E$64))</f>
        <v>7.1</v>
      </c>
      <c r="AN141" s="18">
        <f t="shared" si="41"/>
        <v>44.32</v>
      </c>
      <c r="AO141" s="13"/>
      <c r="AP141" s="21" t="e">
        <f t="shared" si="42"/>
        <v>#VALUE!</v>
      </c>
    </row>
    <row r="142" spans="1:42">
      <c r="A142" s="68">
        <v>52</v>
      </c>
      <c r="B142" s="2" t="s">
        <v>90</v>
      </c>
      <c r="C142" s="3" t="s">
        <v>167</v>
      </c>
      <c r="D142" s="1" t="s">
        <v>20</v>
      </c>
      <c r="E142" s="23" t="s">
        <v>18</v>
      </c>
      <c r="F142" s="82" t="s">
        <v>206</v>
      </c>
      <c r="G142" s="69">
        <f t="shared" si="24"/>
        <v>19.75</v>
      </c>
      <c r="H142" s="24">
        <v>19.75</v>
      </c>
      <c r="I142" s="25">
        <v>0</v>
      </c>
      <c r="J142" s="26">
        <v>0</v>
      </c>
      <c r="K142" s="27">
        <v>5</v>
      </c>
      <c r="L142" s="28">
        <v>9</v>
      </c>
      <c r="M142" s="25">
        <v>5</v>
      </c>
      <c r="N142" s="26">
        <v>9</v>
      </c>
      <c r="O142" s="27">
        <v>5</v>
      </c>
      <c r="P142" s="28">
        <v>9</v>
      </c>
      <c r="Q142" s="25">
        <v>5.25</v>
      </c>
      <c r="R142" s="26">
        <v>9</v>
      </c>
      <c r="S142" s="27">
        <v>5</v>
      </c>
      <c r="T142" s="28">
        <v>9</v>
      </c>
      <c r="U142" s="25">
        <v>0</v>
      </c>
      <c r="V142" s="26">
        <v>0</v>
      </c>
      <c r="W142" s="22"/>
      <c r="X142" s="14">
        <f t="shared" si="37"/>
        <v>404.875</v>
      </c>
      <c r="Y142" s="14" t="e">
        <f>SUMIF('[1]2007'!$B$2119:$B$2200,[1]New!B144,'[1]2007'!$E$2119:$E$2200)</f>
        <v>#VALUE!</v>
      </c>
      <c r="Z142" s="15" t="e">
        <f t="shared" si="38"/>
        <v>#VALUE!</v>
      </c>
      <c r="AA142" s="23">
        <v>1</v>
      </c>
      <c r="AB142" s="23"/>
      <c r="AC142" s="16" t="e">
        <f t="shared" si="39"/>
        <v>#VALUE!</v>
      </c>
      <c r="AD142" s="13"/>
      <c r="AE142" s="17" t="e">
        <f>IF(Y142=0,0,LOOKUP(Y142,[1]Deduct!A$2:A$18,[1]Deduct!C$2:C$18))</f>
        <v>#VALUE!</v>
      </c>
      <c r="AF142" s="18" t="e">
        <f>IF(Y142=0,0,LOOKUP(Y142,[1]Deduct!A$2:A$18,[1]Deduct!D$2:D$18))</f>
        <v>#VALUE!</v>
      </c>
      <c r="AG142" s="18" t="e">
        <f>IF(Y142=0,0,LOOKUP(Y142,[1]Deduct!A$2:A$18,[1]Deduct!E$2:E$18))</f>
        <v>#VALUE!</v>
      </c>
      <c r="AH142" s="19" t="e">
        <f t="shared" si="40"/>
        <v>#VALUE!</v>
      </c>
      <c r="AI142" s="13"/>
      <c r="AJ142" s="13">
        <f>IF(X142=0,0,LOOKUP(X142,[1]Deduct!A$21:A$64,[1]Deduct!A$21:A$64))-X142</f>
        <v>-4.875</v>
      </c>
      <c r="AK142" s="20" t="e">
        <f>IF(X142=0,0,LOOKUP(X142,[1]Deduct!A$21:A$64,[1]Deduct!C$21:C$64))</f>
        <v>#REF!</v>
      </c>
      <c r="AL142" s="13">
        <f>IF(X142=0,0,LOOKUP(X142,[1]Deduct!A$21:A$64,[1]Deduct!D$21:D$64))</f>
        <v>13.14</v>
      </c>
      <c r="AM142" s="13">
        <f>IF(X142=0,0,LOOKUP(X142,[1]Deduct!A$21:A$64,[1]Deduct!E$21:E$64))</f>
        <v>6.92</v>
      </c>
      <c r="AN142" s="18" t="e">
        <f t="shared" si="41"/>
        <v>#REF!</v>
      </c>
      <c r="AO142" s="13"/>
      <c r="AP142" s="21" t="e">
        <f t="shared" si="42"/>
        <v>#REF!</v>
      </c>
    </row>
    <row r="143" spans="1:42">
      <c r="A143" s="68">
        <v>53</v>
      </c>
      <c r="B143" s="2" t="s">
        <v>91</v>
      </c>
      <c r="C143" s="3" t="s">
        <v>168</v>
      </c>
      <c r="D143" s="1" t="s">
        <v>26</v>
      </c>
      <c r="E143" s="23" t="s">
        <v>18</v>
      </c>
      <c r="F143" s="82">
        <v>10.25</v>
      </c>
      <c r="G143" s="69">
        <f t="shared" si="24"/>
        <v>14.5</v>
      </c>
      <c r="H143" s="24">
        <v>14.5</v>
      </c>
      <c r="I143" s="25">
        <v>0</v>
      </c>
      <c r="J143" s="26">
        <v>0</v>
      </c>
      <c r="K143" s="27">
        <v>0</v>
      </c>
      <c r="L143" s="28">
        <v>0</v>
      </c>
      <c r="M143" s="25">
        <v>0</v>
      </c>
      <c r="N143" s="26">
        <v>0</v>
      </c>
      <c r="O143" s="27">
        <v>0</v>
      </c>
      <c r="P143" s="28">
        <v>0</v>
      </c>
      <c r="Q143" s="25">
        <v>0</v>
      </c>
      <c r="R143" s="26">
        <v>0</v>
      </c>
      <c r="S143" s="27">
        <v>12</v>
      </c>
      <c r="T143" s="28">
        <v>7</v>
      </c>
      <c r="U143" s="25">
        <v>12</v>
      </c>
      <c r="V143" s="26">
        <v>7.5</v>
      </c>
      <c r="W143" s="22"/>
      <c r="X143" s="14">
        <f t="shared" si="37"/>
        <v>297.25</v>
      </c>
      <c r="Y143" s="14" t="e">
        <f>SUMIF('[1]2007'!$B$2119:$B$2200,[1]New!B145,'[1]2007'!$E$2119:$E$2200)</f>
        <v>#VALUE!</v>
      </c>
      <c r="Z143" s="15" t="e">
        <f t="shared" si="38"/>
        <v>#VALUE!</v>
      </c>
      <c r="AA143" s="23"/>
      <c r="AB143" s="23"/>
      <c r="AC143" s="16" t="e">
        <f t="shared" si="39"/>
        <v>#VALUE!</v>
      </c>
      <c r="AD143" s="13"/>
      <c r="AE143" s="17" t="e">
        <f>IF(Y143=0,0,LOOKUP(Y143,[1]Deduct!A$2:A$18,[1]Deduct!C$2:C$18))</f>
        <v>#VALUE!</v>
      </c>
      <c r="AF143" s="18" t="e">
        <f>IF(Y143=0,0,LOOKUP(Y143,[1]Deduct!A$2:A$18,[1]Deduct!D$2:D$18))</f>
        <v>#VALUE!</v>
      </c>
      <c r="AG143" s="18" t="e">
        <f>IF(Y143=0,0,LOOKUP(Y143,[1]Deduct!A$2:A$18,[1]Deduct!E$2:E$18))</f>
        <v>#VALUE!</v>
      </c>
      <c r="AH143" s="19" t="e">
        <f t="shared" si="40"/>
        <v>#VALUE!</v>
      </c>
      <c r="AI143" s="13"/>
      <c r="AJ143" s="13" t="e">
        <f>IF(X143=0,0,LOOKUP(X143,[1]Deduct!A$21:A$64,[1]Deduct!A$21:A$64))-X143</f>
        <v>#N/A</v>
      </c>
      <c r="AK143" s="20" t="e">
        <f>IF(X143=0,0,LOOKUP(X143,[1]Deduct!A$21:A$64,[1]Deduct!C$21:C$64))</f>
        <v>#N/A</v>
      </c>
      <c r="AL143" s="13" t="e">
        <f>IF(X143=0,0,LOOKUP(X143,[1]Deduct!A$21:A$64,[1]Deduct!D$21:D$64))</f>
        <v>#N/A</v>
      </c>
      <c r="AM143" s="13" t="e">
        <f>IF(X143=0,0,LOOKUP(X143,[1]Deduct!A$21:A$64,[1]Deduct!E$21:E$64))</f>
        <v>#N/A</v>
      </c>
      <c r="AN143" s="18" t="e">
        <f t="shared" si="41"/>
        <v>#N/A</v>
      </c>
      <c r="AO143" s="13"/>
      <c r="AP143" s="21" t="e">
        <f t="shared" si="42"/>
        <v>#N/A</v>
      </c>
    </row>
    <row r="144" spans="1:42">
      <c r="A144" s="68">
        <v>54</v>
      </c>
      <c r="B144" s="2" t="s">
        <v>238</v>
      </c>
      <c r="C144" s="3" t="s">
        <v>239</v>
      </c>
      <c r="D144" s="1" t="s">
        <v>216</v>
      </c>
      <c r="E144" s="23" t="s">
        <v>18</v>
      </c>
      <c r="F144" s="82">
        <v>10.25</v>
      </c>
      <c r="G144" s="69">
        <f t="shared" si="24"/>
        <v>30</v>
      </c>
      <c r="H144" s="24">
        <v>30</v>
      </c>
      <c r="I144" s="25">
        <v>0</v>
      </c>
      <c r="J144" s="26">
        <v>0</v>
      </c>
      <c r="K144" s="27">
        <v>12</v>
      </c>
      <c r="L144" s="28">
        <v>6</v>
      </c>
      <c r="M144" s="25">
        <v>3</v>
      </c>
      <c r="N144" s="26">
        <v>9</v>
      </c>
      <c r="O144" s="27">
        <v>0</v>
      </c>
      <c r="P144" s="28">
        <v>0</v>
      </c>
      <c r="Q144" s="25">
        <v>3</v>
      </c>
      <c r="R144" s="26">
        <v>9</v>
      </c>
      <c r="S144" s="27">
        <v>3</v>
      </c>
      <c r="T144" s="28">
        <v>9</v>
      </c>
      <c r="U144" s="25">
        <v>3</v>
      </c>
      <c r="V144" s="26">
        <v>9</v>
      </c>
      <c r="W144" s="22"/>
      <c r="X144" s="14"/>
      <c r="Y144" s="14"/>
      <c r="Z144" s="15"/>
      <c r="AA144" s="23"/>
      <c r="AB144" s="23"/>
      <c r="AC144" s="16"/>
      <c r="AD144" s="13"/>
      <c r="AE144" s="17"/>
      <c r="AF144" s="18"/>
      <c r="AG144" s="18"/>
      <c r="AH144" s="19"/>
      <c r="AI144" s="13"/>
      <c r="AJ144" s="13"/>
      <c r="AK144" s="20"/>
      <c r="AL144" s="13"/>
      <c r="AM144" s="13"/>
      <c r="AN144" s="18"/>
      <c r="AO144" s="13"/>
      <c r="AP144" s="21"/>
    </row>
    <row r="145" spans="1:42">
      <c r="A145" s="68">
        <v>55</v>
      </c>
      <c r="B145" s="2" t="s">
        <v>92</v>
      </c>
      <c r="C145" s="3" t="s">
        <v>169</v>
      </c>
      <c r="D145" s="1" t="s">
        <v>26</v>
      </c>
      <c r="E145" s="23" t="s">
        <v>18</v>
      </c>
      <c r="F145" s="82" t="s">
        <v>206</v>
      </c>
      <c r="G145" s="69">
        <f t="shared" si="24"/>
        <v>40</v>
      </c>
      <c r="H145" s="24">
        <v>40</v>
      </c>
      <c r="I145" s="25">
        <v>10</v>
      </c>
      <c r="J145" s="26">
        <v>4</v>
      </c>
      <c r="K145" s="27">
        <v>10</v>
      </c>
      <c r="L145" s="28">
        <v>4</v>
      </c>
      <c r="M145" s="25">
        <v>10</v>
      </c>
      <c r="N145" s="26">
        <v>5</v>
      </c>
      <c r="O145" s="27">
        <v>10</v>
      </c>
      <c r="P145" s="28">
        <v>5</v>
      </c>
      <c r="Q145" s="25">
        <v>10</v>
      </c>
      <c r="R145" s="26">
        <v>5</v>
      </c>
      <c r="S145" s="27">
        <v>0</v>
      </c>
      <c r="T145" s="28">
        <v>0</v>
      </c>
      <c r="U145" s="25">
        <v>10</v>
      </c>
      <c r="V145" s="26">
        <v>5</v>
      </c>
      <c r="W145" s="22"/>
      <c r="X145" s="14">
        <f t="shared" ref="X145:X168" si="43">F145*G145*2</f>
        <v>820</v>
      </c>
      <c r="Y145" s="14" t="e">
        <f>SUMIF('[1]2007'!$B$2119:$B$2200,[1]New!B146,'[1]2007'!$E$2119:$E$2200)</f>
        <v>#VALUE!</v>
      </c>
      <c r="Z145" s="15" t="e">
        <f t="shared" ref="Z145:Z168" si="44">IF(X145=0,0,X145-Y145)</f>
        <v>#VALUE!</v>
      </c>
      <c r="AA145" s="23"/>
      <c r="AB145" s="23"/>
      <c r="AC145" s="16" t="e">
        <f t="shared" ref="AC145:AC168" si="45">IF(Y145=0,0,Z145/Y145)</f>
        <v>#VALUE!</v>
      </c>
      <c r="AD145" s="13"/>
      <c r="AE145" s="17" t="e">
        <f>IF(Y145=0,0,LOOKUP(Y145,[1]Deduct!A$2:A$18,[1]Deduct!C$2:C$18))</f>
        <v>#VALUE!</v>
      </c>
      <c r="AF145" s="18" t="e">
        <f>IF(Y145=0,0,LOOKUP(Y145,[1]Deduct!A$2:A$18,[1]Deduct!D$2:D$18))</f>
        <v>#VALUE!</v>
      </c>
      <c r="AG145" s="18" t="e">
        <f>IF(Y145=0,0,LOOKUP(Y145,[1]Deduct!A$2:A$18,[1]Deduct!E$2:E$18))</f>
        <v>#VALUE!</v>
      </c>
      <c r="AH145" s="19" t="e">
        <f t="shared" ref="AH145:AH168" si="46">ROUND(AE145+AF145*2+AG145*2.4,2)</f>
        <v>#VALUE!</v>
      </c>
      <c r="AI145" s="13"/>
      <c r="AJ145" s="13">
        <f>IF(X145=0,0,LOOKUP(X145,[1]Deduct!A$21:A$64,[1]Deduct!A$21:A$64))-X145</f>
        <v>-70</v>
      </c>
      <c r="AK145" s="20">
        <f>IF(X145=0,0,LOOKUP(X145,[1]Deduct!A$21:A$64,[1]Deduct!C$21:C$64))</f>
        <v>76.92</v>
      </c>
      <c r="AL145" s="13">
        <f>IF(X145=0,0,LOOKUP(X145,[1]Deduct!A$21:A$64,[1]Deduct!D$21:D$64))</f>
        <v>30.49</v>
      </c>
      <c r="AM145" s="13">
        <f>IF(X145=0,0,LOOKUP(X145,[1]Deduct!A$21:A$64,[1]Deduct!E$21:E$64))</f>
        <v>13.01</v>
      </c>
      <c r="AN145" s="18">
        <f t="shared" ref="AN145:AN168" si="47">ROUND(AK145+AL145*2+AM145*2.4,2)</f>
        <v>169.12</v>
      </c>
      <c r="AO145" s="13"/>
      <c r="AP145" s="21" t="e">
        <f t="shared" ref="AP145:AP168" si="48">AN145-AH145</f>
        <v>#VALUE!</v>
      </c>
    </row>
    <row r="146" spans="1:42">
      <c r="A146" s="68">
        <v>56</v>
      </c>
      <c r="B146" s="2" t="s">
        <v>93</v>
      </c>
      <c r="C146" s="3" t="s">
        <v>170</v>
      </c>
      <c r="D146" s="1" t="s">
        <v>17</v>
      </c>
      <c r="E146" s="23" t="s">
        <v>18</v>
      </c>
      <c r="F146" s="82">
        <v>10.25</v>
      </c>
      <c r="G146" s="69">
        <f t="shared" si="24"/>
        <v>20</v>
      </c>
      <c r="H146" s="24">
        <v>20</v>
      </c>
      <c r="I146" s="25">
        <v>12</v>
      </c>
      <c r="J146" s="26">
        <v>5</v>
      </c>
      <c r="K146" s="27">
        <v>0</v>
      </c>
      <c r="L146" s="28">
        <v>0</v>
      </c>
      <c r="M146" s="25">
        <v>12</v>
      </c>
      <c r="N146" s="26">
        <v>5</v>
      </c>
      <c r="O146" s="27">
        <v>0</v>
      </c>
      <c r="P146" s="28">
        <v>0</v>
      </c>
      <c r="Q146" s="25">
        <v>12</v>
      </c>
      <c r="R146" s="26">
        <v>5</v>
      </c>
      <c r="S146" s="27">
        <v>0</v>
      </c>
      <c r="T146" s="28">
        <v>0</v>
      </c>
      <c r="U146" s="25">
        <v>12</v>
      </c>
      <c r="V146" s="26">
        <v>5</v>
      </c>
      <c r="W146" s="22"/>
      <c r="X146" s="14">
        <f t="shared" si="43"/>
        <v>410</v>
      </c>
      <c r="Y146" s="14" t="e">
        <f>SUMIF('[1]2007'!$B$2119:$B$2200,[1]New!B147,'[1]2007'!$E$2119:$E$2200)</f>
        <v>#VALUE!</v>
      </c>
      <c r="Z146" s="15" t="e">
        <f t="shared" si="44"/>
        <v>#VALUE!</v>
      </c>
      <c r="AA146" s="23"/>
      <c r="AB146" s="23"/>
      <c r="AC146" s="16" t="e">
        <f t="shared" si="45"/>
        <v>#VALUE!</v>
      </c>
      <c r="AD146" s="13"/>
      <c r="AE146" s="17" t="e">
        <f>IF(Y146=0,0,LOOKUP(Y146,[1]Deduct!A$2:A$18,[1]Deduct!C$2:C$18))</f>
        <v>#VALUE!</v>
      </c>
      <c r="AF146" s="18" t="e">
        <f>IF(Y146=0,0,LOOKUP(Y146,[1]Deduct!A$2:A$18,[1]Deduct!D$2:D$18))</f>
        <v>#VALUE!</v>
      </c>
      <c r="AG146" s="18" t="e">
        <f>IF(Y146=0,0,LOOKUP(Y146,[1]Deduct!A$2:A$18,[1]Deduct!E$2:E$18))</f>
        <v>#VALUE!</v>
      </c>
      <c r="AH146" s="19" t="e">
        <f t="shared" si="46"/>
        <v>#VALUE!</v>
      </c>
      <c r="AI146" s="13"/>
      <c r="AJ146" s="13">
        <f>IF(X146=0,0,LOOKUP(X146,[1]Deduct!A$21:A$64,[1]Deduct!A$21:A$64))-X146</f>
        <v>0</v>
      </c>
      <c r="AK146" s="20">
        <f>IF(X146=0,0,LOOKUP(X146,[1]Deduct!A$21:A$64,[1]Deduct!C$21:C$64))</f>
        <v>0</v>
      </c>
      <c r="AL146" s="13">
        <f>IF(X146=0,0,LOOKUP(X146,[1]Deduct!A$21:A$64,[1]Deduct!D$21:D$64))</f>
        <v>13.64</v>
      </c>
      <c r="AM146" s="13">
        <f>IF(X146=0,0,LOOKUP(X146,[1]Deduct!A$21:A$64,[1]Deduct!E$21:E$64))</f>
        <v>7.1</v>
      </c>
      <c r="AN146" s="18">
        <f t="shared" si="47"/>
        <v>44.32</v>
      </c>
      <c r="AO146" s="13"/>
      <c r="AP146" s="21" t="e">
        <f t="shared" si="48"/>
        <v>#VALUE!</v>
      </c>
    </row>
    <row r="147" spans="1:42">
      <c r="A147" s="68">
        <v>57</v>
      </c>
      <c r="B147" s="2" t="s">
        <v>95</v>
      </c>
      <c r="C147" s="3" t="s">
        <v>172</v>
      </c>
      <c r="D147" s="1" t="s">
        <v>213</v>
      </c>
      <c r="E147" s="23" t="s">
        <v>18</v>
      </c>
      <c r="F147" s="82">
        <v>13</v>
      </c>
      <c r="G147" s="69">
        <f t="shared" si="24"/>
        <v>44</v>
      </c>
      <c r="H147" s="24">
        <v>44</v>
      </c>
      <c r="I147" s="25">
        <v>9</v>
      </c>
      <c r="J147" s="26">
        <v>5</v>
      </c>
      <c r="K147" s="27">
        <v>2</v>
      </c>
      <c r="L147" s="28">
        <v>9</v>
      </c>
      <c r="M147" s="25">
        <v>9</v>
      </c>
      <c r="N147" s="26">
        <v>2</v>
      </c>
      <c r="O147" s="27">
        <v>1</v>
      </c>
      <c r="P147" s="28">
        <v>9</v>
      </c>
      <c r="Q147" s="25">
        <v>1</v>
      </c>
      <c r="R147" s="26">
        <v>9</v>
      </c>
      <c r="S147" s="27">
        <v>1</v>
      </c>
      <c r="T147" s="28">
        <v>9</v>
      </c>
      <c r="U147" s="25">
        <v>0</v>
      </c>
      <c r="V147" s="26">
        <v>0</v>
      </c>
      <c r="W147" s="22"/>
      <c r="X147" s="14">
        <f t="shared" si="43"/>
        <v>1144</v>
      </c>
      <c r="Y147" s="14" t="e">
        <f>SUMIF('[1]2007'!$B$2119:$B$2200,[1]New!B149,'[1]2007'!$E$2119:$E$2200)</f>
        <v>#VALUE!</v>
      </c>
      <c r="Z147" s="15" t="e">
        <f t="shared" si="44"/>
        <v>#VALUE!</v>
      </c>
      <c r="AA147" s="23"/>
      <c r="AB147" s="23"/>
      <c r="AC147" s="16" t="e">
        <f t="shared" si="45"/>
        <v>#VALUE!</v>
      </c>
      <c r="AD147" s="13"/>
      <c r="AE147" s="17" t="e">
        <f>IF(Y147=0,0,LOOKUP(Y147,[1]Deduct!A$2:A$18,[1]Deduct!C$2:C$18))</f>
        <v>#VALUE!</v>
      </c>
      <c r="AF147" s="18" t="e">
        <f>IF(Y147=0,0,LOOKUP(Y147,[1]Deduct!A$2:A$18,[1]Deduct!D$2:D$18))</f>
        <v>#VALUE!</v>
      </c>
      <c r="AG147" s="18" t="e">
        <f>IF(Y147=0,0,LOOKUP(Y147,[1]Deduct!A$2:A$18,[1]Deduct!E$2:E$18))</f>
        <v>#VALUE!</v>
      </c>
      <c r="AH147" s="19" t="e">
        <f t="shared" si="46"/>
        <v>#VALUE!</v>
      </c>
      <c r="AI147" s="13"/>
      <c r="AJ147" s="13">
        <f>IF(X147=0,0,LOOKUP(X147,[1]Deduct!A$21:A$64,[1]Deduct!A$21:A$64))-X147</f>
        <v>-184</v>
      </c>
      <c r="AK147" s="20">
        <f>IF(X147=0,0,LOOKUP(X147,[1]Deduct!A$21:A$64,[1]Deduct!C$21:C$64))</f>
        <v>119.97</v>
      </c>
      <c r="AL147" s="13">
        <f>IF(X147=0,0,LOOKUP(X147,[1]Deduct!A$21:A$64,[1]Deduct!D$21:D$64))</f>
        <v>40.86</v>
      </c>
      <c r="AM147" s="13">
        <f>IF(X147=0,0,LOOKUP(X147,[1]Deduct!A$21:A$64,[1]Deduct!E$21:E$64))</f>
        <v>16.61</v>
      </c>
      <c r="AN147" s="18">
        <f t="shared" si="47"/>
        <v>241.55</v>
      </c>
      <c r="AO147" s="13"/>
      <c r="AP147" s="21" t="e">
        <f t="shared" si="48"/>
        <v>#VALUE!</v>
      </c>
    </row>
    <row r="148" spans="1:42">
      <c r="A148" s="68">
        <v>58</v>
      </c>
      <c r="B148" s="2" t="s">
        <v>96</v>
      </c>
      <c r="C148" s="3" t="s">
        <v>173</v>
      </c>
      <c r="D148" s="1" t="s">
        <v>213</v>
      </c>
      <c r="E148" s="23" t="s">
        <v>18</v>
      </c>
      <c r="F148" s="82" t="s">
        <v>207</v>
      </c>
      <c r="G148" s="69">
        <f t="shared" si="24"/>
        <v>20</v>
      </c>
      <c r="H148" s="24">
        <v>20</v>
      </c>
      <c r="I148" s="25">
        <v>12</v>
      </c>
      <c r="J148" s="26">
        <v>4</v>
      </c>
      <c r="K148" s="27">
        <v>0</v>
      </c>
      <c r="L148" s="28">
        <v>0</v>
      </c>
      <c r="M148" s="25">
        <v>12</v>
      </c>
      <c r="N148" s="26">
        <v>4</v>
      </c>
      <c r="O148" s="27">
        <v>12</v>
      </c>
      <c r="P148" s="28">
        <v>4</v>
      </c>
      <c r="Q148" s="25">
        <v>0</v>
      </c>
      <c r="R148" s="26">
        <v>0</v>
      </c>
      <c r="S148" s="27">
        <v>12</v>
      </c>
      <c r="T148" s="28">
        <v>4</v>
      </c>
      <c r="U148" s="25">
        <v>12</v>
      </c>
      <c r="V148" s="26">
        <v>4</v>
      </c>
      <c r="W148" s="22"/>
      <c r="X148" s="14">
        <f t="shared" si="43"/>
        <v>420</v>
      </c>
      <c r="Y148" s="14" t="e">
        <f>SUMIF('[1]2007'!$B$2119:$B$2200,[1]New!B150,'[1]2007'!$E$2119:$E$2200)</f>
        <v>#VALUE!</v>
      </c>
      <c r="Z148" s="15" t="e">
        <f t="shared" si="44"/>
        <v>#VALUE!</v>
      </c>
      <c r="AA148" s="23">
        <v>1</v>
      </c>
      <c r="AB148" s="23"/>
      <c r="AC148" s="16" t="e">
        <f t="shared" si="45"/>
        <v>#VALUE!</v>
      </c>
      <c r="AD148" s="13"/>
      <c r="AE148" s="17" t="e">
        <f>IF(Y148=0,0,LOOKUP(Y148,[1]Deduct!A$2:A$18,[1]Deduct!C$2:C$18))</f>
        <v>#VALUE!</v>
      </c>
      <c r="AF148" s="18" t="e">
        <f>IF(Y148=0,0,LOOKUP(Y148,[1]Deduct!A$2:A$18,[1]Deduct!D$2:D$18))</f>
        <v>#VALUE!</v>
      </c>
      <c r="AG148" s="18" t="e">
        <f>IF(Y148=0,0,LOOKUP(Y148,[1]Deduct!A$2:A$18,[1]Deduct!E$2:E$18))</f>
        <v>#VALUE!</v>
      </c>
      <c r="AH148" s="19" t="e">
        <f t="shared" si="46"/>
        <v>#VALUE!</v>
      </c>
      <c r="AI148" s="13"/>
      <c r="AJ148" s="13">
        <f>IF(X148=0,0,LOOKUP(X148,[1]Deduct!A$21:A$64,[1]Deduct!A$21:A$64))-X148</f>
        <v>0</v>
      </c>
      <c r="AK148" s="20" t="e">
        <f>IF(X148=0,0,LOOKUP(X148,[1]Deduct!A$21:A$64,[1]Deduct!C$21:C$64))</f>
        <v>#REF!</v>
      </c>
      <c r="AL148" s="13">
        <f>IF(X148=0,0,LOOKUP(X148,[1]Deduct!A$21:A$64,[1]Deduct!D$21:D$64))</f>
        <v>14.13</v>
      </c>
      <c r="AM148" s="13">
        <f>IF(X148=0,0,LOOKUP(X148,[1]Deduct!A$21:A$64,[1]Deduct!E$21:E$64))</f>
        <v>7.27</v>
      </c>
      <c r="AN148" s="18" t="e">
        <f t="shared" si="47"/>
        <v>#REF!</v>
      </c>
      <c r="AO148" s="13"/>
      <c r="AP148" s="21" t="e">
        <f t="shared" si="48"/>
        <v>#REF!</v>
      </c>
    </row>
    <row r="149" spans="1:42">
      <c r="A149" s="68">
        <v>59</v>
      </c>
      <c r="B149" s="2" t="s">
        <v>97</v>
      </c>
      <c r="C149" s="3" t="s">
        <v>174</v>
      </c>
      <c r="D149" s="1" t="s">
        <v>19</v>
      </c>
      <c r="E149" s="23" t="s">
        <v>18</v>
      </c>
      <c r="F149" s="82">
        <v>10.75</v>
      </c>
      <c r="G149" s="69">
        <f t="shared" si="24"/>
        <v>28.25</v>
      </c>
      <c r="H149" s="24">
        <v>28.25</v>
      </c>
      <c r="I149" s="25">
        <v>10</v>
      </c>
      <c r="J149" s="26">
        <v>4</v>
      </c>
      <c r="K149" s="27">
        <v>10</v>
      </c>
      <c r="L149" s="28">
        <v>4</v>
      </c>
      <c r="M149" s="25">
        <v>0</v>
      </c>
      <c r="N149" s="26">
        <v>0</v>
      </c>
      <c r="O149" s="27">
        <v>10</v>
      </c>
      <c r="P149" s="28">
        <v>4</v>
      </c>
      <c r="Q149" s="25">
        <v>10</v>
      </c>
      <c r="R149" s="26">
        <v>3</v>
      </c>
      <c r="S149" s="27">
        <v>0</v>
      </c>
      <c r="T149" s="28">
        <v>0</v>
      </c>
      <c r="U149" s="25">
        <v>10</v>
      </c>
      <c r="V149" s="26">
        <v>3.25</v>
      </c>
      <c r="W149" s="22"/>
      <c r="X149" s="14">
        <f t="shared" si="43"/>
        <v>607.375</v>
      </c>
      <c r="Y149" s="14" t="e">
        <f>SUMIF('[1]2007'!$B$2119:$B$2200,[1]New!B151,'[1]2007'!$E$2119:$E$2200)</f>
        <v>#VALUE!</v>
      </c>
      <c r="Z149" s="15" t="e">
        <f t="shared" si="44"/>
        <v>#VALUE!</v>
      </c>
      <c r="AA149" s="23"/>
      <c r="AB149" s="23"/>
      <c r="AC149" s="16" t="e">
        <f t="shared" si="45"/>
        <v>#VALUE!</v>
      </c>
      <c r="AD149" s="13"/>
      <c r="AE149" s="17" t="e">
        <f>IF(Y149=0,0,LOOKUP(Y149,[1]Deduct!A$2:A$18,[1]Deduct!C$2:C$18))</f>
        <v>#VALUE!</v>
      </c>
      <c r="AF149" s="18" t="e">
        <f>IF(Y149=0,0,LOOKUP(Y149,[1]Deduct!A$2:A$18,[1]Deduct!D$2:D$18))</f>
        <v>#VALUE!</v>
      </c>
      <c r="AG149" s="18" t="e">
        <f>IF(Y149=0,0,LOOKUP(Y149,[1]Deduct!A$2:A$18,[1]Deduct!E$2:E$18))</f>
        <v>#VALUE!</v>
      </c>
      <c r="AH149" s="19" t="e">
        <f t="shared" si="46"/>
        <v>#VALUE!</v>
      </c>
      <c r="AI149" s="13"/>
      <c r="AJ149" s="13">
        <f>IF(X149=0,0,LOOKUP(X149,[1]Deduct!A$21:A$64,[1]Deduct!A$21:A$64))-X149</f>
        <v>-7.375</v>
      </c>
      <c r="AK149" s="20">
        <f>IF(X149=0,0,LOOKUP(X149,[1]Deduct!A$21:A$64,[1]Deduct!C$21:C$64))</f>
        <v>36.409999999999997</v>
      </c>
      <c r="AL149" s="13">
        <f>IF(X149=0,0,LOOKUP(X149,[1]Deduct!A$21:A$64,[1]Deduct!D$21:D$64))</f>
        <v>23.04</v>
      </c>
      <c r="AM149" s="13">
        <f>IF(X149=0,0,LOOKUP(X149,[1]Deduct!A$21:A$64,[1]Deduct!E$21:E$64))</f>
        <v>10.38</v>
      </c>
      <c r="AN149" s="18">
        <f t="shared" si="47"/>
        <v>107.4</v>
      </c>
      <c r="AO149" s="13"/>
      <c r="AP149" s="21" t="e">
        <f t="shared" si="48"/>
        <v>#VALUE!</v>
      </c>
    </row>
    <row r="150" spans="1:42">
      <c r="A150" s="68">
        <v>60</v>
      </c>
      <c r="B150" s="2" t="s">
        <v>227</v>
      </c>
      <c r="C150" s="3" t="s">
        <v>175</v>
      </c>
      <c r="D150" s="1" t="s">
        <v>25</v>
      </c>
      <c r="E150" s="23" t="s">
        <v>18</v>
      </c>
      <c r="F150" s="88">
        <v>10.25</v>
      </c>
      <c r="G150" s="69">
        <f t="shared" si="24"/>
        <v>40</v>
      </c>
      <c r="H150" s="24">
        <v>40</v>
      </c>
      <c r="I150" s="25">
        <v>1</v>
      </c>
      <c r="J150" s="26">
        <v>9</v>
      </c>
      <c r="K150" s="27">
        <v>1</v>
      </c>
      <c r="L150" s="28">
        <v>9</v>
      </c>
      <c r="M150" s="25">
        <v>1</v>
      </c>
      <c r="N150" s="26">
        <v>9</v>
      </c>
      <c r="O150" s="27">
        <v>1</v>
      </c>
      <c r="P150" s="28">
        <v>9</v>
      </c>
      <c r="Q150" s="25">
        <v>1</v>
      </c>
      <c r="R150" s="26">
        <v>9</v>
      </c>
      <c r="S150" s="27">
        <v>0</v>
      </c>
      <c r="T150" s="28">
        <v>0</v>
      </c>
      <c r="U150" s="25">
        <v>0</v>
      </c>
      <c r="V150" s="26">
        <v>0</v>
      </c>
      <c r="W150" s="22"/>
      <c r="X150" s="14">
        <f t="shared" si="43"/>
        <v>820</v>
      </c>
      <c r="Y150" s="14" t="e">
        <f>SUMIF('[1]2007'!$B$2119:$B$2200,[1]New!B152,'[1]2007'!$E$2119:$E$2200)</f>
        <v>#VALUE!</v>
      </c>
      <c r="Z150" s="15" t="e">
        <f t="shared" si="44"/>
        <v>#VALUE!</v>
      </c>
      <c r="AA150" s="23"/>
      <c r="AB150" s="23"/>
      <c r="AC150" s="16" t="e">
        <f t="shared" si="45"/>
        <v>#VALUE!</v>
      </c>
      <c r="AD150" s="13"/>
      <c r="AE150" s="17" t="e">
        <f>IF(Y150=0,0,LOOKUP(Y150,[1]Deduct!A$2:A$18,[1]Deduct!C$2:C$18))</f>
        <v>#VALUE!</v>
      </c>
      <c r="AF150" s="18" t="e">
        <f>IF(Y150=0,0,LOOKUP(Y150,[1]Deduct!A$2:A$18,[1]Deduct!D$2:D$18))</f>
        <v>#VALUE!</v>
      </c>
      <c r="AG150" s="18" t="e">
        <f>IF(Y150=0,0,LOOKUP(Y150,[1]Deduct!A$2:A$18,[1]Deduct!E$2:E$18))</f>
        <v>#VALUE!</v>
      </c>
      <c r="AH150" s="19" t="e">
        <f t="shared" si="46"/>
        <v>#VALUE!</v>
      </c>
      <c r="AI150" s="13"/>
      <c r="AJ150" s="13">
        <f>IF(X150=0,0,LOOKUP(X150,[1]Deduct!A$21:A$64,[1]Deduct!A$21:A$64))-X150</f>
        <v>-70</v>
      </c>
      <c r="AK150" s="20">
        <f>IF(X150=0,0,LOOKUP(X150,[1]Deduct!A$21:A$64,[1]Deduct!C$21:C$64))</f>
        <v>76.92</v>
      </c>
      <c r="AL150" s="13">
        <f>IF(X150=0,0,LOOKUP(X150,[1]Deduct!A$21:A$64,[1]Deduct!D$21:D$64))</f>
        <v>30.49</v>
      </c>
      <c r="AM150" s="13">
        <f>IF(X150=0,0,LOOKUP(X150,[1]Deduct!A$21:A$64,[1]Deduct!E$21:E$64))</f>
        <v>13.01</v>
      </c>
      <c r="AN150" s="18">
        <f t="shared" si="47"/>
        <v>169.12</v>
      </c>
      <c r="AO150" s="13"/>
      <c r="AP150" s="21" t="e">
        <f t="shared" si="48"/>
        <v>#VALUE!</v>
      </c>
    </row>
    <row r="151" spans="1:42">
      <c r="A151" s="68">
        <v>61</v>
      </c>
      <c r="B151" s="2" t="s">
        <v>98</v>
      </c>
      <c r="C151" s="3" t="s">
        <v>176</v>
      </c>
      <c r="D151" s="1" t="s">
        <v>25</v>
      </c>
      <c r="E151" s="23" t="s">
        <v>18</v>
      </c>
      <c r="F151" s="82">
        <v>11.25</v>
      </c>
      <c r="G151" s="69">
        <f t="shared" si="24"/>
        <v>40</v>
      </c>
      <c r="H151" s="24">
        <v>40</v>
      </c>
      <c r="I151" s="25">
        <v>12</v>
      </c>
      <c r="J151" s="26">
        <v>6</v>
      </c>
      <c r="K151" s="27">
        <v>12</v>
      </c>
      <c r="L151" s="28">
        <v>6</v>
      </c>
      <c r="M151" s="25">
        <v>12</v>
      </c>
      <c r="N151" s="26">
        <v>7</v>
      </c>
      <c r="O151" s="27">
        <v>0</v>
      </c>
      <c r="P151" s="28">
        <v>0</v>
      </c>
      <c r="Q151" s="25">
        <v>12</v>
      </c>
      <c r="R151" s="26">
        <v>7</v>
      </c>
      <c r="S151" s="27">
        <v>12</v>
      </c>
      <c r="T151" s="28">
        <v>7</v>
      </c>
      <c r="U151" s="25">
        <v>12</v>
      </c>
      <c r="V151" s="26">
        <v>7</v>
      </c>
      <c r="W151" s="22"/>
      <c r="X151" s="14">
        <f t="shared" si="43"/>
        <v>900</v>
      </c>
      <c r="Y151" s="14" t="e">
        <f>SUMIF('[1]2007'!$B$2119:$B$2200,[1]New!B153,'[1]2007'!$E$2119:$E$2200)</f>
        <v>#VALUE!</v>
      </c>
      <c r="Z151" s="15" t="e">
        <f t="shared" si="44"/>
        <v>#VALUE!</v>
      </c>
      <c r="AA151" s="23">
        <v>1</v>
      </c>
      <c r="AB151" s="23"/>
      <c r="AC151" s="16" t="e">
        <f t="shared" si="45"/>
        <v>#VALUE!</v>
      </c>
      <c r="AD151" s="13"/>
      <c r="AE151" s="17" t="e">
        <f>IF(Y151=0,0,LOOKUP(Y151,[1]Deduct!A$2:A$18,[1]Deduct!C$2:C$18))</f>
        <v>#VALUE!</v>
      </c>
      <c r="AF151" s="18" t="e">
        <f>IF(Y151=0,0,LOOKUP(Y151,[1]Deduct!A$2:A$18,[1]Deduct!D$2:D$18))</f>
        <v>#VALUE!</v>
      </c>
      <c r="AG151" s="18" t="e">
        <f>IF(Y151=0,0,LOOKUP(Y151,[1]Deduct!A$2:A$18,[1]Deduct!E$2:E$18))</f>
        <v>#VALUE!</v>
      </c>
      <c r="AH151" s="19" t="e">
        <f t="shared" si="46"/>
        <v>#VALUE!</v>
      </c>
      <c r="AI151" s="13"/>
      <c r="AJ151" s="13">
        <f>IF(X151=0,0,LOOKUP(X151,[1]Deduct!A$21:A$64,[1]Deduct!A$21:A$64))-X151</f>
        <v>-20</v>
      </c>
      <c r="AK151" s="20">
        <f>IF(X151=0,0,LOOKUP(X151,[1]Deduct!A$21:A$64,[1]Deduct!C$21:C$64))</f>
        <v>99.45</v>
      </c>
      <c r="AL151" s="13">
        <f>IF(X151=0,0,LOOKUP(X151,[1]Deduct!A$21:A$64,[1]Deduct!D$21:D$64))</f>
        <v>36.9</v>
      </c>
      <c r="AM151" s="13">
        <f>IF(X151=0,0,LOOKUP(X151,[1]Deduct!A$21:A$64,[1]Deduct!E$21:E$64))</f>
        <v>15.22</v>
      </c>
      <c r="AN151" s="18">
        <f t="shared" si="47"/>
        <v>209.78</v>
      </c>
      <c r="AO151" s="13"/>
      <c r="AP151" s="21" t="e">
        <f t="shared" si="48"/>
        <v>#VALUE!</v>
      </c>
    </row>
    <row r="152" spans="1:42">
      <c r="A152" s="68">
        <v>62</v>
      </c>
      <c r="B152" s="2" t="s">
        <v>99</v>
      </c>
      <c r="C152" s="3" t="s">
        <v>177</v>
      </c>
      <c r="D152" s="1" t="s">
        <v>26</v>
      </c>
      <c r="E152" s="23" t="s">
        <v>18</v>
      </c>
      <c r="F152" s="82">
        <v>10.5</v>
      </c>
      <c r="G152" s="69">
        <f t="shared" si="24"/>
        <v>28</v>
      </c>
      <c r="H152" s="24">
        <v>28</v>
      </c>
      <c r="I152" s="25">
        <v>5</v>
      </c>
      <c r="J152" s="26">
        <v>10</v>
      </c>
      <c r="K152" s="27">
        <v>5</v>
      </c>
      <c r="L152" s="28">
        <v>10</v>
      </c>
      <c r="M152" s="25">
        <v>4</v>
      </c>
      <c r="N152" s="26">
        <v>10</v>
      </c>
      <c r="O152" s="27">
        <v>4</v>
      </c>
      <c r="P152" s="28">
        <v>10</v>
      </c>
      <c r="Q152" s="25">
        <v>0</v>
      </c>
      <c r="R152" s="26">
        <v>0</v>
      </c>
      <c r="S152" s="27">
        <v>4</v>
      </c>
      <c r="T152" s="28">
        <v>10</v>
      </c>
      <c r="U152" s="25">
        <v>0</v>
      </c>
      <c r="V152" s="26">
        <v>0</v>
      </c>
      <c r="W152" s="22"/>
      <c r="X152" s="14">
        <f t="shared" si="43"/>
        <v>588</v>
      </c>
      <c r="Y152" s="14" t="e">
        <f>SUMIF('[1]2007'!$B$2119:$B$2200,[1]New!B154,'[1]2007'!$E$2119:$E$2200)</f>
        <v>#VALUE!</v>
      </c>
      <c r="Z152" s="15" t="e">
        <f t="shared" si="44"/>
        <v>#VALUE!</v>
      </c>
      <c r="AA152" s="23"/>
      <c r="AB152" s="23"/>
      <c r="AC152" s="16" t="e">
        <f t="shared" si="45"/>
        <v>#VALUE!</v>
      </c>
      <c r="AD152" s="13"/>
      <c r="AE152" s="17" t="e">
        <f>IF(Y152=0,0,LOOKUP(Y152,[1]Deduct!A$2:A$18,[1]Deduct!C$2:C$18))</f>
        <v>#VALUE!</v>
      </c>
      <c r="AF152" s="18" t="e">
        <f>IF(Y152=0,0,LOOKUP(Y152,[1]Deduct!A$2:A$18,[1]Deduct!D$2:D$18))</f>
        <v>#VALUE!</v>
      </c>
      <c r="AG152" s="18" t="e">
        <f>IF(Y152=0,0,LOOKUP(Y152,[1]Deduct!A$2:A$18,[1]Deduct!E$2:E$18))</f>
        <v>#VALUE!</v>
      </c>
      <c r="AH152" s="19" t="e">
        <f t="shared" si="46"/>
        <v>#VALUE!</v>
      </c>
      <c r="AI152" s="13"/>
      <c r="AJ152" s="13">
        <f>IF(X152=0,0,LOOKUP(X152,[1]Deduct!A$21:A$64,[1]Deduct!A$21:A$64))-X152</f>
        <v>-8</v>
      </c>
      <c r="AK152" s="20">
        <f>IF(X152=0,0,LOOKUP(X152,[1]Deduct!A$21:A$64,[1]Deduct!C$21:C$64))</f>
        <v>31.36</v>
      </c>
      <c r="AL152" s="13">
        <f>IF(X152=0,0,LOOKUP(X152,[1]Deduct!A$21:A$64,[1]Deduct!D$21:D$64))</f>
        <v>22.05</v>
      </c>
      <c r="AM152" s="13">
        <f>IF(X152=0,0,LOOKUP(X152,[1]Deduct!A$21:A$64,[1]Deduct!E$21:E$64))</f>
        <v>10.029999999999999</v>
      </c>
      <c r="AN152" s="18">
        <f t="shared" si="47"/>
        <v>99.53</v>
      </c>
      <c r="AO152" s="13"/>
      <c r="AP152" s="21" t="e">
        <f t="shared" si="48"/>
        <v>#VALUE!</v>
      </c>
    </row>
    <row r="153" spans="1:42">
      <c r="A153" s="68">
        <v>63</v>
      </c>
      <c r="B153" s="2" t="s">
        <v>100</v>
      </c>
      <c r="C153" s="3" t="s">
        <v>178</v>
      </c>
      <c r="D153" s="1" t="s">
        <v>17</v>
      </c>
      <c r="E153" s="23" t="s">
        <v>18</v>
      </c>
      <c r="F153" s="82">
        <v>10.25</v>
      </c>
      <c r="G153" s="69">
        <f t="shared" si="24"/>
        <v>16.62</v>
      </c>
      <c r="H153" s="24">
        <v>16.62</v>
      </c>
      <c r="I153" s="25">
        <v>0</v>
      </c>
      <c r="J153" s="26">
        <v>0</v>
      </c>
      <c r="K153" s="27">
        <v>0</v>
      </c>
      <c r="L153" s="28">
        <v>0</v>
      </c>
      <c r="M153" s="25">
        <v>9</v>
      </c>
      <c r="N153" s="26">
        <v>1.62</v>
      </c>
      <c r="O153" s="27">
        <v>0</v>
      </c>
      <c r="P153" s="28">
        <v>0</v>
      </c>
      <c r="Q153" s="25">
        <v>0</v>
      </c>
      <c r="R153" s="26">
        <v>0</v>
      </c>
      <c r="S153" s="27">
        <v>7.5</v>
      </c>
      <c r="T153" s="28">
        <v>1</v>
      </c>
      <c r="U153" s="25">
        <v>7.5</v>
      </c>
      <c r="V153" s="26">
        <v>2</v>
      </c>
      <c r="W153" s="22"/>
      <c r="X153" s="14">
        <f t="shared" si="43"/>
        <v>340.71000000000004</v>
      </c>
      <c r="Y153" s="14" t="e">
        <f>SUMIF('[1]2007'!$B$2119:$B$2200,[1]New!B155,'[1]2007'!$E$2119:$E$2200)</f>
        <v>#VALUE!</v>
      </c>
      <c r="Z153" s="15" t="e">
        <f t="shared" si="44"/>
        <v>#VALUE!</v>
      </c>
      <c r="AA153" s="23"/>
      <c r="AB153" s="23"/>
      <c r="AC153" s="16" t="e">
        <f t="shared" si="45"/>
        <v>#VALUE!</v>
      </c>
      <c r="AD153" s="13"/>
      <c r="AE153" s="17" t="e">
        <f>IF(Y153=0,0,LOOKUP(Y153,[1]Deduct!A$2:A$18,[1]Deduct!C$2:C$18))</f>
        <v>#VALUE!</v>
      </c>
      <c r="AF153" s="18" t="e">
        <f>IF(Y153=0,0,LOOKUP(Y153,[1]Deduct!A$2:A$18,[1]Deduct!D$2:D$18))</f>
        <v>#VALUE!</v>
      </c>
      <c r="AG153" s="18" t="e">
        <f>IF(Y153=0,0,LOOKUP(Y153,[1]Deduct!A$2:A$18,[1]Deduct!E$2:E$18))</f>
        <v>#VALUE!</v>
      </c>
      <c r="AH153" s="19" t="e">
        <f t="shared" si="46"/>
        <v>#VALUE!</v>
      </c>
      <c r="AI153" s="13"/>
      <c r="AJ153" s="13" t="e">
        <f>IF(X153=0,0,LOOKUP(X153,[1]Deduct!A$21:A$64,[1]Deduct!A$21:A$64))-X153</f>
        <v>#N/A</v>
      </c>
      <c r="AK153" s="20" t="e">
        <f>IF(X153=0,0,LOOKUP(X153,[1]Deduct!A$21:A$64,[1]Deduct!C$21:C$64))</f>
        <v>#N/A</v>
      </c>
      <c r="AL153" s="13" t="e">
        <f>IF(X153=0,0,LOOKUP(X153,[1]Deduct!A$21:A$64,[1]Deduct!D$21:D$64))</f>
        <v>#N/A</v>
      </c>
      <c r="AM153" s="13" t="e">
        <f>IF(X153=0,0,LOOKUP(X153,[1]Deduct!A$21:A$64,[1]Deduct!E$21:E$64))</f>
        <v>#N/A</v>
      </c>
      <c r="AN153" s="18" t="e">
        <f t="shared" si="47"/>
        <v>#N/A</v>
      </c>
      <c r="AO153" s="13"/>
      <c r="AP153" s="21" t="e">
        <f t="shared" si="48"/>
        <v>#N/A</v>
      </c>
    </row>
    <row r="154" spans="1:42">
      <c r="A154" s="68">
        <v>64</v>
      </c>
      <c r="B154" s="2" t="s">
        <v>101</v>
      </c>
      <c r="C154" s="3" t="s">
        <v>179</v>
      </c>
      <c r="D154" s="1" t="s">
        <v>17</v>
      </c>
      <c r="E154" s="23" t="s">
        <v>18</v>
      </c>
      <c r="F154" s="82">
        <v>11</v>
      </c>
      <c r="G154" s="69">
        <f t="shared" si="24"/>
        <v>37.5</v>
      </c>
      <c r="H154" s="24">
        <v>37.5</v>
      </c>
      <c r="I154" s="25">
        <v>9</v>
      </c>
      <c r="J154" s="26">
        <v>4</v>
      </c>
      <c r="K154" s="27">
        <v>9</v>
      </c>
      <c r="L154" s="28">
        <v>4.5</v>
      </c>
      <c r="M154" s="25">
        <v>0</v>
      </c>
      <c r="N154" s="26">
        <v>0</v>
      </c>
      <c r="O154" s="27">
        <v>9</v>
      </c>
      <c r="P154" s="28">
        <v>4.5</v>
      </c>
      <c r="Q154" s="25">
        <v>0</v>
      </c>
      <c r="R154" s="26">
        <v>0</v>
      </c>
      <c r="S154" s="27">
        <v>9</v>
      </c>
      <c r="T154" s="28">
        <v>4.5</v>
      </c>
      <c r="U154" s="25">
        <v>9</v>
      </c>
      <c r="V154" s="26">
        <v>5</v>
      </c>
      <c r="W154" s="22"/>
      <c r="X154" s="14">
        <f t="shared" si="43"/>
        <v>825</v>
      </c>
      <c r="Y154" s="14" t="e">
        <f>SUMIF('[1]2007'!$B$2119:$B$2200,[1]New!B156,'[1]2007'!$E$2119:$E$2200)</f>
        <v>#VALUE!</v>
      </c>
      <c r="Z154" s="15" t="e">
        <f t="shared" si="44"/>
        <v>#VALUE!</v>
      </c>
      <c r="AA154" s="23"/>
      <c r="AB154" s="23"/>
      <c r="AC154" s="16" t="e">
        <f t="shared" si="45"/>
        <v>#VALUE!</v>
      </c>
      <c r="AD154" s="13"/>
      <c r="AE154" s="17" t="e">
        <f>IF(Y154=0,0,LOOKUP(Y154,[1]Deduct!A$2:A$18,[1]Deduct!C$2:C$18))</f>
        <v>#VALUE!</v>
      </c>
      <c r="AF154" s="18" t="e">
        <f>IF(Y154=0,0,LOOKUP(Y154,[1]Deduct!A$2:A$18,[1]Deduct!D$2:D$18))</f>
        <v>#VALUE!</v>
      </c>
      <c r="AG154" s="18" t="e">
        <f>IF(Y154=0,0,LOOKUP(Y154,[1]Deduct!A$2:A$18,[1]Deduct!E$2:E$18))</f>
        <v>#VALUE!</v>
      </c>
      <c r="AH154" s="19" t="e">
        <f t="shared" si="46"/>
        <v>#VALUE!</v>
      </c>
      <c r="AI154" s="13"/>
      <c r="AJ154" s="13">
        <f>IF(X154=0,0,LOOKUP(X154,[1]Deduct!A$21:A$64,[1]Deduct!A$21:A$64))-X154</f>
        <v>-75</v>
      </c>
      <c r="AK154" s="20">
        <f>IF(X154=0,0,LOOKUP(X154,[1]Deduct!A$21:A$64,[1]Deduct!C$21:C$64))</f>
        <v>76.92</v>
      </c>
      <c r="AL154" s="13">
        <f>IF(X154=0,0,LOOKUP(X154,[1]Deduct!A$21:A$64,[1]Deduct!D$21:D$64))</f>
        <v>30.49</v>
      </c>
      <c r="AM154" s="13">
        <f>IF(X154=0,0,LOOKUP(X154,[1]Deduct!A$21:A$64,[1]Deduct!E$21:E$64))</f>
        <v>13.01</v>
      </c>
      <c r="AN154" s="18">
        <f t="shared" si="47"/>
        <v>169.12</v>
      </c>
      <c r="AO154" s="13"/>
      <c r="AP154" s="21" t="e">
        <f t="shared" si="48"/>
        <v>#VALUE!</v>
      </c>
    </row>
    <row r="155" spans="1:42">
      <c r="A155" s="68">
        <v>65</v>
      </c>
      <c r="B155" s="2" t="s">
        <v>228</v>
      </c>
      <c r="C155" s="3" t="s">
        <v>180</v>
      </c>
      <c r="D155" s="1" t="s">
        <v>17</v>
      </c>
      <c r="E155" s="23" t="s">
        <v>18</v>
      </c>
      <c r="F155" s="82">
        <v>11</v>
      </c>
      <c r="G155" s="69">
        <f t="shared" si="24"/>
        <v>44</v>
      </c>
      <c r="H155" s="24">
        <v>44</v>
      </c>
      <c r="I155" s="25">
        <v>9</v>
      </c>
      <c r="J155" s="26">
        <v>4</v>
      </c>
      <c r="K155" s="27">
        <v>9</v>
      </c>
      <c r="L155" s="28">
        <v>4</v>
      </c>
      <c r="M155" s="25">
        <v>9</v>
      </c>
      <c r="N155" s="26">
        <v>4</v>
      </c>
      <c r="O155" s="27">
        <v>9</v>
      </c>
      <c r="P155" s="28">
        <v>4</v>
      </c>
      <c r="Q155" s="25">
        <v>9</v>
      </c>
      <c r="R155" s="26">
        <v>5</v>
      </c>
      <c r="S155" s="27">
        <v>0</v>
      </c>
      <c r="T155" s="28">
        <v>0</v>
      </c>
      <c r="U155" s="25">
        <v>9</v>
      </c>
      <c r="V155" s="26">
        <v>5</v>
      </c>
      <c r="W155" s="22">
        <v>25</v>
      </c>
      <c r="X155" s="14">
        <f t="shared" si="43"/>
        <v>968</v>
      </c>
      <c r="Y155" s="14" t="e">
        <f>SUMIF('[1]2007'!$B$2119:$B$2200,[1]New!B157,'[1]2007'!$E$2119:$E$2200)</f>
        <v>#VALUE!</v>
      </c>
      <c r="Z155" s="15" t="e">
        <f t="shared" si="44"/>
        <v>#VALUE!</v>
      </c>
      <c r="AA155" s="23"/>
      <c r="AB155" s="23"/>
      <c r="AC155" s="16" t="e">
        <f t="shared" si="45"/>
        <v>#VALUE!</v>
      </c>
      <c r="AD155" s="13"/>
      <c r="AE155" s="17" t="e">
        <f>IF(Y155=0,0,LOOKUP(Y155,[1]Deduct!A$2:A$18,[1]Deduct!C$2:C$18))</f>
        <v>#VALUE!</v>
      </c>
      <c r="AF155" s="18" t="e">
        <f>IF(Y155=0,0,LOOKUP(Y155,[1]Deduct!A$2:A$18,[1]Deduct!D$2:D$18))</f>
        <v>#VALUE!</v>
      </c>
      <c r="AG155" s="18" t="e">
        <f>IF(Y155=0,0,LOOKUP(Y155,[1]Deduct!A$2:A$18,[1]Deduct!E$2:E$18))</f>
        <v>#VALUE!</v>
      </c>
      <c r="AH155" s="19" t="e">
        <f t="shared" si="46"/>
        <v>#VALUE!</v>
      </c>
      <c r="AI155" s="13"/>
      <c r="AJ155" s="13">
        <f>IF(X155=0,0,LOOKUP(X155,[1]Deduct!A$21:A$64,[1]Deduct!A$21:A$64))-X155</f>
        <v>-8</v>
      </c>
      <c r="AK155" s="20">
        <f>IF(X155=0,0,LOOKUP(X155,[1]Deduct!A$21:A$64,[1]Deduct!C$21:C$64))</f>
        <v>119.97</v>
      </c>
      <c r="AL155" s="13">
        <f>IF(X155=0,0,LOOKUP(X155,[1]Deduct!A$21:A$64,[1]Deduct!D$21:D$64))</f>
        <v>40.86</v>
      </c>
      <c r="AM155" s="13">
        <f>IF(X155=0,0,LOOKUP(X155,[1]Deduct!A$21:A$64,[1]Deduct!E$21:E$64))</f>
        <v>16.61</v>
      </c>
      <c r="AN155" s="18">
        <f t="shared" si="47"/>
        <v>241.55</v>
      </c>
      <c r="AO155" s="13"/>
      <c r="AP155" s="21" t="e">
        <f t="shared" si="48"/>
        <v>#VALUE!</v>
      </c>
    </row>
    <row r="156" spans="1:42">
      <c r="A156" s="68">
        <v>66</v>
      </c>
      <c r="B156" s="2" t="s">
        <v>229</v>
      </c>
      <c r="C156" s="3" t="s">
        <v>181</v>
      </c>
      <c r="D156" s="1" t="s">
        <v>17</v>
      </c>
      <c r="E156" s="23" t="s">
        <v>18</v>
      </c>
      <c r="F156" s="82">
        <v>11.25</v>
      </c>
      <c r="G156" s="69">
        <f t="shared" ref="G156:G174" si="49">IF(J156&lt;I156,J156+12-I156,J156-I156)+IF(L156&lt;K156,L156+12-K156,L156-K156)+IF(N156&lt;M156,N156+12-M156,N156-M156)+IF(P156&lt;O156,P156+12-O156,P156-O156)+IF(R156&lt;Q156,R156+12-Q156,R156-Q156)+IF(T156&lt;S156,T156+12-S156,T156-S156)+IF(V156&lt;U156,V156+12-U156,V156-U156)</f>
        <v>41.5</v>
      </c>
      <c r="H156" s="24">
        <v>41.5</v>
      </c>
      <c r="I156" s="25">
        <v>3.5</v>
      </c>
      <c r="J156" s="26">
        <v>10</v>
      </c>
      <c r="K156" s="27">
        <v>3</v>
      </c>
      <c r="L156" s="28">
        <v>10</v>
      </c>
      <c r="M156" s="25">
        <v>3</v>
      </c>
      <c r="N156" s="26">
        <v>10</v>
      </c>
      <c r="O156" s="27">
        <v>0</v>
      </c>
      <c r="P156" s="28">
        <v>0</v>
      </c>
      <c r="Q156" s="25">
        <v>3</v>
      </c>
      <c r="R156" s="26">
        <v>10</v>
      </c>
      <c r="S156" s="27">
        <v>3</v>
      </c>
      <c r="T156" s="28">
        <v>10</v>
      </c>
      <c r="U156" s="25">
        <v>3</v>
      </c>
      <c r="V156" s="26">
        <v>10</v>
      </c>
      <c r="W156" s="22"/>
      <c r="X156" s="14">
        <f t="shared" si="43"/>
        <v>933.75</v>
      </c>
      <c r="Y156" s="14" t="e">
        <f>SUMIF('[1]2007'!$B$2119:$B$2200,[1]New!B158,'[1]2007'!$E$2119:$E$2200)</f>
        <v>#VALUE!</v>
      </c>
      <c r="Z156" s="15" t="e">
        <f t="shared" si="44"/>
        <v>#VALUE!</v>
      </c>
      <c r="AA156" s="23"/>
      <c r="AB156" s="23"/>
      <c r="AC156" s="16" t="e">
        <f t="shared" si="45"/>
        <v>#VALUE!</v>
      </c>
      <c r="AD156" s="13"/>
      <c r="AE156" s="17" t="e">
        <f>IF(Y156=0,0,LOOKUP(Y156,[1]Deduct!A$2:A$18,[1]Deduct!C$2:C$18))</f>
        <v>#VALUE!</v>
      </c>
      <c r="AF156" s="18" t="e">
        <f>IF(Y156=0,0,LOOKUP(Y156,[1]Deduct!A$2:A$18,[1]Deduct!D$2:D$18))</f>
        <v>#VALUE!</v>
      </c>
      <c r="AG156" s="18" t="e">
        <f>IF(Y156=0,0,LOOKUP(Y156,[1]Deduct!A$2:A$18,[1]Deduct!E$2:E$18))</f>
        <v>#VALUE!</v>
      </c>
      <c r="AH156" s="19" t="e">
        <f t="shared" si="46"/>
        <v>#VALUE!</v>
      </c>
      <c r="AI156" s="13"/>
      <c r="AJ156" s="13">
        <f>IF(X156=0,0,LOOKUP(X156,[1]Deduct!A$21:A$64,[1]Deduct!A$21:A$64))-X156</f>
        <v>-31.75</v>
      </c>
      <c r="AK156" s="20">
        <f>IF(X156=0,0,LOOKUP(X156,[1]Deduct!A$21:A$64,[1]Deduct!C$21:C$64))</f>
        <v>105.1</v>
      </c>
      <c r="AL156" s="13">
        <f>IF(X156=0,0,LOOKUP(X156,[1]Deduct!A$21:A$64,[1]Deduct!D$21:D$64))</f>
        <v>37.99</v>
      </c>
      <c r="AM156" s="13">
        <f>IF(X156=0,0,LOOKUP(X156,[1]Deduct!A$21:A$64,[1]Deduct!E$21:E$64))</f>
        <v>15.6</v>
      </c>
      <c r="AN156" s="18">
        <f t="shared" si="47"/>
        <v>218.52</v>
      </c>
      <c r="AO156" s="13"/>
      <c r="AP156" s="21" t="e">
        <f t="shared" si="48"/>
        <v>#VALUE!</v>
      </c>
    </row>
    <row r="157" spans="1:42">
      <c r="A157" s="68">
        <v>67</v>
      </c>
      <c r="B157" s="2" t="s">
        <v>102</v>
      </c>
      <c r="C157" s="3" t="s">
        <v>182</v>
      </c>
      <c r="D157" s="1" t="s">
        <v>20</v>
      </c>
      <c r="E157" s="23" t="s">
        <v>18</v>
      </c>
      <c r="F157" s="82">
        <v>10.25</v>
      </c>
      <c r="G157" s="69">
        <f t="shared" si="49"/>
        <v>29.75</v>
      </c>
      <c r="H157" s="24">
        <v>29.75</v>
      </c>
      <c r="I157" s="25">
        <v>0</v>
      </c>
      <c r="J157" s="26">
        <v>0</v>
      </c>
      <c r="K157" s="27">
        <v>11</v>
      </c>
      <c r="L157" s="28">
        <v>5</v>
      </c>
      <c r="M157" s="25">
        <v>11</v>
      </c>
      <c r="N157" s="26">
        <v>5</v>
      </c>
      <c r="O157" s="27">
        <v>11</v>
      </c>
      <c r="P157" s="28">
        <v>5</v>
      </c>
      <c r="Q157" s="25">
        <v>11</v>
      </c>
      <c r="R157" s="26">
        <v>4</v>
      </c>
      <c r="S157" s="27">
        <v>0</v>
      </c>
      <c r="T157" s="28">
        <v>0</v>
      </c>
      <c r="U157" s="25">
        <v>10</v>
      </c>
      <c r="V157" s="26">
        <v>4.75</v>
      </c>
      <c r="W157" s="22"/>
      <c r="X157" s="14">
        <f t="shared" si="43"/>
        <v>609.875</v>
      </c>
      <c r="Y157" s="14" t="e">
        <f>SUMIF('[1]2007'!$B$2119:$B$2200,[1]New!B159,'[1]2007'!$E$2119:$E$2200)</f>
        <v>#VALUE!</v>
      </c>
      <c r="Z157" s="15" t="e">
        <f t="shared" si="44"/>
        <v>#VALUE!</v>
      </c>
      <c r="AA157" s="23"/>
      <c r="AB157" s="23"/>
      <c r="AC157" s="16" t="e">
        <f t="shared" si="45"/>
        <v>#VALUE!</v>
      </c>
      <c r="AD157" s="13"/>
      <c r="AE157" s="17" t="e">
        <f>IF(Y157=0,0,LOOKUP(Y157,[1]Deduct!A$2:A$18,[1]Deduct!C$2:C$18))</f>
        <v>#VALUE!</v>
      </c>
      <c r="AF157" s="18" t="e">
        <f>IF(Y157=0,0,LOOKUP(Y157,[1]Deduct!A$2:A$18,[1]Deduct!D$2:D$18))</f>
        <v>#VALUE!</v>
      </c>
      <c r="AG157" s="18" t="e">
        <f>IF(Y157=0,0,LOOKUP(Y157,[1]Deduct!A$2:A$18,[1]Deduct!E$2:E$18))</f>
        <v>#VALUE!</v>
      </c>
      <c r="AH157" s="19" t="e">
        <f t="shared" si="46"/>
        <v>#VALUE!</v>
      </c>
      <c r="AI157" s="13"/>
      <c r="AJ157" s="13">
        <f>IF(X157=0,0,LOOKUP(X157,[1]Deduct!A$21:A$64,[1]Deduct!A$21:A$64))-X157</f>
        <v>-9.875</v>
      </c>
      <c r="AK157" s="20">
        <f>IF(X157=0,0,LOOKUP(X157,[1]Deduct!A$21:A$64,[1]Deduct!C$21:C$64))</f>
        <v>36.409999999999997</v>
      </c>
      <c r="AL157" s="13">
        <f>IF(X157=0,0,LOOKUP(X157,[1]Deduct!A$21:A$64,[1]Deduct!D$21:D$64))</f>
        <v>23.04</v>
      </c>
      <c r="AM157" s="13">
        <f>IF(X157=0,0,LOOKUP(X157,[1]Deduct!A$21:A$64,[1]Deduct!E$21:E$64))</f>
        <v>10.38</v>
      </c>
      <c r="AN157" s="18">
        <f t="shared" si="47"/>
        <v>107.4</v>
      </c>
      <c r="AO157" s="13"/>
      <c r="AP157" s="21" t="e">
        <f t="shared" si="48"/>
        <v>#VALUE!</v>
      </c>
    </row>
    <row r="158" spans="1:42">
      <c r="A158" s="68">
        <v>68</v>
      </c>
      <c r="B158" s="2" t="s">
        <v>103</v>
      </c>
      <c r="C158" s="3" t="s">
        <v>183</v>
      </c>
      <c r="D158" s="1" t="s">
        <v>26</v>
      </c>
      <c r="E158" s="23" t="s">
        <v>18</v>
      </c>
      <c r="F158" s="82">
        <v>10.25</v>
      </c>
      <c r="G158" s="69">
        <f t="shared" si="49"/>
        <v>40</v>
      </c>
      <c r="H158" s="24">
        <v>40</v>
      </c>
      <c r="I158" s="25">
        <v>12</v>
      </c>
      <c r="J158" s="26">
        <v>7</v>
      </c>
      <c r="K158" s="27">
        <v>12</v>
      </c>
      <c r="L158" s="28">
        <v>7</v>
      </c>
      <c r="M158" s="25">
        <v>12</v>
      </c>
      <c r="N158" s="26">
        <v>6</v>
      </c>
      <c r="O158" s="27">
        <v>0</v>
      </c>
      <c r="P158" s="28">
        <v>0</v>
      </c>
      <c r="Q158" s="25">
        <v>12</v>
      </c>
      <c r="R158" s="26">
        <v>6</v>
      </c>
      <c r="S158" s="27">
        <v>12</v>
      </c>
      <c r="T158" s="28">
        <v>7</v>
      </c>
      <c r="U158" s="25">
        <v>12</v>
      </c>
      <c r="V158" s="26">
        <v>7</v>
      </c>
      <c r="W158" s="22"/>
      <c r="X158" s="14">
        <f t="shared" si="43"/>
        <v>820</v>
      </c>
      <c r="Y158" s="14" t="e">
        <f>SUMIF('[1]2007'!$B$2119:$B$2200,[1]New!B160,'[1]2007'!$E$2119:$E$2200)</f>
        <v>#VALUE!</v>
      </c>
      <c r="Z158" s="15" t="e">
        <f t="shared" si="44"/>
        <v>#VALUE!</v>
      </c>
      <c r="AA158" s="23"/>
      <c r="AB158" s="23"/>
      <c r="AC158" s="16" t="e">
        <f t="shared" si="45"/>
        <v>#VALUE!</v>
      </c>
      <c r="AD158" s="13"/>
      <c r="AE158" s="17" t="e">
        <f>IF(Y158=0,0,LOOKUP(Y158,[1]Deduct!A$2:A$18,[1]Deduct!C$2:C$18))</f>
        <v>#VALUE!</v>
      </c>
      <c r="AF158" s="18" t="e">
        <f>IF(Y158=0,0,LOOKUP(Y158,[1]Deduct!A$2:A$18,[1]Deduct!D$2:D$18))</f>
        <v>#VALUE!</v>
      </c>
      <c r="AG158" s="18" t="e">
        <f>IF(Y158=0,0,LOOKUP(Y158,[1]Deduct!A$2:A$18,[1]Deduct!E$2:E$18))</f>
        <v>#VALUE!</v>
      </c>
      <c r="AH158" s="19" t="e">
        <f t="shared" si="46"/>
        <v>#VALUE!</v>
      </c>
      <c r="AI158" s="13"/>
      <c r="AJ158" s="13">
        <f>IF(X158=0,0,LOOKUP(X158,[1]Deduct!A$21:A$64,[1]Deduct!A$21:A$64))-X158</f>
        <v>-70</v>
      </c>
      <c r="AK158" s="20">
        <f>IF(X158=0,0,LOOKUP(X158,[1]Deduct!A$21:A$64,[1]Deduct!C$21:C$64))</f>
        <v>76.92</v>
      </c>
      <c r="AL158" s="13">
        <f>IF(X158=0,0,LOOKUP(X158,[1]Deduct!A$21:A$64,[1]Deduct!D$21:D$64))</f>
        <v>30.49</v>
      </c>
      <c r="AM158" s="13">
        <f>IF(X158=0,0,LOOKUP(X158,[1]Deduct!A$21:A$64,[1]Deduct!E$21:E$64))</f>
        <v>13.01</v>
      </c>
      <c r="AN158" s="18">
        <f t="shared" si="47"/>
        <v>169.12</v>
      </c>
      <c r="AO158" s="13"/>
      <c r="AP158" s="21" t="e">
        <f t="shared" si="48"/>
        <v>#VALUE!</v>
      </c>
    </row>
    <row r="159" spans="1:42">
      <c r="A159" s="68">
        <v>69</v>
      </c>
      <c r="B159" s="2" t="s">
        <v>104</v>
      </c>
      <c r="C159" s="3" t="s">
        <v>184</v>
      </c>
      <c r="D159" s="1" t="s">
        <v>19</v>
      </c>
      <c r="E159" s="23" t="s">
        <v>18</v>
      </c>
      <c r="F159" s="82">
        <v>10.25</v>
      </c>
      <c r="G159" s="69">
        <f t="shared" si="49"/>
        <v>20</v>
      </c>
      <c r="H159" s="24">
        <v>20</v>
      </c>
      <c r="I159" s="25">
        <v>5</v>
      </c>
      <c r="J159" s="26">
        <v>9</v>
      </c>
      <c r="K159" s="27">
        <v>0</v>
      </c>
      <c r="L159" s="28">
        <v>0</v>
      </c>
      <c r="M159" s="25">
        <v>5</v>
      </c>
      <c r="N159" s="26">
        <v>9</v>
      </c>
      <c r="O159" s="27">
        <v>5</v>
      </c>
      <c r="P159" s="28">
        <v>9</v>
      </c>
      <c r="Q159" s="25">
        <v>5</v>
      </c>
      <c r="R159" s="26">
        <v>9</v>
      </c>
      <c r="S159" s="27">
        <v>5</v>
      </c>
      <c r="T159" s="28">
        <v>9</v>
      </c>
      <c r="U159" s="25">
        <v>0</v>
      </c>
      <c r="V159" s="26">
        <v>0</v>
      </c>
      <c r="W159" s="22"/>
      <c r="X159" s="14">
        <f t="shared" si="43"/>
        <v>410</v>
      </c>
      <c r="Y159" s="14" t="e">
        <f>SUMIF('[1]2007'!$B$2119:$B$2200,[1]New!B161,'[1]2007'!$E$2119:$E$2200)</f>
        <v>#VALUE!</v>
      </c>
      <c r="Z159" s="15" t="e">
        <f t="shared" si="44"/>
        <v>#VALUE!</v>
      </c>
      <c r="AA159" s="23"/>
      <c r="AB159" s="23"/>
      <c r="AC159" s="16" t="e">
        <f t="shared" si="45"/>
        <v>#VALUE!</v>
      </c>
      <c r="AD159" s="13"/>
      <c r="AE159" s="17" t="e">
        <f>IF(Y159=0,0,LOOKUP(Y159,[1]Deduct!A$2:A$18,[1]Deduct!C$2:C$18))</f>
        <v>#VALUE!</v>
      </c>
      <c r="AF159" s="18" t="e">
        <f>IF(Y159=0,0,LOOKUP(Y159,[1]Deduct!A$2:A$18,[1]Deduct!D$2:D$18))</f>
        <v>#VALUE!</v>
      </c>
      <c r="AG159" s="18" t="e">
        <f>IF(Y159=0,0,LOOKUP(Y159,[1]Deduct!A$2:A$18,[1]Deduct!E$2:E$18))</f>
        <v>#VALUE!</v>
      </c>
      <c r="AH159" s="19" t="e">
        <f t="shared" si="46"/>
        <v>#VALUE!</v>
      </c>
      <c r="AI159" s="13"/>
      <c r="AJ159" s="13">
        <f>IF(X159=0,0,LOOKUP(X159,[1]Deduct!A$21:A$64,[1]Deduct!A$21:A$64))-X159</f>
        <v>0</v>
      </c>
      <c r="AK159" s="20">
        <f>IF(X159=0,0,LOOKUP(X159,[1]Deduct!A$21:A$64,[1]Deduct!C$21:C$64))</f>
        <v>0</v>
      </c>
      <c r="AL159" s="13">
        <f>IF(X159=0,0,LOOKUP(X159,[1]Deduct!A$21:A$64,[1]Deduct!D$21:D$64))</f>
        <v>13.64</v>
      </c>
      <c r="AM159" s="13">
        <f>IF(X159=0,0,LOOKUP(X159,[1]Deduct!A$21:A$64,[1]Deduct!E$21:E$64))</f>
        <v>7.1</v>
      </c>
      <c r="AN159" s="18">
        <f t="shared" si="47"/>
        <v>44.32</v>
      </c>
      <c r="AO159" s="13"/>
      <c r="AP159" s="21" t="e">
        <f t="shared" si="48"/>
        <v>#VALUE!</v>
      </c>
    </row>
    <row r="160" spans="1:42">
      <c r="A160" s="68">
        <v>70</v>
      </c>
      <c r="B160" s="2" t="s">
        <v>105</v>
      </c>
      <c r="C160" s="3" t="s">
        <v>185</v>
      </c>
      <c r="D160" s="1" t="s">
        <v>20</v>
      </c>
      <c r="E160" s="23" t="s">
        <v>18</v>
      </c>
      <c r="F160" s="82">
        <v>10.25</v>
      </c>
      <c r="G160" s="69">
        <f t="shared" si="49"/>
        <v>20</v>
      </c>
      <c r="H160" s="24">
        <v>20</v>
      </c>
      <c r="I160" s="25">
        <v>5</v>
      </c>
      <c r="J160" s="26">
        <v>9</v>
      </c>
      <c r="K160" s="27">
        <v>5</v>
      </c>
      <c r="L160" s="28">
        <v>9</v>
      </c>
      <c r="M160" s="25">
        <v>5</v>
      </c>
      <c r="N160" s="26">
        <v>9</v>
      </c>
      <c r="O160" s="27">
        <v>5</v>
      </c>
      <c r="P160" s="28">
        <v>9</v>
      </c>
      <c r="Q160" s="25">
        <v>5</v>
      </c>
      <c r="R160" s="26">
        <v>9</v>
      </c>
      <c r="S160" s="27">
        <v>0</v>
      </c>
      <c r="T160" s="28">
        <v>0</v>
      </c>
      <c r="U160" s="25">
        <v>0</v>
      </c>
      <c r="V160" s="26">
        <v>0</v>
      </c>
      <c r="W160" s="22"/>
      <c r="X160" s="14">
        <f t="shared" si="43"/>
        <v>410</v>
      </c>
      <c r="Y160" s="14" t="e">
        <f>SUMIF('[1]2007'!$B$2119:$B$2200,[1]New!B162,'[1]2007'!$E$2119:$E$2200)</f>
        <v>#VALUE!</v>
      </c>
      <c r="Z160" s="15" t="e">
        <f t="shared" si="44"/>
        <v>#VALUE!</v>
      </c>
      <c r="AA160" s="23"/>
      <c r="AB160" s="23"/>
      <c r="AC160" s="16" t="e">
        <f t="shared" si="45"/>
        <v>#VALUE!</v>
      </c>
      <c r="AD160" s="13"/>
      <c r="AE160" s="17" t="e">
        <f>IF(Y160=0,0,LOOKUP(Y160,[1]Deduct!A$2:A$18,[1]Deduct!C$2:C$18))</f>
        <v>#VALUE!</v>
      </c>
      <c r="AF160" s="18" t="e">
        <f>IF(Y160=0,0,LOOKUP(Y160,[1]Deduct!A$2:A$18,[1]Deduct!D$2:D$18))</f>
        <v>#VALUE!</v>
      </c>
      <c r="AG160" s="18" t="e">
        <f>IF(Y160=0,0,LOOKUP(Y160,[1]Deduct!A$2:A$18,[1]Deduct!E$2:E$18))</f>
        <v>#VALUE!</v>
      </c>
      <c r="AH160" s="19" t="e">
        <f t="shared" si="46"/>
        <v>#VALUE!</v>
      </c>
      <c r="AI160" s="13"/>
      <c r="AJ160" s="13">
        <f>IF(X160=0,0,LOOKUP(X160,[1]Deduct!A$21:A$64,[1]Deduct!A$21:A$64))-X160</f>
        <v>0</v>
      </c>
      <c r="AK160" s="20">
        <f>IF(X160=0,0,LOOKUP(X160,[1]Deduct!A$21:A$64,[1]Deduct!C$21:C$64))</f>
        <v>0</v>
      </c>
      <c r="AL160" s="13">
        <f>IF(X160=0,0,LOOKUP(X160,[1]Deduct!A$21:A$64,[1]Deduct!D$21:D$64))</f>
        <v>13.64</v>
      </c>
      <c r="AM160" s="13">
        <f>IF(X160=0,0,LOOKUP(X160,[1]Deduct!A$21:A$64,[1]Deduct!E$21:E$64))</f>
        <v>7.1</v>
      </c>
      <c r="AN160" s="18">
        <f t="shared" si="47"/>
        <v>44.32</v>
      </c>
      <c r="AO160" s="13"/>
      <c r="AP160" s="21" t="e">
        <f t="shared" si="48"/>
        <v>#VALUE!</v>
      </c>
    </row>
    <row r="161" spans="1:42">
      <c r="A161" s="68">
        <v>71</v>
      </c>
      <c r="B161" s="2" t="s">
        <v>106</v>
      </c>
      <c r="C161" s="3" t="s">
        <v>186</v>
      </c>
      <c r="D161" s="1" t="s">
        <v>25</v>
      </c>
      <c r="E161" s="23" t="s">
        <v>18</v>
      </c>
      <c r="F161" s="82">
        <v>10.25</v>
      </c>
      <c r="G161" s="69">
        <f t="shared" si="49"/>
        <v>40</v>
      </c>
      <c r="H161" s="24">
        <v>40</v>
      </c>
      <c r="I161" s="25">
        <v>10</v>
      </c>
      <c r="J161" s="26">
        <v>5</v>
      </c>
      <c r="K161" s="27">
        <v>10</v>
      </c>
      <c r="L161" s="28">
        <v>5</v>
      </c>
      <c r="M161" s="25">
        <v>10</v>
      </c>
      <c r="N161" s="26">
        <v>5</v>
      </c>
      <c r="O161" s="27">
        <v>10</v>
      </c>
      <c r="P161" s="28">
        <v>5</v>
      </c>
      <c r="Q161" s="25">
        <v>10</v>
      </c>
      <c r="R161" s="26">
        <v>4</v>
      </c>
      <c r="S161" s="27">
        <v>10</v>
      </c>
      <c r="T161" s="28">
        <v>4</v>
      </c>
      <c r="U161" s="25">
        <v>0</v>
      </c>
      <c r="V161" s="26">
        <v>0</v>
      </c>
      <c r="W161" s="22"/>
      <c r="X161" s="14">
        <f t="shared" si="43"/>
        <v>820</v>
      </c>
      <c r="Y161" s="14" t="e">
        <f>SUMIF('[1]2007'!$B$2119:$B$2200,[1]New!B163,'[1]2007'!$E$2119:$E$2200)</f>
        <v>#VALUE!</v>
      </c>
      <c r="Z161" s="15" t="e">
        <f t="shared" si="44"/>
        <v>#VALUE!</v>
      </c>
      <c r="AA161" s="23"/>
      <c r="AB161" s="23"/>
      <c r="AC161" s="16" t="e">
        <f t="shared" si="45"/>
        <v>#VALUE!</v>
      </c>
      <c r="AD161" s="13"/>
      <c r="AE161" s="17" t="e">
        <f>IF(Y161=0,0,LOOKUP(Y161,[1]Deduct!A$2:A$18,[1]Deduct!C$2:C$18))</f>
        <v>#VALUE!</v>
      </c>
      <c r="AF161" s="18" t="e">
        <f>IF(Y161=0,0,LOOKUP(Y161,[1]Deduct!A$2:A$18,[1]Deduct!D$2:D$18))</f>
        <v>#VALUE!</v>
      </c>
      <c r="AG161" s="18" t="e">
        <f>IF(Y161=0,0,LOOKUP(Y161,[1]Deduct!A$2:A$18,[1]Deduct!E$2:E$18))</f>
        <v>#VALUE!</v>
      </c>
      <c r="AH161" s="19" t="e">
        <f t="shared" si="46"/>
        <v>#VALUE!</v>
      </c>
      <c r="AI161" s="13"/>
      <c r="AJ161" s="13">
        <f>IF(X161=0,0,LOOKUP(X161,[1]Deduct!A$21:A$64,[1]Deduct!A$21:A$64))-X161</f>
        <v>-70</v>
      </c>
      <c r="AK161" s="20">
        <f>IF(X161=0,0,LOOKUP(X161,[1]Deduct!A$21:A$64,[1]Deduct!C$21:C$64))</f>
        <v>76.92</v>
      </c>
      <c r="AL161" s="13">
        <f>IF(X161=0,0,LOOKUP(X161,[1]Deduct!A$21:A$64,[1]Deduct!D$21:D$64))</f>
        <v>30.49</v>
      </c>
      <c r="AM161" s="13">
        <f>IF(X161=0,0,LOOKUP(X161,[1]Deduct!A$21:A$64,[1]Deduct!E$21:E$64))</f>
        <v>13.01</v>
      </c>
      <c r="AN161" s="18">
        <f t="shared" si="47"/>
        <v>169.12</v>
      </c>
      <c r="AO161" s="13"/>
      <c r="AP161" s="21" t="e">
        <f t="shared" si="48"/>
        <v>#VALUE!</v>
      </c>
    </row>
    <row r="162" spans="1:42">
      <c r="A162" s="68">
        <v>72</v>
      </c>
      <c r="B162" s="2" t="s">
        <v>107</v>
      </c>
      <c r="C162" s="3" t="s">
        <v>187</v>
      </c>
      <c r="D162" s="1" t="s">
        <v>19</v>
      </c>
      <c r="E162" s="23" t="s">
        <v>18</v>
      </c>
      <c r="F162" s="82">
        <v>10.25</v>
      </c>
      <c r="G162" s="69">
        <f t="shared" si="49"/>
        <v>40</v>
      </c>
      <c r="H162" s="24">
        <v>40</v>
      </c>
      <c r="I162" s="25">
        <v>10</v>
      </c>
      <c r="J162" s="26">
        <v>5</v>
      </c>
      <c r="K162" s="27">
        <v>10</v>
      </c>
      <c r="L162" s="28">
        <v>5</v>
      </c>
      <c r="M162" s="25">
        <v>10</v>
      </c>
      <c r="N162" s="26">
        <v>5</v>
      </c>
      <c r="O162" s="27">
        <v>0</v>
      </c>
      <c r="P162" s="28">
        <v>0</v>
      </c>
      <c r="Q162" s="25">
        <v>9</v>
      </c>
      <c r="R162" s="26">
        <v>4</v>
      </c>
      <c r="S162" s="27">
        <v>10</v>
      </c>
      <c r="T162" s="28">
        <v>4</v>
      </c>
      <c r="U162" s="25">
        <v>10</v>
      </c>
      <c r="V162" s="26">
        <v>4</v>
      </c>
      <c r="W162" s="22"/>
      <c r="X162" s="14">
        <f t="shared" si="43"/>
        <v>820</v>
      </c>
      <c r="Y162" s="14" t="e">
        <f>SUMIF('[1]2007'!$B$2119:$B$2200,[1]New!B164,'[1]2007'!$E$2119:$E$2200)</f>
        <v>#VALUE!</v>
      </c>
      <c r="Z162" s="15" t="e">
        <f t="shared" si="44"/>
        <v>#VALUE!</v>
      </c>
      <c r="AA162" s="23"/>
      <c r="AB162" s="23"/>
      <c r="AC162" s="16" t="e">
        <f t="shared" si="45"/>
        <v>#VALUE!</v>
      </c>
      <c r="AD162" s="13"/>
      <c r="AE162" s="17" t="e">
        <f>IF(Y162=0,0,LOOKUP(Y162,[1]Deduct!A$2:A$18,[1]Deduct!C$2:C$18))</f>
        <v>#VALUE!</v>
      </c>
      <c r="AF162" s="18" t="e">
        <f>IF(Y162=0,0,LOOKUP(Y162,[1]Deduct!A$2:A$18,[1]Deduct!D$2:D$18))</f>
        <v>#VALUE!</v>
      </c>
      <c r="AG162" s="18" t="e">
        <f>IF(Y162=0,0,LOOKUP(Y162,[1]Deduct!A$2:A$18,[1]Deduct!E$2:E$18))</f>
        <v>#VALUE!</v>
      </c>
      <c r="AH162" s="19" t="e">
        <f t="shared" si="46"/>
        <v>#VALUE!</v>
      </c>
      <c r="AI162" s="13"/>
      <c r="AJ162" s="13">
        <f>IF(X162=0,0,LOOKUP(X162,[1]Deduct!A$21:A$64,[1]Deduct!A$21:A$64))-X162</f>
        <v>-70</v>
      </c>
      <c r="AK162" s="20">
        <f>IF(X162=0,0,LOOKUP(X162,[1]Deduct!A$21:A$64,[1]Deduct!C$21:C$64))</f>
        <v>76.92</v>
      </c>
      <c r="AL162" s="13">
        <f>IF(X162=0,0,LOOKUP(X162,[1]Deduct!A$21:A$64,[1]Deduct!D$21:D$64))</f>
        <v>30.49</v>
      </c>
      <c r="AM162" s="13">
        <f>IF(X162=0,0,LOOKUP(X162,[1]Deduct!A$21:A$64,[1]Deduct!E$21:E$64))</f>
        <v>13.01</v>
      </c>
      <c r="AN162" s="18">
        <f t="shared" si="47"/>
        <v>169.12</v>
      </c>
      <c r="AO162" s="13"/>
      <c r="AP162" s="21" t="e">
        <f t="shared" si="48"/>
        <v>#VALUE!</v>
      </c>
    </row>
    <row r="163" spans="1:42">
      <c r="A163" s="68">
        <v>73</v>
      </c>
      <c r="B163" s="2" t="s">
        <v>108</v>
      </c>
      <c r="C163" s="3" t="s">
        <v>188</v>
      </c>
      <c r="D163" s="1" t="s">
        <v>26</v>
      </c>
      <c r="E163" s="23" t="s">
        <v>18</v>
      </c>
      <c r="F163" s="82">
        <v>10.25</v>
      </c>
      <c r="G163" s="69">
        <f t="shared" si="49"/>
        <v>40</v>
      </c>
      <c r="H163" s="24">
        <v>40</v>
      </c>
      <c r="I163" s="25">
        <v>2</v>
      </c>
      <c r="J163" s="26">
        <v>10</v>
      </c>
      <c r="K163" s="27">
        <v>0</v>
      </c>
      <c r="L163" s="28">
        <v>0</v>
      </c>
      <c r="M163" s="25">
        <v>2</v>
      </c>
      <c r="N163" s="26">
        <v>10</v>
      </c>
      <c r="O163" s="27">
        <v>0</v>
      </c>
      <c r="P163" s="28">
        <v>0</v>
      </c>
      <c r="Q163" s="25">
        <v>2</v>
      </c>
      <c r="R163" s="26">
        <v>10</v>
      </c>
      <c r="S163" s="27">
        <v>2</v>
      </c>
      <c r="T163" s="28">
        <v>10</v>
      </c>
      <c r="U163" s="25">
        <v>2</v>
      </c>
      <c r="V163" s="26">
        <v>10</v>
      </c>
      <c r="W163" s="22"/>
      <c r="X163" s="14">
        <f t="shared" si="43"/>
        <v>820</v>
      </c>
      <c r="Y163" s="14" t="e">
        <f>SUMIF('[1]2007'!$B$2119:$B$2200,[1]New!B165,'[1]2007'!$E$2119:$E$2200)</f>
        <v>#VALUE!</v>
      </c>
      <c r="Z163" s="15" t="e">
        <f t="shared" si="44"/>
        <v>#VALUE!</v>
      </c>
      <c r="AA163" s="23"/>
      <c r="AB163" s="23"/>
      <c r="AC163" s="16" t="e">
        <f t="shared" si="45"/>
        <v>#VALUE!</v>
      </c>
      <c r="AD163" s="13"/>
      <c r="AE163" s="17" t="e">
        <f>IF(Y163=0,0,LOOKUP(Y163,[1]Deduct!A$2:A$18,[1]Deduct!C$2:C$18))</f>
        <v>#VALUE!</v>
      </c>
      <c r="AF163" s="18" t="e">
        <f>IF(Y163=0,0,LOOKUP(Y163,[1]Deduct!A$2:A$18,[1]Deduct!D$2:D$18))</f>
        <v>#VALUE!</v>
      </c>
      <c r="AG163" s="18" t="e">
        <f>IF(Y163=0,0,LOOKUP(Y163,[1]Deduct!A$2:A$18,[1]Deduct!E$2:E$18))</f>
        <v>#VALUE!</v>
      </c>
      <c r="AH163" s="19" t="e">
        <f t="shared" si="46"/>
        <v>#VALUE!</v>
      </c>
      <c r="AI163" s="13"/>
      <c r="AJ163" s="13">
        <f>IF(X163=0,0,LOOKUP(X163,[1]Deduct!A$21:A$64,[1]Deduct!A$21:A$64))-X163</f>
        <v>-70</v>
      </c>
      <c r="AK163" s="20">
        <f>IF(X163=0,0,LOOKUP(X163,[1]Deduct!A$21:A$64,[1]Deduct!C$21:C$64))</f>
        <v>76.92</v>
      </c>
      <c r="AL163" s="13">
        <f>IF(X163=0,0,LOOKUP(X163,[1]Deduct!A$21:A$64,[1]Deduct!D$21:D$64))</f>
        <v>30.49</v>
      </c>
      <c r="AM163" s="13">
        <f>IF(X163=0,0,LOOKUP(X163,[1]Deduct!A$21:A$64,[1]Deduct!E$21:E$64))</f>
        <v>13.01</v>
      </c>
      <c r="AN163" s="18">
        <f t="shared" si="47"/>
        <v>169.12</v>
      </c>
      <c r="AO163" s="13"/>
      <c r="AP163" s="21" t="e">
        <f t="shared" si="48"/>
        <v>#VALUE!</v>
      </c>
    </row>
    <row r="164" spans="1:42">
      <c r="A164" s="68">
        <v>74</v>
      </c>
      <c r="B164" s="2" t="s">
        <v>109</v>
      </c>
      <c r="C164" s="3" t="s">
        <v>189</v>
      </c>
      <c r="D164" s="1" t="s">
        <v>17</v>
      </c>
      <c r="E164" s="23" t="s">
        <v>18</v>
      </c>
      <c r="F164" s="82">
        <v>10.25</v>
      </c>
      <c r="G164" s="69">
        <f t="shared" si="49"/>
        <v>37.75</v>
      </c>
      <c r="H164" s="24">
        <v>37.75</v>
      </c>
      <c r="I164" s="25">
        <v>3</v>
      </c>
      <c r="J164" s="26">
        <v>10</v>
      </c>
      <c r="K164" s="27">
        <v>3.25</v>
      </c>
      <c r="L164" s="28">
        <v>10</v>
      </c>
      <c r="M164" s="25">
        <v>0</v>
      </c>
      <c r="N164" s="26">
        <v>0</v>
      </c>
      <c r="O164" s="27">
        <v>4</v>
      </c>
      <c r="P164" s="28">
        <v>10</v>
      </c>
      <c r="Q164" s="25">
        <v>4</v>
      </c>
      <c r="R164" s="26">
        <v>10</v>
      </c>
      <c r="S164" s="27">
        <v>4</v>
      </c>
      <c r="T164" s="28">
        <v>10</v>
      </c>
      <c r="U164" s="25">
        <v>4</v>
      </c>
      <c r="V164" s="26">
        <v>10</v>
      </c>
      <c r="W164" s="22"/>
      <c r="X164" s="14">
        <f t="shared" si="43"/>
        <v>773.875</v>
      </c>
      <c r="Y164" s="14" t="e">
        <f>SUMIF('[1]2007'!$B$2119:$B$2200,[1]New!B166,'[1]2007'!$E$2119:$E$2200)</f>
        <v>#VALUE!</v>
      </c>
      <c r="Z164" s="15" t="e">
        <f t="shared" si="44"/>
        <v>#VALUE!</v>
      </c>
      <c r="AA164" s="23"/>
      <c r="AB164" s="23"/>
      <c r="AC164" s="16" t="e">
        <f t="shared" si="45"/>
        <v>#VALUE!</v>
      </c>
      <c r="AD164" s="13"/>
      <c r="AE164" s="17" t="e">
        <f>IF(Y164=0,0,LOOKUP(Y164,[1]Deduct!A$2:A$18,[1]Deduct!C$2:C$18))</f>
        <v>#VALUE!</v>
      </c>
      <c r="AF164" s="18" t="e">
        <f>IF(Y164=0,0,LOOKUP(Y164,[1]Deduct!A$2:A$18,[1]Deduct!D$2:D$18))</f>
        <v>#VALUE!</v>
      </c>
      <c r="AG164" s="18" t="e">
        <f>IF(Y164=0,0,LOOKUP(Y164,[1]Deduct!A$2:A$18,[1]Deduct!E$2:E$18))</f>
        <v>#VALUE!</v>
      </c>
      <c r="AH164" s="19" t="e">
        <f t="shared" si="46"/>
        <v>#VALUE!</v>
      </c>
      <c r="AI164" s="13"/>
      <c r="AJ164" s="13">
        <f>IF(X164=0,0,LOOKUP(X164,[1]Deduct!A$21:A$64,[1]Deduct!A$21:A$64))-X164</f>
        <v>-23.875</v>
      </c>
      <c r="AK164" s="20">
        <f>IF(X164=0,0,LOOKUP(X164,[1]Deduct!A$21:A$64,[1]Deduct!C$21:C$64))</f>
        <v>76.92</v>
      </c>
      <c r="AL164" s="13">
        <f>IF(X164=0,0,LOOKUP(X164,[1]Deduct!A$21:A$64,[1]Deduct!D$21:D$64))</f>
        <v>30.49</v>
      </c>
      <c r="AM164" s="13">
        <f>IF(X164=0,0,LOOKUP(X164,[1]Deduct!A$21:A$64,[1]Deduct!E$21:E$64))</f>
        <v>13.01</v>
      </c>
      <c r="AN164" s="18">
        <f t="shared" si="47"/>
        <v>169.12</v>
      </c>
      <c r="AO164" s="13"/>
      <c r="AP164" s="21" t="e">
        <f t="shared" si="48"/>
        <v>#VALUE!</v>
      </c>
    </row>
    <row r="165" spans="1:42">
      <c r="A165" s="68">
        <v>75</v>
      </c>
      <c r="B165" s="2" t="s">
        <v>110</v>
      </c>
      <c r="C165" s="3" t="s">
        <v>190</v>
      </c>
      <c r="D165" s="1" t="s">
        <v>17</v>
      </c>
      <c r="E165" s="23" t="s">
        <v>18</v>
      </c>
      <c r="F165" s="82">
        <v>10.75</v>
      </c>
      <c r="G165" s="69">
        <f t="shared" si="49"/>
        <v>35.75</v>
      </c>
      <c r="H165" s="24">
        <v>35.75</v>
      </c>
      <c r="I165" s="25">
        <v>9</v>
      </c>
      <c r="J165" s="26">
        <v>2</v>
      </c>
      <c r="K165" s="27">
        <v>9</v>
      </c>
      <c r="L165" s="28">
        <v>3</v>
      </c>
      <c r="M165" s="25">
        <v>9</v>
      </c>
      <c r="N165" s="26">
        <v>3</v>
      </c>
      <c r="O165" s="27">
        <v>9</v>
      </c>
      <c r="P165" s="28">
        <v>3.75</v>
      </c>
      <c r="Q165" s="25">
        <v>9</v>
      </c>
      <c r="R165" s="26">
        <v>3</v>
      </c>
      <c r="S165" s="27">
        <v>9</v>
      </c>
      <c r="T165" s="28">
        <v>3</v>
      </c>
      <c r="U165" s="25">
        <v>0</v>
      </c>
      <c r="V165" s="26">
        <v>0</v>
      </c>
      <c r="W165" s="22"/>
      <c r="X165" s="14">
        <f t="shared" si="43"/>
        <v>768.625</v>
      </c>
      <c r="Y165" s="14" t="e">
        <f>SUMIF('[1]2007'!$B$2119:$B$2200,[1]New!B167,'[1]2007'!$E$2119:$E$2200)</f>
        <v>#VALUE!</v>
      </c>
      <c r="Z165" s="15" t="e">
        <f t="shared" si="44"/>
        <v>#VALUE!</v>
      </c>
      <c r="AA165" s="23"/>
      <c r="AB165" s="23"/>
      <c r="AC165" s="16" t="e">
        <f t="shared" si="45"/>
        <v>#VALUE!</v>
      </c>
      <c r="AD165" s="13"/>
      <c r="AE165" s="17" t="e">
        <f>IF(Y165=0,0,LOOKUP(Y165,[1]Deduct!A$2:A$18,[1]Deduct!C$2:C$18))</f>
        <v>#VALUE!</v>
      </c>
      <c r="AF165" s="18" t="e">
        <f>IF(Y165=0,0,LOOKUP(Y165,[1]Deduct!A$2:A$18,[1]Deduct!D$2:D$18))</f>
        <v>#VALUE!</v>
      </c>
      <c r="AG165" s="18" t="e">
        <f>IF(Y165=0,0,LOOKUP(Y165,[1]Deduct!A$2:A$18,[1]Deduct!E$2:E$18))</f>
        <v>#VALUE!</v>
      </c>
      <c r="AH165" s="19" t="e">
        <f t="shared" si="46"/>
        <v>#VALUE!</v>
      </c>
      <c r="AI165" s="13"/>
      <c r="AJ165" s="13">
        <f>IF(X165=0,0,LOOKUP(X165,[1]Deduct!A$21:A$64,[1]Deduct!A$21:A$64))-X165</f>
        <v>-18.625</v>
      </c>
      <c r="AK165" s="20">
        <f>IF(X165=0,0,LOOKUP(X165,[1]Deduct!A$21:A$64,[1]Deduct!C$21:C$64))</f>
        <v>76.92</v>
      </c>
      <c r="AL165" s="13">
        <f>IF(X165=0,0,LOOKUP(X165,[1]Deduct!A$21:A$64,[1]Deduct!D$21:D$64))</f>
        <v>30.49</v>
      </c>
      <c r="AM165" s="13">
        <f>IF(X165=0,0,LOOKUP(X165,[1]Deduct!A$21:A$64,[1]Deduct!E$21:E$64))</f>
        <v>13.01</v>
      </c>
      <c r="AN165" s="18">
        <f t="shared" si="47"/>
        <v>169.12</v>
      </c>
      <c r="AO165" s="13"/>
      <c r="AP165" s="21" t="e">
        <f t="shared" si="48"/>
        <v>#VALUE!</v>
      </c>
    </row>
    <row r="166" spans="1:42">
      <c r="A166" s="68">
        <v>76</v>
      </c>
      <c r="B166" s="2" t="s">
        <v>111</v>
      </c>
      <c r="C166" s="3" t="s">
        <v>191</v>
      </c>
      <c r="D166" s="1" t="s">
        <v>20</v>
      </c>
      <c r="E166" s="23" t="s">
        <v>18</v>
      </c>
      <c r="F166" s="82">
        <v>11.25</v>
      </c>
      <c r="G166" s="69">
        <f t="shared" si="49"/>
        <v>40</v>
      </c>
      <c r="H166" s="24">
        <v>40</v>
      </c>
      <c r="I166" s="25">
        <v>11</v>
      </c>
      <c r="J166" s="26">
        <v>6</v>
      </c>
      <c r="K166" s="27">
        <v>11</v>
      </c>
      <c r="L166" s="28">
        <v>6</v>
      </c>
      <c r="M166" s="25">
        <v>0</v>
      </c>
      <c r="N166" s="26">
        <v>0</v>
      </c>
      <c r="O166" s="27">
        <v>11</v>
      </c>
      <c r="P166" s="28">
        <v>6</v>
      </c>
      <c r="Q166" s="25">
        <v>11</v>
      </c>
      <c r="R166" s="26">
        <v>6</v>
      </c>
      <c r="S166" s="27">
        <v>11</v>
      </c>
      <c r="T166" s="28">
        <v>5</v>
      </c>
      <c r="U166" s="25">
        <v>11</v>
      </c>
      <c r="V166" s="26">
        <v>5</v>
      </c>
      <c r="W166" s="22"/>
      <c r="X166" s="14">
        <f t="shared" si="43"/>
        <v>900</v>
      </c>
      <c r="Y166" s="14" t="e">
        <f>SUMIF('[1]2007'!$B$2119:$B$2200,[1]New!B168,'[1]2007'!$E$2119:$E$2200)</f>
        <v>#VALUE!</v>
      </c>
      <c r="Z166" s="15" t="e">
        <f t="shared" si="44"/>
        <v>#VALUE!</v>
      </c>
      <c r="AA166" s="23"/>
      <c r="AB166" s="23"/>
      <c r="AC166" s="16" t="e">
        <f t="shared" si="45"/>
        <v>#VALUE!</v>
      </c>
      <c r="AD166" s="13"/>
      <c r="AE166" s="17" t="e">
        <f>IF(Y166=0,0,LOOKUP(Y166,[1]Deduct!A$2:A$18,[1]Deduct!C$2:C$18))</f>
        <v>#VALUE!</v>
      </c>
      <c r="AF166" s="18" t="e">
        <f>IF(Y166=0,0,LOOKUP(Y166,[1]Deduct!A$2:A$18,[1]Deduct!D$2:D$18))</f>
        <v>#VALUE!</v>
      </c>
      <c r="AG166" s="18" t="e">
        <f>IF(Y166=0,0,LOOKUP(Y166,[1]Deduct!A$2:A$18,[1]Deduct!E$2:E$18))</f>
        <v>#VALUE!</v>
      </c>
      <c r="AH166" s="19" t="e">
        <f t="shared" si="46"/>
        <v>#VALUE!</v>
      </c>
      <c r="AI166" s="13"/>
      <c r="AJ166" s="13">
        <f>IF(X166=0,0,LOOKUP(X166,[1]Deduct!A$21:A$64,[1]Deduct!A$21:A$64))-X166</f>
        <v>-20</v>
      </c>
      <c r="AK166" s="20">
        <f>IF(X166=0,0,LOOKUP(X166,[1]Deduct!A$21:A$64,[1]Deduct!C$21:C$64))</f>
        <v>99.45</v>
      </c>
      <c r="AL166" s="13">
        <f>IF(X166=0,0,LOOKUP(X166,[1]Deduct!A$21:A$64,[1]Deduct!D$21:D$64))</f>
        <v>36.9</v>
      </c>
      <c r="AM166" s="13">
        <f>IF(X166=0,0,LOOKUP(X166,[1]Deduct!A$21:A$64,[1]Deduct!E$21:E$64))</f>
        <v>15.22</v>
      </c>
      <c r="AN166" s="18">
        <f t="shared" si="47"/>
        <v>209.78</v>
      </c>
      <c r="AO166" s="13"/>
      <c r="AP166" s="21" t="e">
        <f t="shared" si="48"/>
        <v>#VALUE!</v>
      </c>
    </row>
    <row r="167" spans="1:42">
      <c r="A167" s="68">
        <v>77</v>
      </c>
      <c r="B167" s="2" t="s">
        <v>230</v>
      </c>
      <c r="C167" s="3" t="s">
        <v>192</v>
      </c>
      <c r="D167" s="1" t="s">
        <v>17</v>
      </c>
      <c r="E167" s="23" t="s">
        <v>18</v>
      </c>
      <c r="F167" s="82">
        <v>10.25</v>
      </c>
      <c r="G167" s="69">
        <f t="shared" si="49"/>
        <v>40</v>
      </c>
      <c r="H167" s="24">
        <v>40</v>
      </c>
      <c r="I167" s="25">
        <v>11</v>
      </c>
      <c r="J167" s="26">
        <v>6</v>
      </c>
      <c r="K167" s="27">
        <v>11</v>
      </c>
      <c r="L167" s="28">
        <v>6</v>
      </c>
      <c r="M167" s="25">
        <v>11</v>
      </c>
      <c r="N167" s="26">
        <v>6</v>
      </c>
      <c r="O167" s="27">
        <v>11</v>
      </c>
      <c r="P167" s="28">
        <v>6</v>
      </c>
      <c r="Q167" s="25">
        <v>0</v>
      </c>
      <c r="R167" s="26">
        <v>0</v>
      </c>
      <c r="S167" s="27">
        <v>12</v>
      </c>
      <c r="T167" s="28">
        <v>6</v>
      </c>
      <c r="U167" s="25">
        <v>12</v>
      </c>
      <c r="V167" s="26">
        <v>6</v>
      </c>
      <c r="W167" s="22"/>
      <c r="X167" s="14">
        <f t="shared" si="43"/>
        <v>820</v>
      </c>
      <c r="Y167" s="14" t="e">
        <f>SUMIF('[1]2007'!$B$2119:$B$2200,[1]New!B169,'[1]2007'!$E$2119:$E$2200)</f>
        <v>#VALUE!</v>
      </c>
      <c r="Z167" s="15" t="e">
        <f t="shared" si="44"/>
        <v>#VALUE!</v>
      </c>
      <c r="AA167" s="23"/>
      <c r="AB167" s="23"/>
      <c r="AC167" s="16" t="e">
        <f t="shared" si="45"/>
        <v>#VALUE!</v>
      </c>
      <c r="AD167" s="13"/>
      <c r="AE167" s="17" t="e">
        <f>IF(Y167=0,0,LOOKUP(Y167,[1]Deduct!A$2:A$18,[1]Deduct!C$2:C$18))</f>
        <v>#VALUE!</v>
      </c>
      <c r="AF167" s="18" t="e">
        <f>IF(Y167=0,0,LOOKUP(Y167,[1]Deduct!A$2:A$18,[1]Deduct!D$2:D$18))</f>
        <v>#VALUE!</v>
      </c>
      <c r="AG167" s="18" t="e">
        <f>IF(Y167=0,0,LOOKUP(Y167,[1]Deduct!A$2:A$18,[1]Deduct!E$2:E$18))</f>
        <v>#VALUE!</v>
      </c>
      <c r="AH167" s="19" t="e">
        <f t="shared" si="46"/>
        <v>#VALUE!</v>
      </c>
      <c r="AI167" s="13"/>
      <c r="AJ167" s="13">
        <f>IF(X167=0,0,LOOKUP(X167,[1]Deduct!A$21:A$64,[1]Deduct!A$21:A$64))-X167</f>
        <v>-70</v>
      </c>
      <c r="AK167" s="20">
        <f>IF(X167=0,0,LOOKUP(X167,[1]Deduct!A$21:A$64,[1]Deduct!C$21:C$64))</f>
        <v>76.92</v>
      </c>
      <c r="AL167" s="13">
        <f>IF(X167=0,0,LOOKUP(X167,[1]Deduct!A$21:A$64,[1]Deduct!D$21:D$64))</f>
        <v>30.49</v>
      </c>
      <c r="AM167" s="13">
        <f>IF(X167=0,0,LOOKUP(X167,[1]Deduct!A$21:A$64,[1]Deduct!E$21:E$64))</f>
        <v>13.01</v>
      </c>
      <c r="AN167" s="18">
        <f t="shared" si="47"/>
        <v>169.12</v>
      </c>
      <c r="AO167" s="13"/>
      <c r="AP167" s="21" t="e">
        <f t="shared" si="48"/>
        <v>#VALUE!</v>
      </c>
    </row>
    <row r="168" spans="1:42">
      <c r="A168" s="68">
        <v>78</v>
      </c>
      <c r="B168" s="2" t="s">
        <v>112</v>
      </c>
      <c r="C168" s="3" t="s">
        <v>193</v>
      </c>
      <c r="D168" s="1" t="s">
        <v>26</v>
      </c>
      <c r="E168" s="23" t="s">
        <v>18</v>
      </c>
      <c r="F168" s="82">
        <v>11.25</v>
      </c>
      <c r="G168" s="69">
        <f t="shared" si="49"/>
        <v>32.67</v>
      </c>
      <c r="H168" s="24">
        <v>32.67</v>
      </c>
      <c r="I168" s="25">
        <v>11</v>
      </c>
      <c r="J168" s="26">
        <v>6</v>
      </c>
      <c r="K168" s="27">
        <v>11</v>
      </c>
      <c r="L168" s="28">
        <v>6</v>
      </c>
      <c r="M168" s="25">
        <v>11</v>
      </c>
      <c r="N168" s="26">
        <v>5</v>
      </c>
      <c r="O168" s="27">
        <v>11</v>
      </c>
      <c r="P168" s="28">
        <v>5</v>
      </c>
      <c r="Q168" s="25">
        <v>11</v>
      </c>
      <c r="R168" s="26">
        <v>5.67</v>
      </c>
      <c r="S168" s="27">
        <v>0</v>
      </c>
      <c r="T168" s="28">
        <v>0</v>
      </c>
      <c r="U168" s="25">
        <v>0</v>
      </c>
      <c r="V168" s="26">
        <v>0</v>
      </c>
      <c r="W168" s="22"/>
      <c r="X168" s="14">
        <f t="shared" si="43"/>
        <v>735.07500000000005</v>
      </c>
      <c r="Y168" s="14" t="e">
        <f>SUMIF('[1]2007'!$B$2119:$B$2200,[1]New!B170,'[1]2007'!$E$2119:$E$2200)</f>
        <v>#VALUE!</v>
      </c>
      <c r="Z168" s="15" t="e">
        <f t="shared" si="44"/>
        <v>#VALUE!</v>
      </c>
      <c r="AA168" s="23"/>
      <c r="AB168" s="23"/>
      <c r="AC168" s="16" t="e">
        <f t="shared" si="45"/>
        <v>#VALUE!</v>
      </c>
      <c r="AD168" s="13"/>
      <c r="AE168" s="17" t="e">
        <f>IF(Y168=0,0,LOOKUP(Y168,[1]Deduct!A$2:A$18,[1]Deduct!C$2:C$18))</f>
        <v>#VALUE!</v>
      </c>
      <c r="AF168" s="18" t="e">
        <f>IF(Y168=0,0,LOOKUP(Y168,[1]Deduct!A$2:A$18,[1]Deduct!D$2:D$18))</f>
        <v>#VALUE!</v>
      </c>
      <c r="AG168" s="18" t="e">
        <f>IF(Y168=0,0,LOOKUP(Y168,[1]Deduct!A$2:A$18,[1]Deduct!E$2:E$18))</f>
        <v>#VALUE!</v>
      </c>
      <c r="AH168" s="19" t="e">
        <f t="shared" si="46"/>
        <v>#VALUE!</v>
      </c>
      <c r="AI168" s="13"/>
      <c r="AJ168" s="13">
        <f>IF(X168=0,0,LOOKUP(X168,[1]Deduct!A$21:A$64,[1]Deduct!A$21:A$64))-X168</f>
        <v>-5.0750000000000455</v>
      </c>
      <c r="AK168" s="20">
        <f>IF(X168=0,0,LOOKUP(X168,[1]Deduct!A$21:A$64,[1]Deduct!C$21:C$64))</f>
        <v>69.14</v>
      </c>
      <c r="AL168" s="13">
        <f>IF(X168=0,0,LOOKUP(X168,[1]Deduct!A$21:A$64,[1]Deduct!D$21:D$64))</f>
        <v>29.49</v>
      </c>
      <c r="AM168" s="13">
        <f>IF(X168=0,0,LOOKUP(X168,[1]Deduct!A$21:A$64,[1]Deduct!E$21:E$64))</f>
        <v>12.65</v>
      </c>
      <c r="AN168" s="18">
        <f t="shared" si="47"/>
        <v>158.47999999999999</v>
      </c>
      <c r="AO168" s="13"/>
      <c r="AP168" s="21" t="e">
        <f t="shared" si="48"/>
        <v>#VALUE!</v>
      </c>
    </row>
    <row r="169" spans="1:42">
      <c r="A169" s="68">
        <v>79</v>
      </c>
      <c r="B169" s="2" t="s">
        <v>113</v>
      </c>
      <c r="C169" s="3" t="s">
        <v>194</v>
      </c>
      <c r="D169" s="1" t="s">
        <v>25</v>
      </c>
      <c r="E169" s="23" t="s">
        <v>18</v>
      </c>
      <c r="F169" s="82">
        <v>10.25</v>
      </c>
      <c r="G169" s="69">
        <f t="shared" si="49"/>
        <v>20</v>
      </c>
      <c r="H169" s="24">
        <v>20</v>
      </c>
      <c r="I169" s="25">
        <v>11</v>
      </c>
      <c r="J169" s="26">
        <v>3</v>
      </c>
      <c r="K169" s="27">
        <v>11</v>
      </c>
      <c r="L169" s="28">
        <v>3</v>
      </c>
      <c r="M169" s="25">
        <v>0</v>
      </c>
      <c r="N169" s="26">
        <v>0</v>
      </c>
      <c r="O169" s="27">
        <v>11</v>
      </c>
      <c r="P169" s="28">
        <v>3</v>
      </c>
      <c r="Q169" s="25">
        <v>11</v>
      </c>
      <c r="R169" s="26">
        <v>3</v>
      </c>
      <c r="S169" s="27">
        <v>11</v>
      </c>
      <c r="T169" s="28">
        <v>3</v>
      </c>
      <c r="U169" s="25">
        <v>0</v>
      </c>
      <c r="V169" s="26">
        <v>0</v>
      </c>
      <c r="W169" s="22"/>
      <c r="X169" s="14"/>
      <c r="Y169" s="14"/>
      <c r="Z169" s="15"/>
      <c r="AA169" s="23"/>
      <c r="AB169" s="23"/>
      <c r="AC169" s="16"/>
      <c r="AD169" s="13"/>
      <c r="AE169" s="17"/>
      <c r="AF169" s="18"/>
      <c r="AG169" s="18"/>
      <c r="AH169" s="19"/>
      <c r="AI169" s="13"/>
      <c r="AJ169" s="13"/>
      <c r="AK169" s="20"/>
      <c r="AL169" s="13"/>
      <c r="AM169" s="13"/>
      <c r="AN169" s="18"/>
      <c r="AO169" s="13"/>
      <c r="AP169" s="21"/>
    </row>
    <row r="170" spans="1:42">
      <c r="A170" s="68">
        <v>80</v>
      </c>
      <c r="B170" s="2" t="s">
        <v>221</v>
      </c>
      <c r="C170" s="3" t="s">
        <v>222</v>
      </c>
      <c r="D170" s="1" t="s">
        <v>216</v>
      </c>
      <c r="E170" s="23" t="s">
        <v>18</v>
      </c>
      <c r="F170" s="82">
        <v>10.25</v>
      </c>
      <c r="G170" s="69">
        <f t="shared" si="49"/>
        <v>40</v>
      </c>
      <c r="H170" s="24">
        <v>40</v>
      </c>
      <c r="I170" s="25">
        <v>3</v>
      </c>
      <c r="J170" s="26">
        <v>9</v>
      </c>
      <c r="K170" s="27">
        <v>1</v>
      </c>
      <c r="L170" s="28">
        <v>9</v>
      </c>
      <c r="M170" s="25">
        <v>9</v>
      </c>
      <c r="N170" s="26">
        <v>4</v>
      </c>
      <c r="O170" s="27">
        <v>1</v>
      </c>
      <c r="P170" s="28">
        <v>9</v>
      </c>
      <c r="Q170" s="25">
        <v>0</v>
      </c>
      <c r="R170" s="26">
        <v>0</v>
      </c>
      <c r="S170" s="27">
        <v>9</v>
      </c>
      <c r="T170" s="28">
        <v>4</v>
      </c>
      <c r="U170" s="25">
        <v>12</v>
      </c>
      <c r="V170" s="26">
        <v>4</v>
      </c>
      <c r="W170" s="22"/>
      <c r="X170" s="14">
        <f t="shared" ref="X170:X173" si="50">F170*G170*2</f>
        <v>820</v>
      </c>
      <c r="Y170" s="14" t="e">
        <f>SUMIF('[1]2007'!$B$2119:$B$2200,[1]New!B171,'[1]2007'!$E$2119:$E$2200)</f>
        <v>#VALUE!</v>
      </c>
      <c r="Z170" s="15" t="e">
        <f t="shared" ref="Z170:Z174" si="51">IF(X170=0,0,X170-Y170)</f>
        <v>#VALUE!</v>
      </c>
      <c r="AA170" s="23"/>
      <c r="AB170" s="23"/>
      <c r="AC170" s="16" t="e">
        <f t="shared" ref="AC170:AC173" si="52">IF(Y170=0,0,Z170/Y170)</f>
        <v>#VALUE!</v>
      </c>
      <c r="AD170" s="13"/>
      <c r="AE170" s="17" t="e">
        <f>IF(Y170=0,0,LOOKUP(Y170,[1]Deduct!A$2:A$18,[1]Deduct!C$2:C$18))</f>
        <v>#VALUE!</v>
      </c>
      <c r="AF170" s="18" t="e">
        <f>IF(Y170=0,0,LOOKUP(Y170,[1]Deduct!A$2:A$18,[1]Deduct!D$2:D$18))</f>
        <v>#VALUE!</v>
      </c>
      <c r="AG170" s="18" t="e">
        <f>IF(Y170=0,0,LOOKUP(Y170,[1]Deduct!A$2:A$18,[1]Deduct!E$2:E$18))</f>
        <v>#VALUE!</v>
      </c>
      <c r="AH170" s="19" t="e">
        <f t="shared" ref="AH170:AH174" si="53">ROUND(AE170+AF170*2+AG170*2.4,2)</f>
        <v>#VALUE!</v>
      </c>
      <c r="AI170" s="13"/>
      <c r="AJ170" s="13">
        <f>IF(X170=0,0,LOOKUP(X170,[1]Deduct!A$21:A$64,[1]Deduct!A$21:A$64))-X170</f>
        <v>-70</v>
      </c>
      <c r="AK170" s="20">
        <f>IF(X170=0,0,LOOKUP(X170,[1]Deduct!A$21:A$64,[1]Deduct!C$21:C$64))</f>
        <v>76.92</v>
      </c>
      <c r="AL170" s="13">
        <f>IF(X170=0,0,LOOKUP(X170,[1]Deduct!A$21:A$64,[1]Deduct!D$21:D$64))</f>
        <v>30.49</v>
      </c>
      <c r="AM170" s="13">
        <f>IF(X170=0,0,LOOKUP(X170,[1]Deduct!A$21:A$64,[1]Deduct!E$21:E$64))</f>
        <v>13.01</v>
      </c>
      <c r="AN170" s="18">
        <f t="shared" ref="AN170:AN174" si="54">ROUND(AK170+AL170*2+AM170*2.4,2)</f>
        <v>169.12</v>
      </c>
      <c r="AO170" s="13"/>
      <c r="AP170" s="21" t="e">
        <f t="shared" ref="AP170:AP174" si="55">AN170-AH170</f>
        <v>#VALUE!</v>
      </c>
    </row>
    <row r="171" spans="1:42">
      <c r="A171" s="68">
        <v>81</v>
      </c>
      <c r="B171" s="2" t="s">
        <v>114</v>
      </c>
      <c r="C171" s="3" t="s">
        <v>195</v>
      </c>
      <c r="D171" s="1" t="s">
        <v>216</v>
      </c>
      <c r="E171" s="23" t="s">
        <v>18</v>
      </c>
      <c r="F171" s="82">
        <v>14</v>
      </c>
      <c r="G171" s="69">
        <f t="shared" si="49"/>
        <v>23.25</v>
      </c>
      <c r="H171" s="24">
        <v>23.25</v>
      </c>
      <c r="I171" s="25">
        <v>12</v>
      </c>
      <c r="J171" s="26">
        <v>4</v>
      </c>
      <c r="K171" s="27">
        <v>0</v>
      </c>
      <c r="L171" s="28">
        <v>0</v>
      </c>
      <c r="M171" s="25">
        <v>0</v>
      </c>
      <c r="N171" s="26">
        <v>0</v>
      </c>
      <c r="O171" s="27">
        <v>11</v>
      </c>
      <c r="P171" s="28">
        <v>4</v>
      </c>
      <c r="Q171" s="25">
        <v>11</v>
      </c>
      <c r="R171" s="26">
        <v>4</v>
      </c>
      <c r="S171" s="27">
        <v>11</v>
      </c>
      <c r="T171" s="28">
        <v>3</v>
      </c>
      <c r="U171" s="25">
        <v>11</v>
      </c>
      <c r="V171" s="26">
        <v>4.25</v>
      </c>
      <c r="W171" s="22"/>
      <c r="X171" s="14">
        <f t="shared" si="50"/>
        <v>651</v>
      </c>
      <c r="Y171" s="14" t="e">
        <f>SUMIF('[1]2007'!$B$2119:$B$2200,[1]New!B172,'[1]2007'!$E$2119:$E$2200)</f>
        <v>#VALUE!</v>
      </c>
      <c r="Z171" s="15" t="e">
        <f t="shared" si="51"/>
        <v>#VALUE!</v>
      </c>
      <c r="AA171" s="23"/>
      <c r="AB171" s="23"/>
      <c r="AC171" s="16" t="e">
        <f t="shared" si="52"/>
        <v>#VALUE!</v>
      </c>
      <c r="AD171" s="13"/>
      <c r="AE171" s="17" t="e">
        <f>IF(Y171=0,0,LOOKUP(Y171,[1]Deduct!A$2:A$18,[1]Deduct!C$2:C$18))</f>
        <v>#VALUE!</v>
      </c>
      <c r="AF171" s="18" t="e">
        <f>IF(Y171=0,0,LOOKUP(Y171,[1]Deduct!A$2:A$18,[1]Deduct!D$2:D$18))</f>
        <v>#VALUE!</v>
      </c>
      <c r="AG171" s="18" t="e">
        <f>IF(Y171=0,0,LOOKUP(Y171,[1]Deduct!A$2:A$18,[1]Deduct!E$2:E$18))</f>
        <v>#VALUE!</v>
      </c>
      <c r="AH171" s="19" t="e">
        <f t="shared" si="53"/>
        <v>#VALUE!</v>
      </c>
      <c r="AI171" s="13"/>
      <c r="AJ171" s="13">
        <f>IF(X171=0,0,LOOKUP(X171,[1]Deduct!A$21:A$64,[1]Deduct!A$21:A$64))-X171</f>
        <v>-1</v>
      </c>
      <c r="AK171" s="20">
        <f>IF(X171=0,0,LOOKUP(X171,[1]Deduct!A$21:A$64,[1]Deduct!C$21:C$64))</f>
        <v>47.63</v>
      </c>
      <c r="AL171" s="13">
        <f>IF(X171=0,0,LOOKUP(X171,[1]Deduct!A$21:A$64,[1]Deduct!D$21:D$64))</f>
        <v>25.52</v>
      </c>
      <c r="AM171" s="13">
        <f>IF(X171=0,0,LOOKUP(X171,[1]Deduct!A$21:A$64,[1]Deduct!E$21:E$64))</f>
        <v>11.25</v>
      </c>
      <c r="AN171" s="18">
        <f t="shared" si="54"/>
        <v>125.67</v>
      </c>
      <c r="AO171" s="13"/>
      <c r="AP171" s="21" t="e">
        <f t="shared" si="55"/>
        <v>#VALUE!</v>
      </c>
    </row>
    <row r="172" spans="1:42">
      <c r="A172" s="68">
        <v>82</v>
      </c>
      <c r="B172" s="2" t="s">
        <v>115</v>
      </c>
      <c r="C172" s="3" t="s">
        <v>196</v>
      </c>
      <c r="D172" s="1" t="s">
        <v>19</v>
      </c>
      <c r="E172" s="23" t="s">
        <v>18</v>
      </c>
      <c r="F172" s="88">
        <v>10.25</v>
      </c>
      <c r="G172" s="69">
        <f t="shared" si="49"/>
        <v>40</v>
      </c>
      <c r="H172" s="24">
        <v>40</v>
      </c>
      <c r="I172" s="25">
        <v>10</v>
      </c>
      <c r="J172" s="26">
        <v>5</v>
      </c>
      <c r="K172" s="27">
        <v>10</v>
      </c>
      <c r="L172" s="28">
        <v>4</v>
      </c>
      <c r="M172" s="25">
        <v>10</v>
      </c>
      <c r="N172" s="26">
        <v>4</v>
      </c>
      <c r="O172" s="27">
        <v>0</v>
      </c>
      <c r="P172" s="28">
        <v>0</v>
      </c>
      <c r="Q172" s="25">
        <v>10</v>
      </c>
      <c r="R172" s="26">
        <v>5</v>
      </c>
      <c r="S172" s="27">
        <v>10</v>
      </c>
      <c r="T172" s="28">
        <v>5</v>
      </c>
      <c r="U172" s="25">
        <v>10</v>
      </c>
      <c r="V172" s="26">
        <v>5</v>
      </c>
      <c r="W172" s="22"/>
      <c r="X172" s="14">
        <f t="shared" si="50"/>
        <v>820</v>
      </c>
      <c r="Y172" s="14" t="e">
        <f>SUMIF('[1]2007'!$B$2119:$B$2200,[1]New!B173,'[1]2007'!$E$2119:$E$2200)</f>
        <v>#VALUE!</v>
      </c>
      <c r="Z172" s="15" t="e">
        <f t="shared" si="51"/>
        <v>#VALUE!</v>
      </c>
      <c r="AA172" s="23"/>
      <c r="AB172" s="23"/>
      <c r="AC172" s="16" t="e">
        <f t="shared" si="52"/>
        <v>#VALUE!</v>
      </c>
      <c r="AD172" s="13"/>
      <c r="AE172" s="17" t="e">
        <f>IF(Y172=0,0,LOOKUP(Y172,[1]Deduct!A$2:A$18,[1]Deduct!C$2:C$18))</f>
        <v>#VALUE!</v>
      </c>
      <c r="AF172" s="18" t="e">
        <f>IF(Y172=0,0,LOOKUP(Y172,[1]Deduct!A$2:A$18,[1]Deduct!D$2:D$18))</f>
        <v>#VALUE!</v>
      </c>
      <c r="AG172" s="18" t="e">
        <f>IF(Y172=0,0,LOOKUP(Y172,[1]Deduct!A$2:A$18,[1]Deduct!E$2:E$18))</f>
        <v>#VALUE!</v>
      </c>
      <c r="AH172" s="19" t="e">
        <f t="shared" si="53"/>
        <v>#VALUE!</v>
      </c>
      <c r="AI172" s="13"/>
      <c r="AJ172" s="13">
        <f>IF(X172=0,0,LOOKUP(X172,[1]Deduct!A$21:A$64,[1]Deduct!A$21:A$64))-X172</f>
        <v>-70</v>
      </c>
      <c r="AK172" s="20">
        <f>IF(X172=0,0,LOOKUP(X172,[1]Deduct!A$21:A$64,[1]Deduct!C$21:C$64))</f>
        <v>76.92</v>
      </c>
      <c r="AL172" s="13">
        <f>IF(X172=0,0,LOOKUP(X172,[1]Deduct!A$21:A$64,[1]Deduct!D$21:D$64))</f>
        <v>30.49</v>
      </c>
      <c r="AM172" s="13">
        <f>IF(X172=0,0,LOOKUP(X172,[1]Deduct!A$21:A$64,[1]Deduct!E$21:E$64))</f>
        <v>13.01</v>
      </c>
      <c r="AN172" s="18">
        <f t="shared" si="54"/>
        <v>169.12</v>
      </c>
      <c r="AO172" s="13"/>
      <c r="AP172" s="21" t="e">
        <f t="shared" si="55"/>
        <v>#VALUE!</v>
      </c>
    </row>
    <row r="173" spans="1:42">
      <c r="A173" s="68">
        <v>83</v>
      </c>
      <c r="B173" s="2" t="s">
        <v>116</v>
      </c>
      <c r="C173" s="3" t="s">
        <v>197</v>
      </c>
      <c r="D173" s="1" t="s">
        <v>19</v>
      </c>
      <c r="E173" s="23" t="s">
        <v>18</v>
      </c>
      <c r="F173" s="82" t="s">
        <v>206</v>
      </c>
      <c r="G173" s="69">
        <f t="shared" si="49"/>
        <v>40</v>
      </c>
      <c r="H173" s="24">
        <v>40</v>
      </c>
      <c r="I173" s="25">
        <v>2</v>
      </c>
      <c r="J173" s="26">
        <v>9</v>
      </c>
      <c r="K173" s="27">
        <v>2</v>
      </c>
      <c r="L173" s="28">
        <v>9</v>
      </c>
      <c r="M173" s="25">
        <v>0</v>
      </c>
      <c r="N173" s="26">
        <v>0</v>
      </c>
      <c r="O173" s="27">
        <v>2</v>
      </c>
      <c r="P173" s="28">
        <v>9</v>
      </c>
      <c r="Q173" s="25">
        <v>2</v>
      </c>
      <c r="R173" s="26">
        <v>9</v>
      </c>
      <c r="S173" s="27">
        <v>3</v>
      </c>
      <c r="T173" s="28">
        <v>9</v>
      </c>
      <c r="U173" s="25">
        <v>3</v>
      </c>
      <c r="V173" s="26">
        <v>9</v>
      </c>
      <c r="W173" s="22"/>
      <c r="X173" s="14">
        <f t="shared" si="50"/>
        <v>820</v>
      </c>
      <c r="Y173" s="14" t="e">
        <f>SUMIF('[1]2007'!$B$2119:$B$2200,[1]New!B176,'[1]2007'!$E$2119:$E$2200)</f>
        <v>#VALUE!</v>
      </c>
      <c r="Z173" s="15" t="e">
        <f t="shared" si="51"/>
        <v>#VALUE!</v>
      </c>
      <c r="AA173" s="23"/>
      <c r="AB173" s="23"/>
      <c r="AC173" s="16" t="e">
        <f t="shared" si="52"/>
        <v>#VALUE!</v>
      </c>
      <c r="AD173" s="13"/>
      <c r="AE173" s="17" t="e">
        <f>IF(Y173=0,0,LOOKUP(Y173,[1]Deduct!A$2:A$18,[1]Deduct!C$2:C$18))</f>
        <v>#VALUE!</v>
      </c>
      <c r="AF173" s="18" t="e">
        <f>IF(Y173=0,0,LOOKUP(Y173,[1]Deduct!A$2:A$18,[1]Deduct!D$2:D$18))</f>
        <v>#VALUE!</v>
      </c>
      <c r="AG173" s="18" t="e">
        <f>IF(Y173=0,0,LOOKUP(Y173,[1]Deduct!A$2:A$18,[1]Deduct!E$2:E$18))</f>
        <v>#VALUE!</v>
      </c>
      <c r="AH173" s="19" t="e">
        <f t="shared" si="53"/>
        <v>#VALUE!</v>
      </c>
      <c r="AI173" s="13"/>
      <c r="AJ173" s="13">
        <f>IF(X173=0,0,LOOKUP(X173,[1]Deduct!A$21:A$64,[1]Deduct!A$21:A$64))-X173</f>
        <v>-70</v>
      </c>
      <c r="AK173" s="20">
        <f>IF(X173=0,0,LOOKUP(X173,[1]Deduct!A$21:A$64,[1]Deduct!C$21:C$64))</f>
        <v>76.92</v>
      </c>
      <c r="AL173" s="13">
        <f>IF(X173=0,0,LOOKUP(X173,[1]Deduct!A$21:A$64,[1]Deduct!D$21:D$64))</f>
        <v>30.49</v>
      </c>
      <c r="AM173" s="13">
        <f>IF(X173=0,0,LOOKUP(X173,[1]Deduct!A$21:A$64,[1]Deduct!E$21:E$64))</f>
        <v>13.01</v>
      </c>
      <c r="AN173" s="18">
        <f t="shared" si="54"/>
        <v>169.12</v>
      </c>
      <c r="AO173" s="13"/>
      <c r="AP173" s="21" t="e">
        <f t="shared" si="55"/>
        <v>#VALUE!</v>
      </c>
    </row>
    <row r="174" spans="1:42">
      <c r="A174" s="68">
        <v>84</v>
      </c>
      <c r="B174" s="2" t="s">
        <v>118</v>
      </c>
      <c r="C174" s="3" t="s">
        <v>199</v>
      </c>
      <c r="D174" s="1" t="s">
        <v>20</v>
      </c>
      <c r="E174" s="23" t="s">
        <v>18</v>
      </c>
      <c r="F174" s="82">
        <v>10.25</v>
      </c>
      <c r="G174" s="69">
        <f t="shared" si="49"/>
        <v>20</v>
      </c>
      <c r="H174" s="24">
        <v>20</v>
      </c>
      <c r="I174" s="25">
        <v>12</v>
      </c>
      <c r="J174" s="26">
        <v>4</v>
      </c>
      <c r="K174" s="27">
        <v>12</v>
      </c>
      <c r="L174" s="28">
        <v>4</v>
      </c>
      <c r="M174" s="25">
        <v>12</v>
      </c>
      <c r="N174" s="26">
        <v>4</v>
      </c>
      <c r="O174" s="27">
        <v>0</v>
      </c>
      <c r="P174" s="28">
        <v>0</v>
      </c>
      <c r="Q174" s="25">
        <v>12</v>
      </c>
      <c r="R174" s="26">
        <v>4</v>
      </c>
      <c r="S174" s="27">
        <v>12</v>
      </c>
      <c r="T174" s="28">
        <v>4</v>
      </c>
      <c r="U174" s="25">
        <v>0</v>
      </c>
      <c r="V174" s="26">
        <v>0</v>
      </c>
      <c r="W174" s="22"/>
      <c r="X174" s="14">
        <f>F174*G174*2</f>
        <v>410</v>
      </c>
      <c r="Y174" s="14" t="e">
        <f>SUMIF('[1]2007'!$B$2119:$B$2200,[1]New!B204,'[1]2007'!$E$2119:$E$2200)</f>
        <v>#VALUE!</v>
      </c>
      <c r="Z174" s="15" t="e">
        <f t="shared" si="51"/>
        <v>#VALUE!</v>
      </c>
      <c r="AA174" s="23"/>
      <c r="AB174" s="23"/>
      <c r="AC174" s="16" t="e">
        <f>IF(Y174=0,0,Z174/Y174)</f>
        <v>#VALUE!</v>
      </c>
      <c r="AD174" s="13"/>
      <c r="AE174" s="17" t="e">
        <f>IF(Y174=0,0,LOOKUP(Y174,[1]Deduct!A$2:A$18,[1]Deduct!C$2:C$18))</f>
        <v>#VALUE!</v>
      </c>
      <c r="AF174" s="18" t="e">
        <f>IF(Y174=0,0,LOOKUP(Y174,[1]Deduct!A$2:A$18,[1]Deduct!D$2:D$18))</f>
        <v>#VALUE!</v>
      </c>
      <c r="AG174" s="18" t="e">
        <f>IF(Y174=0,0,LOOKUP(Y174,[1]Deduct!A$2:A$18,[1]Deduct!E$2:E$18))</f>
        <v>#VALUE!</v>
      </c>
      <c r="AH174" s="19" t="e">
        <f t="shared" si="53"/>
        <v>#VALUE!</v>
      </c>
      <c r="AI174" s="13"/>
      <c r="AJ174" s="13"/>
      <c r="AK174" s="20">
        <f>IF(X174=0,0,LOOKUP(X174,[1]Deduct!A$21:A$64,[1]Deduct!C$21:C$64))</f>
        <v>0</v>
      </c>
      <c r="AL174" s="13">
        <f>IF(X174=0,0,LOOKUP(X174,[1]Deduct!A$21:A$64,[1]Deduct!D$21:D$64))</f>
        <v>13.64</v>
      </c>
      <c r="AM174" s="13">
        <f>IF(X174=0,0,LOOKUP(X174,[1]Deduct!A$21:A$64,[1]Deduct!E$21:E$64))</f>
        <v>7.1</v>
      </c>
      <c r="AN174" s="18">
        <f t="shared" si="54"/>
        <v>44.32</v>
      </c>
      <c r="AO174" s="13"/>
      <c r="AP174" s="21" t="e">
        <f t="shared" si="55"/>
        <v>#VALUE!</v>
      </c>
    </row>
    <row r="175" spans="1:42" ht="15.75" thickBot="1">
      <c r="A175" s="29"/>
      <c r="B175" s="30"/>
      <c r="C175" s="31"/>
      <c r="D175" s="32"/>
      <c r="E175" s="32" t="s">
        <v>18</v>
      </c>
      <c r="F175" s="83"/>
      <c r="G175" s="39">
        <f>IF(J175&lt;I175,J175+12-I175,J175-I175)+IF(L175&lt;K175,L175+12-K175,L175-K175)+IF(N175&lt;M175,N175+12-M175,N175-M175)+IF(P175&lt;O175,P175+12-O175,P175-O175)+IF(R175&lt;Q175,R175+12-Q175,R175-Q175)+IF(T175&lt;S175,T175+12-S175,T175-S175)+IF(V175&lt;U175,V175+12-U175,V175-U175)</f>
        <v>0</v>
      </c>
      <c r="H175" s="33"/>
      <c r="I175" s="34"/>
      <c r="J175" s="35"/>
      <c r="K175" s="36"/>
      <c r="L175" s="37"/>
      <c r="M175" s="34"/>
      <c r="N175" s="35"/>
      <c r="O175" s="36"/>
      <c r="P175" s="37"/>
      <c r="Q175" s="34"/>
      <c r="R175" s="35"/>
      <c r="S175" s="36"/>
      <c r="T175" s="37"/>
      <c r="U175" s="34"/>
      <c r="V175" s="35"/>
      <c r="W175" s="31"/>
      <c r="X175" s="32">
        <f>F175*G175*2</f>
        <v>0</v>
      </c>
      <c r="Y175" s="32" t="e">
        <f>SUMIF('[1]2007'!$B$2119:$B$2200,[1]New!B192,'[1]2007'!$E$2119:$E$2200)</f>
        <v>#VALUE!</v>
      </c>
      <c r="Z175" s="38">
        <f>IF(X175=0,0,X175-Y175)</f>
        <v>0</v>
      </c>
      <c r="AA175" s="39"/>
      <c r="AB175" s="32"/>
      <c r="AC175" s="40" t="e">
        <f>IF(Y175=0,0,Z175/Y175)</f>
        <v>#VALUE!</v>
      </c>
      <c r="AD175" s="41"/>
      <c r="AE175" s="42" t="e">
        <f>IF(Y175=0,0,LOOKUP(Y175,[1]Deduct!A$2:A$18,[1]Deduct!C$2:C$18))</f>
        <v>#VALUE!</v>
      </c>
      <c r="AF175" s="43" t="e">
        <f>IF(Y175=0,0,LOOKUP(Y175,[1]Deduct!A$2:A$18,[1]Deduct!D$2:D$18))</f>
        <v>#VALUE!</v>
      </c>
      <c r="AG175" s="43" t="e">
        <f>IF(Y175=0,0,LOOKUP(Y175,[1]Deduct!A$2:A$18,[1]Deduct!E$2:E$18))</f>
        <v>#VALUE!</v>
      </c>
      <c r="AH175" s="44" t="e">
        <f t="shared" ref="AH175" si="56">ROUND(AE175+AF175*2+AG175*2.4,2)</f>
        <v>#VALUE!</v>
      </c>
      <c r="AI175" s="41"/>
      <c r="AJ175" s="41"/>
      <c r="AK175" s="45">
        <f>IF(X175=0,0,LOOKUP(X175,[1]Deduct!A$21:A$64,[1]Deduct!C$21:C$64))</f>
        <v>0</v>
      </c>
      <c r="AL175" s="41">
        <f>IF(X175=0,0,LOOKUP(X175,[1]Deduct!A$21:A$64,[1]Deduct!D$21:D$64))</f>
        <v>0</v>
      </c>
      <c r="AM175" s="41">
        <f>IF(X175=0,0,LOOKUP(X175,[1]Deduct!A$21:A$64,[1]Deduct!E$21:E$64))</f>
        <v>0</v>
      </c>
      <c r="AN175" s="43">
        <f t="shared" ref="AN175" si="57">ROUND(AK175+AL175*2+AM175*2.4,2)</f>
        <v>0</v>
      </c>
      <c r="AO175" s="41"/>
      <c r="AP175" s="46" t="e">
        <f t="shared" ref="AP175" si="58">AN175-AH175</f>
        <v>#VALUE!</v>
      </c>
    </row>
    <row r="176" spans="1:42" ht="15.75" thickTop="1">
      <c r="AN176" s="57"/>
    </row>
    <row r="177" spans="40:40">
      <c r="AN177" s="57"/>
    </row>
    <row r="178" spans="40:40">
      <c r="AN178" s="57"/>
    </row>
    <row r="179" spans="40:40">
      <c r="AN179" s="57"/>
    </row>
    <row r="180" spans="40:40">
      <c r="AN180" s="57"/>
    </row>
    <row r="181" spans="40:40">
      <c r="AN181" s="57"/>
    </row>
    <row r="182" spans="40:40">
      <c r="AN182" s="57"/>
    </row>
    <row r="183" spans="40:40">
      <c r="AN183" s="57"/>
    </row>
    <row r="184" spans="40:40">
      <c r="AN184" s="57"/>
    </row>
    <row r="185" spans="40:40">
      <c r="AN185" s="57"/>
    </row>
    <row r="186" spans="40:40">
      <c r="AN186" s="57"/>
    </row>
    <row r="187" spans="40:40">
      <c r="AN187" s="57"/>
    </row>
    <row r="188" spans="40:40">
      <c r="AN188" s="57"/>
    </row>
    <row r="189" spans="40:40">
      <c r="AN189" s="57"/>
    </row>
    <row r="190" spans="40:40">
      <c r="AN190" s="57"/>
    </row>
    <row r="191" spans="40:40">
      <c r="AN191" s="57"/>
    </row>
    <row r="192" spans="40:40">
      <c r="AN192" s="57"/>
    </row>
    <row r="193" spans="40:40">
      <c r="AN193" s="57"/>
    </row>
    <row r="194" spans="40:40">
      <c r="AN194" s="57"/>
    </row>
    <row r="195" spans="40:40">
      <c r="AN195" s="57"/>
    </row>
    <row r="196" spans="40:40">
      <c r="AN196" s="57"/>
    </row>
    <row r="197" spans="40:40">
      <c r="AN197" s="57"/>
    </row>
    <row r="198" spans="40:40">
      <c r="AN198" s="57"/>
    </row>
    <row r="199" spans="40:40">
      <c r="AN199" s="57"/>
    </row>
    <row r="200" spans="40:40">
      <c r="AN200" s="57"/>
    </row>
    <row r="201" spans="40:40">
      <c r="AN201" s="57"/>
    </row>
    <row r="202" spans="40:40">
      <c r="AN202" s="57"/>
    </row>
    <row r="203" spans="40:40">
      <c r="AN203" s="57"/>
    </row>
    <row r="204" spans="40:40">
      <c r="AN204" s="57"/>
    </row>
    <row r="205" spans="40:40">
      <c r="AN205" s="57"/>
    </row>
    <row r="206" spans="40:40">
      <c r="AN206" s="57"/>
    </row>
    <row r="207" spans="40:40">
      <c r="AN207" s="57"/>
    </row>
    <row r="208" spans="40:40">
      <c r="AN208" s="57"/>
    </row>
    <row r="209" spans="40:40">
      <c r="AN209" s="57"/>
    </row>
    <row r="210" spans="40:40">
      <c r="AN210" s="57"/>
    </row>
    <row r="211" spans="40:40">
      <c r="AN211" s="57"/>
    </row>
    <row r="212" spans="40:40">
      <c r="AN212" s="57"/>
    </row>
    <row r="213" spans="40:40">
      <c r="AN213" s="57"/>
    </row>
    <row r="214" spans="40:40">
      <c r="AN214" s="57"/>
    </row>
    <row r="215" spans="40:40">
      <c r="AN215" s="57"/>
    </row>
    <row r="216" spans="40:40">
      <c r="AN216" s="57"/>
    </row>
    <row r="217" spans="40:40">
      <c r="AN217" s="57"/>
    </row>
    <row r="218" spans="40:40">
      <c r="AN218" s="57"/>
    </row>
    <row r="219" spans="40:40">
      <c r="AN219" s="57"/>
    </row>
    <row r="220" spans="40:40">
      <c r="AN220" s="57"/>
    </row>
    <row r="221" spans="40:40">
      <c r="AN221" s="57"/>
    </row>
    <row r="222" spans="40:40">
      <c r="AN222" s="57"/>
    </row>
    <row r="223" spans="40:40">
      <c r="AN223" s="57"/>
    </row>
    <row r="224" spans="40:40">
      <c r="AN224" s="57"/>
    </row>
    <row r="225" spans="40:40">
      <c r="AN225" s="57"/>
    </row>
    <row r="226" spans="40:40">
      <c r="AN226" s="57"/>
    </row>
    <row r="227" spans="40:40">
      <c r="AN227" s="57"/>
    </row>
    <row r="228" spans="40:40">
      <c r="AN228" s="57"/>
    </row>
    <row r="229" spans="40:40">
      <c r="AN229" s="57"/>
    </row>
    <row r="230" spans="40:40">
      <c r="AN230" s="57"/>
    </row>
    <row r="231" spans="40:40">
      <c r="AN231" s="57"/>
    </row>
  </sheetData>
  <autoFilter ref="A1:AP87">
    <filterColumn colId="3">
      <filters>
        <filter val="Produce"/>
      </filters>
    </filterColumn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58">
    <mergeCell ref="O1:P1"/>
    <mergeCell ref="A1:A2"/>
    <mergeCell ref="B1:B2"/>
    <mergeCell ref="C1:C2"/>
    <mergeCell ref="D1:D2"/>
    <mergeCell ref="E1:E2"/>
    <mergeCell ref="F1:F2"/>
    <mergeCell ref="AO1:AO2"/>
    <mergeCell ref="Z89:Z90"/>
    <mergeCell ref="AA89:AA90"/>
    <mergeCell ref="AC89:AC90"/>
    <mergeCell ref="AD89:AD90"/>
    <mergeCell ref="Z1:Z2"/>
    <mergeCell ref="AA1:AA2"/>
    <mergeCell ref="AC1:AC2"/>
    <mergeCell ref="AD1:AD2"/>
    <mergeCell ref="AE1:AE2"/>
    <mergeCell ref="AF1:AF2"/>
    <mergeCell ref="AO89:AO90"/>
    <mergeCell ref="AE89:AE90"/>
    <mergeCell ref="AF89:AF90"/>
    <mergeCell ref="AG89:AG90"/>
    <mergeCell ref="AK89:AK90"/>
    <mergeCell ref="F89:F90"/>
    <mergeCell ref="AG1:AG2"/>
    <mergeCell ref="AK1:AK2"/>
    <mergeCell ref="AL1:AL2"/>
    <mergeCell ref="AM1:AM2"/>
    <mergeCell ref="Q1:R1"/>
    <mergeCell ref="S1:T1"/>
    <mergeCell ref="U1:V1"/>
    <mergeCell ref="W1:W2"/>
    <mergeCell ref="X1:X2"/>
    <mergeCell ref="Y1:Y2"/>
    <mergeCell ref="G1:G2"/>
    <mergeCell ref="H1:H2"/>
    <mergeCell ref="I1:J1"/>
    <mergeCell ref="K1:L1"/>
    <mergeCell ref="M1:N1"/>
    <mergeCell ref="A89:A90"/>
    <mergeCell ref="B89:B90"/>
    <mergeCell ref="C89:C90"/>
    <mergeCell ref="D89:D90"/>
    <mergeCell ref="E89:E90"/>
    <mergeCell ref="AL89:AL90"/>
    <mergeCell ref="AM89:AM90"/>
    <mergeCell ref="Y89:Y90"/>
    <mergeCell ref="G89:G90"/>
    <mergeCell ref="H89:H90"/>
    <mergeCell ref="I89:J89"/>
    <mergeCell ref="K89:L89"/>
    <mergeCell ref="M89:N89"/>
    <mergeCell ref="O89:P89"/>
    <mergeCell ref="Q89:R89"/>
    <mergeCell ref="S89:T89"/>
    <mergeCell ref="U89:V89"/>
    <mergeCell ref="W89:W90"/>
    <mergeCell ref="X89:X90"/>
  </mergeCells>
  <pageMargins left="0.7" right="0.7" top="0.75" bottom="0.75" header="0.3" footer="0.3"/>
  <pageSetup scale="54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P91"/>
  <sheetViews>
    <sheetView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A72" sqref="A72"/>
    </sheetView>
  </sheetViews>
  <sheetFormatPr defaultRowHeight="12.75"/>
  <cols>
    <col min="1" max="1" width="5.85546875" customWidth="1"/>
    <col min="2" max="2" width="22.85546875" bestFit="1" customWidth="1"/>
    <col min="3" max="3" width="13.85546875" bestFit="1" customWidth="1"/>
    <col min="4" max="4" width="17" customWidth="1"/>
    <col min="5" max="5" width="8.42578125" customWidth="1"/>
    <col min="8" max="8" width="7.85546875" customWidth="1"/>
    <col min="17" max="18" width="9.140625" style="97"/>
  </cols>
  <sheetData>
    <row r="1" spans="1:42" s="9" customFormat="1" ht="17.25" thickTop="1" thickBot="1">
      <c r="A1" s="216" t="s">
        <v>0</v>
      </c>
      <c r="B1" s="218" t="s">
        <v>1</v>
      </c>
      <c r="C1" s="220" t="s">
        <v>2</v>
      </c>
      <c r="D1" s="222" t="s">
        <v>3</v>
      </c>
      <c r="E1" s="222" t="s">
        <v>4</v>
      </c>
      <c r="F1" s="210" t="s">
        <v>5</v>
      </c>
      <c r="G1" s="212" t="s">
        <v>6</v>
      </c>
      <c r="H1" s="214" t="s">
        <v>37</v>
      </c>
      <c r="I1" s="208" t="s">
        <v>7</v>
      </c>
      <c r="J1" s="209"/>
      <c r="K1" s="208" t="s">
        <v>8</v>
      </c>
      <c r="L1" s="209"/>
      <c r="M1" s="208" t="s">
        <v>9</v>
      </c>
      <c r="N1" s="209"/>
      <c r="O1" s="208" t="s">
        <v>10</v>
      </c>
      <c r="P1" s="209"/>
      <c r="Q1" s="231" t="s">
        <v>11</v>
      </c>
      <c r="R1" s="232"/>
      <c r="S1" s="208" t="s">
        <v>12</v>
      </c>
      <c r="T1" s="209"/>
      <c r="U1" s="208" t="s">
        <v>13</v>
      </c>
      <c r="V1" s="209"/>
      <c r="W1" s="224"/>
      <c r="X1" s="226" t="s">
        <v>16</v>
      </c>
      <c r="Y1" s="228" t="s">
        <v>30</v>
      </c>
      <c r="Z1" s="200" t="s">
        <v>32</v>
      </c>
      <c r="AA1" s="202"/>
      <c r="AB1" s="70"/>
      <c r="AC1" s="204"/>
      <c r="AD1" s="206"/>
      <c r="AE1" s="196" t="s">
        <v>33</v>
      </c>
      <c r="AF1" s="198" t="s">
        <v>34</v>
      </c>
      <c r="AG1" s="198" t="s">
        <v>35</v>
      </c>
      <c r="AH1" s="76" t="s">
        <v>30</v>
      </c>
      <c r="AI1" s="77"/>
      <c r="AJ1" s="86"/>
      <c r="AK1" s="196" t="s">
        <v>33</v>
      </c>
      <c r="AL1" s="198" t="s">
        <v>34</v>
      </c>
      <c r="AM1" s="198" t="s">
        <v>35</v>
      </c>
      <c r="AN1" s="78" t="s">
        <v>16</v>
      </c>
      <c r="AO1" s="194"/>
      <c r="AP1" s="76" t="s">
        <v>31</v>
      </c>
    </row>
    <row r="2" spans="1:42" s="9" customFormat="1" ht="17.25" customHeight="1" thickTop="1" thickBot="1">
      <c r="A2" s="217"/>
      <c r="B2" s="219"/>
      <c r="C2" s="221"/>
      <c r="D2" s="223"/>
      <c r="E2" s="223"/>
      <c r="F2" s="211"/>
      <c r="G2" s="213"/>
      <c r="H2" s="215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95" t="s">
        <v>14</v>
      </c>
      <c r="R2" s="96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25"/>
      <c r="X2" s="227"/>
      <c r="Y2" s="229"/>
      <c r="Z2" s="201"/>
      <c r="AA2" s="203"/>
      <c r="AB2" s="10"/>
      <c r="AC2" s="205"/>
      <c r="AD2" s="207"/>
      <c r="AE2" s="197"/>
      <c r="AF2" s="199"/>
      <c r="AG2" s="199"/>
      <c r="AH2" s="7" t="s">
        <v>36</v>
      </c>
      <c r="AI2" s="75"/>
      <c r="AJ2" s="8"/>
      <c r="AK2" s="197"/>
      <c r="AL2" s="199"/>
      <c r="AM2" s="199"/>
      <c r="AN2" s="87" t="s">
        <v>36</v>
      </c>
      <c r="AO2" s="195"/>
      <c r="AP2" s="7" t="s">
        <v>36</v>
      </c>
    </row>
    <row r="3" spans="1:42" s="13" customFormat="1" ht="15.75" customHeight="1" thickTop="1">
      <c r="A3" s="68">
        <v>1</v>
      </c>
      <c r="B3" s="2" t="s">
        <v>47</v>
      </c>
      <c r="C3" s="3" t="s">
        <v>120</v>
      </c>
      <c r="D3" s="1" t="s">
        <v>25</v>
      </c>
      <c r="E3" s="23" t="s">
        <v>18</v>
      </c>
      <c r="F3" s="82">
        <v>10.25</v>
      </c>
      <c r="G3" s="69">
        <f t="shared" ref="G3:G34" si="0">IF(J3&lt;I3,J3+12-I3,J3-I3)+IF(L3&lt;K3,L3+12-K3,L3-K3)+IF(N3&lt;M3,N3+12-M3,N3-M3)+IF(P3&lt;O3,P3+12-O3,P3-O3)+IF(R3&lt;Q3,R3+12-Q3,R3-Q3)+IF(T3&lt;S3,T3+12-S3,T3-S3)+IF(V3&lt;U3,V3+12-U3,V3-U3)</f>
        <v>30</v>
      </c>
      <c r="H3" s="24">
        <v>30</v>
      </c>
      <c r="I3" s="25">
        <v>0</v>
      </c>
      <c r="J3" s="26">
        <v>0</v>
      </c>
      <c r="K3" s="27">
        <v>12</v>
      </c>
      <c r="L3" s="28">
        <v>6</v>
      </c>
      <c r="M3" s="25">
        <v>0</v>
      </c>
      <c r="N3" s="26">
        <v>0</v>
      </c>
      <c r="O3" s="27">
        <v>12</v>
      </c>
      <c r="P3" s="28">
        <v>6</v>
      </c>
      <c r="Q3" s="25">
        <v>12</v>
      </c>
      <c r="R3" s="26">
        <v>6</v>
      </c>
      <c r="S3" s="27">
        <v>12</v>
      </c>
      <c r="T3" s="28">
        <v>6</v>
      </c>
      <c r="U3" s="25">
        <v>12</v>
      </c>
      <c r="V3" s="26">
        <v>6</v>
      </c>
      <c r="W3" s="22"/>
      <c r="X3" s="14">
        <f>F3*G3*2</f>
        <v>615</v>
      </c>
      <c r="Y3" s="14" t="e">
        <f>SUMIF('[1]2007'!$B$2119:$B$2200,[1]New!B5,'[1]2007'!$E$2119:$E$2200)</f>
        <v>#VALUE!</v>
      </c>
      <c r="Z3" s="15" t="e">
        <f>IF(X3=0,0,X3-Y3)</f>
        <v>#VALUE!</v>
      </c>
      <c r="AA3" s="23">
        <v>1</v>
      </c>
      <c r="AB3" s="23"/>
      <c r="AC3" s="16" t="e">
        <f>IF(Y3=0,0,Z3/Y3)</f>
        <v>#VALUE!</v>
      </c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>ROUND(AE3+AF3*2+AG3*2.4,2)</f>
        <v>#VALUE!</v>
      </c>
      <c r="AJ3" s="13">
        <f>IF(X3=0,0,LOOKUP(X3,[1]Deduct!A$21:A$64,[1]Deduct!A$21:A$64))-X3</f>
        <v>-5</v>
      </c>
      <c r="AK3" s="20">
        <f>IF(X3=0,0,LOOKUP(X3,[1]Deduct!A$21:A$64,[1]Deduct!C$21:C$64))</f>
        <v>38.94</v>
      </c>
      <c r="AL3" s="13">
        <f>IF(X3=0,0,LOOKUP(X3,[1]Deduct!A$21:A$64,[1]Deduct!D$21:D$64))</f>
        <v>23.54</v>
      </c>
      <c r="AM3" s="13">
        <f>IF(X3=0,0,LOOKUP(X3,[1]Deduct!A$21:A$64,[1]Deduct!E$21:E$64))</f>
        <v>10.56</v>
      </c>
      <c r="AN3" s="18">
        <f>ROUND(AK3+AL3*2+AM3*2.4,2)</f>
        <v>111.36</v>
      </c>
      <c r="AP3" s="21" t="e">
        <f>AN3-AH3</f>
        <v>#VALUE!</v>
      </c>
    </row>
    <row r="4" spans="1:42" s="13" customFormat="1" ht="15" customHeight="1">
      <c r="A4" s="68">
        <v>2</v>
      </c>
      <c r="B4" s="2" t="s">
        <v>49</v>
      </c>
      <c r="C4" s="3" t="s">
        <v>122</v>
      </c>
      <c r="D4" s="1" t="s">
        <v>25</v>
      </c>
      <c r="E4" s="23" t="s">
        <v>18</v>
      </c>
      <c r="F4" s="82">
        <v>10.75</v>
      </c>
      <c r="G4" s="69">
        <f t="shared" si="0"/>
        <v>30</v>
      </c>
      <c r="H4" s="24">
        <v>30</v>
      </c>
      <c r="I4" s="25">
        <v>10</v>
      </c>
      <c r="J4" s="26">
        <v>4</v>
      </c>
      <c r="K4" s="27">
        <v>0</v>
      </c>
      <c r="L4" s="28">
        <v>0</v>
      </c>
      <c r="M4" s="25">
        <v>10</v>
      </c>
      <c r="N4" s="26">
        <v>4</v>
      </c>
      <c r="O4" s="27">
        <v>10</v>
      </c>
      <c r="P4" s="28">
        <v>4</v>
      </c>
      <c r="Q4" s="25">
        <v>10</v>
      </c>
      <c r="R4" s="26">
        <v>4</v>
      </c>
      <c r="S4" s="27">
        <v>0</v>
      </c>
      <c r="T4" s="28">
        <v>0</v>
      </c>
      <c r="U4" s="25">
        <v>10</v>
      </c>
      <c r="V4" s="26">
        <v>4</v>
      </c>
      <c r="W4" s="22"/>
      <c r="X4" s="14">
        <f>F4*G4*2</f>
        <v>645</v>
      </c>
      <c r="Y4" s="14" t="e">
        <f>SUMIF('[1]2007'!$B$2119:$B$2200,[1]New!B8,'[1]2007'!$E$2119:$E$2200)</f>
        <v>#VALUE!</v>
      </c>
      <c r="Z4" s="15" t="e">
        <f>IF(X4=0,0,X4-Y4)</f>
        <v>#VALUE!</v>
      </c>
      <c r="AA4" s="23">
        <v>2</v>
      </c>
      <c r="AB4" s="23"/>
      <c r="AC4" s="16" t="e">
        <f>IF(Y4=0,0,Z4/Y4)</f>
        <v>#VALUE!</v>
      </c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>ROUND(AE4+AF4*2+AG4*2.4,2)</f>
        <v>#VALUE!</v>
      </c>
      <c r="AJ4" s="13">
        <f>IF(X4=0,0,LOOKUP(X4,[1]Deduct!A$21:A$64,[1]Deduct!A$21:A$64))-X4</f>
        <v>-5</v>
      </c>
      <c r="AK4" s="20">
        <f>IF(X4=0,0,LOOKUP(X4,[1]Deduct!A$21:A$64,[1]Deduct!C$21:C$64))</f>
        <v>45.66</v>
      </c>
      <c r="AL4" s="13">
        <f>IF(X4=0,0,LOOKUP(X4,[1]Deduct!A$21:A$64,[1]Deduct!D$21:D$64))</f>
        <v>25.02</v>
      </c>
      <c r="AM4" s="13">
        <f>IF(X4=0,0,LOOKUP(X4,[1]Deduct!A$21:A$64,[1]Deduct!E$21:E$64))</f>
        <v>11.07</v>
      </c>
      <c r="AN4" s="18">
        <f>ROUND(AK4+AL4*2+AM4*2.4,2)</f>
        <v>122.27</v>
      </c>
      <c r="AP4" s="21" t="e">
        <f>AN4-AH4</f>
        <v>#VALUE!</v>
      </c>
    </row>
    <row r="5" spans="1:42" s="13" customFormat="1" ht="15" customHeight="1">
      <c r="A5" s="68">
        <v>3</v>
      </c>
      <c r="B5" s="2" t="s">
        <v>50</v>
      </c>
      <c r="C5" s="3" t="s">
        <v>123</v>
      </c>
      <c r="D5" s="1" t="s">
        <v>20</v>
      </c>
      <c r="E5" s="23" t="s">
        <v>18</v>
      </c>
      <c r="F5" s="82">
        <v>10.5</v>
      </c>
      <c r="G5" s="69">
        <f t="shared" si="0"/>
        <v>37</v>
      </c>
      <c r="H5" s="24">
        <v>37</v>
      </c>
      <c r="I5" s="25">
        <v>11</v>
      </c>
      <c r="J5" s="26">
        <v>6</v>
      </c>
      <c r="K5" s="27">
        <v>11</v>
      </c>
      <c r="L5" s="28">
        <v>5</v>
      </c>
      <c r="M5" s="25">
        <v>11</v>
      </c>
      <c r="N5" s="26">
        <v>5</v>
      </c>
      <c r="O5" s="27">
        <v>0</v>
      </c>
      <c r="P5" s="28">
        <v>0</v>
      </c>
      <c r="Q5" s="25">
        <v>11</v>
      </c>
      <c r="R5" s="26">
        <v>5</v>
      </c>
      <c r="S5" s="27">
        <v>11</v>
      </c>
      <c r="T5" s="28">
        <v>5</v>
      </c>
      <c r="U5" s="25">
        <v>11</v>
      </c>
      <c r="V5" s="26">
        <v>5</v>
      </c>
      <c r="W5" s="22"/>
      <c r="X5" s="14">
        <f t="shared" ref="X5:X68" si="1">F5*G5*2</f>
        <v>777</v>
      </c>
      <c r="Y5" s="14" t="e">
        <f>SUMIF('[1]2007'!$B$2119:$B$2200,[1]New!B9,'[1]2007'!$E$2119:$E$2200)</f>
        <v>#VALUE!</v>
      </c>
      <c r="Z5" s="15" t="e">
        <f t="shared" ref="Z5:Z68" si="2">IF(X5=0,0,X5-Y5)</f>
        <v>#VALUE!</v>
      </c>
      <c r="AA5" s="23">
        <v>3</v>
      </c>
      <c r="AB5" s="23"/>
      <c r="AC5" s="16" t="e">
        <f t="shared" ref="AC5:AC68" si="3">IF(Y5=0,0,Z5/Y5)</f>
        <v>#VALUE!</v>
      </c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ref="AH5:AH68" si="4">ROUND(AE5+AF5*2+AG5*2.4,2)</f>
        <v>#VALUE!</v>
      </c>
      <c r="AJ5" s="13">
        <f>IF(X5=0,0,LOOKUP(X5,[1]Deduct!A$21:A$64,[1]Deduct!A$21:A$64))-X5</f>
        <v>-27</v>
      </c>
      <c r="AK5" s="20">
        <f>IF(X5=0,0,LOOKUP(X5,[1]Deduct!A$21:A$64,[1]Deduct!C$21:C$64))</f>
        <v>76.92</v>
      </c>
      <c r="AL5" s="13">
        <f>IF(X5=0,0,LOOKUP(X5,[1]Deduct!A$21:A$64,[1]Deduct!D$21:D$64))</f>
        <v>30.49</v>
      </c>
      <c r="AM5" s="13">
        <f>IF(X5=0,0,LOOKUP(X5,[1]Deduct!A$21:A$64,[1]Deduct!E$21:E$64))</f>
        <v>13.01</v>
      </c>
      <c r="AN5" s="18">
        <f t="shared" ref="AN5:AN68" si="5">ROUND(AK5+AL5*2+AM5*2.4,2)</f>
        <v>169.12</v>
      </c>
      <c r="AP5" s="21" t="e">
        <f t="shared" ref="AP5:AP68" si="6">AN5-AH5</f>
        <v>#VALUE!</v>
      </c>
    </row>
    <row r="6" spans="1:42" s="13" customFormat="1" ht="15" customHeight="1">
      <c r="A6" s="68">
        <v>4</v>
      </c>
      <c r="B6" s="2" t="s">
        <v>240</v>
      </c>
      <c r="C6" s="3" t="s">
        <v>241</v>
      </c>
      <c r="D6" s="1" t="s">
        <v>20</v>
      </c>
      <c r="E6" s="1" t="s">
        <v>18</v>
      </c>
      <c r="F6" s="82">
        <v>10.25</v>
      </c>
      <c r="G6" s="69">
        <f t="shared" si="0"/>
        <v>15.5</v>
      </c>
      <c r="H6" s="24">
        <v>15.5</v>
      </c>
      <c r="I6" s="25">
        <v>0</v>
      </c>
      <c r="J6" s="26">
        <v>0</v>
      </c>
      <c r="K6" s="27">
        <v>0</v>
      </c>
      <c r="L6" s="28">
        <v>0</v>
      </c>
      <c r="M6" s="25">
        <v>0</v>
      </c>
      <c r="N6" s="26">
        <v>0</v>
      </c>
      <c r="O6" s="27">
        <v>0</v>
      </c>
      <c r="P6" s="28">
        <v>0</v>
      </c>
      <c r="Q6" s="25">
        <v>11</v>
      </c>
      <c r="R6" s="26">
        <v>4</v>
      </c>
      <c r="S6" s="27">
        <v>11</v>
      </c>
      <c r="T6" s="28">
        <v>4</v>
      </c>
      <c r="U6" s="25">
        <v>11</v>
      </c>
      <c r="V6" s="26">
        <v>4.5</v>
      </c>
      <c r="W6" s="22"/>
      <c r="X6" s="14">
        <f t="shared" si="1"/>
        <v>317.75</v>
      </c>
      <c r="Y6" s="14" t="e">
        <f>SUMIF('[1]2007'!$B$2119:$B$2200,[1]New!B10,'[1]2007'!$E$2119:$E$2200)</f>
        <v>#VALUE!</v>
      </c>
      <c r="Z6" s="15" t="e">
        <f t="shared" si="2"/>
        <v>#VALUE!</v>
      </c>
      <c r="AA6" s="23">
        <v>4</v>
      </c>
      <c r="AB6" s="23"/>
      <c r="AC6" s="16" t="e">
        <f t="shared" si="3"/>
        <v>#VALUE!</v>
      </c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4"/>
        <v>#VALUE!</v>
      </c>
      <c r="AJ6" s="13" t="e">
        <f>IF(X6=0,0,LOOKUP(X6,[1]Deduct!A$21:A$64,[1]Deduct!A$21:A$64))-X6</f>
        <v>#N/A</v>
      </c>
      <c r="AK6" s="20" t="e">
        <f>IF(X6=0,0,LOOKUP(X6,[1]Deduct!A$21:A$64,[1]Deduct!C$21:C$64))</f>
        <v>#N/A</v>
      </c>
      <c r="AL6" s="13" t="e">
        <f>IF(X6=0,0,LOOKUP(X6,[1]Deduct!A$21:A$64,[1]Deduct!D$21:D$64))</f>
        <v>#N/A</v>
      </c>
      <c r="AM6" s="13" t="e">
        <f>IF(X6=0,0,LOOKUP(X6,[1]Deduct!A$21:A$64,[1]Deduct!E$21:E$64))</f>
        <v>#N/A</v>
      </c>
      <c r="AN6" s="18" t="e">
        <f t="shared" si="5"/>
        <v>#N/A</v>
      </c>
      <c r="AP6" s="21" t="e">
        <f t="shared" si="6"/>
        <v>#N/A</v>
      </c>
    </row>
    <row r="7" spans="1:42" s="13" customFormat="1" ht="15">
      <c r="A7" s="68">
        <v>5</v>
      </c>
      <c r="B7" s="2" t="s">
        <v>51</v>
      </c>
      <c r="C7" s="3" t="s">
        <v>124</v>
      </c>
      <c r="D7" s="1" t="s">
        <v>17</v>
      </c>
      <c r="E7" s="23" t="s">
        <v>18</v>
      </c>
      <c r="F7" s="82">
        <v>10.75</v>
      </c>
      <c r="G7" s="69">
        <f t="shared" si="0"/>
        <v>23.75</v>
      </c>
      <c r="H7" s="24">
        <v>23.75</v>
      </c>
      <c r="I7" s="25">
        <v>0</v>
      </c>
      <c r="J7" s="26">
        <v>0</v>
      </c>
      <c r="K7" s="27">
        <v>0</v>
      </c>
      <c r="L7" s="28">
        <v>0</v>
      </c>
      <c r="M7" s="25">
        <v>12</v>
      </c>
      <c r="N7" s="26">
        <v>6</v>
      </c>
      <c r="O7" s="27">
        <v>0</v>
      </c>
      <c r="P7" s="28">
        <v>0</v>
      </c>
      <c r="Q7" s="25">
        <v>12</v>
      </c>
      <c r="R7" s="26">
        <v>6</v>
      </c>
      <c r="S7" s="27">
        <v>12</v>
      </c>
      <c r="T7" s="28">
        <v>6</v>
      </c>
      <c r="U7" s="25">
        <v>12</v>
      </c>
      <c r="V7" s="26">
        <v>5.75</v>
      </c>
      <c r="W7" s="22"/>
      <c r="X7" s="14">
        <f t="shared" si="1"/>
        <v>510.625</v>
      </c>
      <c r="Y7" s="14" t="e">
        <f>SUMIF('[1]2007'!$B$2119:$B$2200,[1]New!B11,'[1]2007'!$E$2119:$E$2200)</f>
        <v>#VALUE!</v>
      </c>
      <c r="Z7" s="15" t="e">
        <f t="shared" si="2"/>
        <v>#VALUE!</v>
      </c>
      <c r="AA7" s="23">
        <v>5</v>
      </c>
      <c r="AB7" s="23"/>
      <c r="AC7" s="16" t="e">
        <f t="shared" si="3"/>
        <v>#VALUE!</v>
      </c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4"/>
        <v>#VALUE!</v>
      </c>
      <c r="AJ7" s="13">
        <f>IF(X7=0,0,LOOKUP(X7,[1]Deduct!A$21:A$64,[1]Deduct!A$21:A$64))-X7</f>
        <v>-0.625</v>
      </c>
      <c r="AK7" s="20">
        <f>IF(X7=0,0,LOOKUP(X7,[1]Deduct!A$21:A$64,[1]Deduct!C$21:C$64))</f>
        <v>13.66</v>
      </c>
      <c r="AL7" s="13">
        <f>IF(X7=0,0,LOOKUP(X7,[1]Deduct!A$21:A$64,[1]Deduct!D$21:D$64))</f>
        <v>18.59</v>
      </c>
      <c r="AM7" s="13">
        <f>IF(X7=0,0,LOOKUP(X7,[1]Deduct!A$21:A$64,[1]Deduct!E$21:E$64))</f>
        <v>8.83</v>
      </c>
      <c r="AN7" s="18">
        <f t="shared" si="5"/>
        <v>72.03</v>
      </c>
      <c r="AP7" s="21" t="e">
        <f t="shared" si="6"/>
        <v>#VALUE!</v>
      </c>
    </row>
    <row r="8" spans="1:42" s="13" customFormat="1" ht="15" customHeight="1">
      <c r="A8" s="68">
        <v>6</v>
      </c>
      <c r="B8" s="2" t="s">
        <v>232</v>
      </c>
      <c r="C8" s="3" t="s">
        <v>233</v>
      </c>
      <c r="D8" s="1" t="s">
        <v>20</v>
      </c>
      <c r="E8" s="23" t="s">
        <v>18</v>
      </c>
      <c r="F8" s="82">
        <v>10.25</v>
      </c>
      <c r="G8" s="69">
        <f t="shared" si="0"/>
        <v>22.83</v>
      </c>
      <c r="H8" s="24">
        <v>22.83</v>
      </c>
      <c r="I8" s="25">
        <v>10</v>
      </c>
      <c r="J8" s="26">
        <v>2</v>
      </c>
      <c r="K8" s="27">
        <v>0</v>
      </c>
      <c r="L8" s="28">
        <v>0</v>
      </c>
      <c r="M8" s="25">
        <v>10</v>
      </c>
      <c r="N8" s="26">
        <v>2</v>
      </c>
      <c r="O8" s="27">
        <v>10</v>
      </c>
      <c r="P8" s="28">
        <v>2.83</v>
      </c>
      <c r="Q8" s="25">
        <v>0</v>
      </c>
      <c r="R8" s="26">
        <v>0</v>
      </c>
      <c r="S8" s="27">
        <v>10</v>
      </c>
      <c r="T8" s="28">
        <v>3</v>
      </c>
      <c r="U8" s="25">
        <v>10</v>
      </c>
      <c r="V8" s="26">
        <v>3</v>
      </c>
      <c r="W8" s="22"/>
      <c r="X8" s="14">
        <f t="shared" si="1"/>
        <v>468.01499999999999</v>
      </c>
      <c r="Y8" s="14" t="e">
        <f>SUMIF('[1]2007'!$B$2119:$B$2200,[1]New!B12,'[1]2007'!$E$2119:$E$2200)</f>
        <v>#VALUE!</v>
      </c>
      <c r="Z8" s="15" t="e">
        <f t="shared" si="2"/>
        <v>#VALUE!</v>
      </c>
      <c r="AA8" s="23">
        <v>6</v>
      </c>
      <c r="AB8" s="23"/>
      <c r="AC8" s="16" t="e">
        <f t="shared" si="3"/>
        <v>#VALUE!</v>
      </c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4"/>
        <v>#VALUE!</v>
      </c>
      <c r="AJ8" s="13">
        <f>IF(X8=0,0,LOOKUP(X8,[1]Deduct!A$21:A$64,[1]Deduct!A$21:A$64))-X8</f>
        <v>-8.0149999999999864</v>
      </c>
      <c r="AK8" s="20">
        <f>IF(X8=0,0,LOOKUP(X8,[1]Deduct!A$21:A$64,[1]Deduct!C$21:C$64))</f>
        <v>4.13</v>
      </c>
      <c r="AL8" s="13">
        <f>IF(X8=0,0,LOOKUP(X8,[1]Deduct!A$21:A$64,[1]Deduct!D$21:D$64))</f>
        <v>16.11</v>
      </c>
      <c r="AM8" s="13">
        <f>IF(X8=0,0,LOOKUP(X8,[1]Deduct!A$21:A$64,[1]Deduct!E$21:E$64))</f>
        <v>7.96</v>
      </c>
      <c r="AN8" s="18">
        <f t="shared" si="5"/>
        <v>55.45</v>
      </c>
      <c r="AP8" s="21" t="e">
        <f t="shared" si="6"/>
        <v>#VALUE!</v>
      </c>
    </row>
    <row r="9" spans="1:42" s="13" customFormat="1" ht="15" customHeight="1">
      <c r="A9" s="68">
        <v>7</v>
      </c>
      <c r="B9" s="2" t="s">
        <v>217</v>
      </c>
      <c r="C9" s="3" t="s">
        <v>218</v>
      </c>
      <c r="D9" s="1" t="s">
        <v>20</v>
      </c>
      <c r="E9" s="23" t="s">
        <v>18</v>
      </c>
      <c r="F9" s="82">
        <v>14</v>
      </c>
      <c r="G9" s="69">
        <f t="shared" si="0"/>
        <v>45.5</v>
      </c>
      <c r="H9" s="24">
        <v>45.5</v>
      </c>
      <c r="I9" s="25">
        <v>11</v>
      </c>
      <c r="J9" s="26">
        <v>6.5</v>
      </c>
      <c r="K9" s="27">
        <v>11</v>
      </c>
      <c r="L9" s="28">
        <v>6.5</v>
      </c>
      <c r="M9" s="25">
        <v>11</v>
      </c>
      <c r="N9" s="26">
        <v>6.5</v>
      </c>
      <c r="O9" s="27">
        <v>11</v>
      </c>
      <c r="P9" s="28">
        <v>6.5</v>
      </c>
      <c r="Q9" s="25">
        <v>11</v>
      </c>
      <c r="R9" s="26">
        <v>6.5</v>
      </c>
      <c r="S9" s="27">
        <v>0</v>
      </c>
      <c r="T9" s="28">
        <v>0</v>
      </c>
      <c r="U9" s="25">
        <v>11</v>
      </c>
      <c r="V9" s="26">
        <v>7</v>
      </c>
      <c r="W9" s="3" t="s">
        <v>255</v>
      </c>
      <c r="X9" s="14">
        <f t="shared" si="1"/>
        <v>1274</v>
      </c>
      <c r="Y9" s="14" t="e">
        <f>SUMIF('[1]2007'!$B$2119:$B$2200,[1]New!B13,'[1]2007'!$E$2119:$E$2200)</f>
        <v>#VALUE!</v>
      </c>
      <c r="Z9" s="15" t="e">
        <f t="shared" si="2"/>
        <v>#VALUE!</v>
      </c>
      <c r="AA9" s="23">
        <v>7</v>
      </c>
      <c r="AB9" s="23"/>
      <c r="AC9" s="16" t="e">
        <f t="shared" si="3"/>
        <v>#VALUE!</v>
      </c>
      <c r="AE9" s="17" t="e">
        <f>IF(Y9=0,0,LOOKUP(Y9,[1]Deduct!A$2:A$18,[1]Deduct!C$2:C$18))</f>
        <v>#VALUE!</v>
      </c>
      <c r="AF9" s="18" t="e">
        <f>IF(Y9=0,0,LOOKUP(Y9,[1]Deduct!A$2:A$18,[1]Deduct!D$2:D$18))</f>
        <v>#VALUE!</v>
      </c>
      <c r="AG9" s="18" t="e">
        <f>IF(Y9=0,0,LOOKUP(Y9,[1]Deduct!A$2:A$18,[1]Deduct!E$2:E$18))</f>
        <v>#VALUE!</v>
      </c>
      <c r="AH9" s="19" t="e">
        <f t="shared" si="4"/>
        <v>#VALUE!</v>
      </c>
      <c r="AJ9" s="13">
        <f>IF(X9=0,0,LOOKUP(X9,[1]Deduct!A$21:A$64,[1]Deduct!A$21:A$64))-X9</f>
        <v>-70</v>
      </c>
      <c r="AK9" s="20">
        <f>IF(X9=0,0,LOOKUP(X9,[1]Deduct!A$21:A$64,[1]Deduct!C$21:C$64))</f>
        <v>167.99</v>
      </c>
      <c r="AL9" s="13">
        <f>IF(X9=0,0,LOOKUP(X9,[1]Deduct!A$21:A$64,[1]Deduct!D$21:D$64))</f>
        <v>52.93</v>
      </c>
      <c r="AM9" s="13">
        <f>IF(X9=0,0,LOOKUP(X9,[1]Deduct!A$21:A$64,[1]Deduct!E$21:E$64))</f>
        <v>20.83</v>
      </c>
      <c r="AN9" s="18">
        <f t="shared" si="5"/>
        <v>323.83999999999997</v>
      </c>
      <c r="AP9" s="21" t="e">
        <f t="shared" si="6"/>
        <v>#VALUE!</v>
      </c>
    </row>
    <row r="10" spans="1:42" s="13" customFormat="1" ht="15">
      <c r="A10" s="68">
        <v>8</v>
      </c>
      <c r="B10" s="2" t="s">
        <v>52</v>
      </c>
      <c r="C10" s="3" t="s">
        <v>125</v>
      </c>
      <c r="D10" s="1" t="s">
        <v>17</v>
      </c>
      <c r="E10" s="23" t="s">
        <v>18</v>
      </c>
      <c r="F10" s="82">
        <v>10.25</v>
      </c>
      <c r="G10" s="69">
        <f t="shared" si="0"/>
        <v>12.5</v>
      </c>
      <c r="H10" s="24">
        <v>12.5</v>
      </c>
      <c r="I10" s="25">
        <v>0</v>
      </c>
      <c r="J10" s="26">
        <v>0</v>
      </c>
      <c r="K10" s="27">
        <v>11</v>
      </c>
      <c r="L10" s="28">
        <v>2</v>
      </c>
      <c r="M10" s="25">
        <v>0</v>
      </c>
      <c r="N10" s="26">
        <v>0</v>
      </c>
      <c r="O10" s="27">
        <v>11</v>
      </c>
      <c r="P10" s="28">
        <v>2.5</v>
      </c>
      <c r="Q10" s="25">
        <v>11</v>
      </c>
      <c r="R10" s="26">
        <v>2</v>
      </c>
      <c r="S10" s="27">
        <v>0</v>
      </c>
      <c r="T10" s="28">
        <v>0</v>
      </c>
      <c r="U10" s="25">
        <v>11</v>
      </c>
      <c r="V10" s="26">
        <v>2</v>
      </c>
      <c r="W10" s="22"/>
      <c r="X10" s="14">
        <f t="shared" si="1"/>
        <v>256.25</v>
      </c>
      <c r="Y10" s="14" t="e">
        <f>SUMIF('[1]2007'!$B$2119:$B$2200,[1]New!B14,'[1]2007'!$E$2119:$E$2200)</f>
        <v>#VALUE!</v>
      </c>
      <c r="Z10" s="15" t="e">
        <f t="shared" si="2"/>
        <v>#VALUE!</v>
      </c>
      <c r="AA10" s="23">
        <v>8</v>
      </c>
      <c r="AB10" s="23"/>
      <c r="AC10" s="16" t="e">
        <f t="shared" si="3"/>
        <v>#VALUE!</v>
      </c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4"/>
        <v>#VALUE!</v>
      </c>
      <c r="AJ10" s="13" t="e">
        <f>IF(X10=0,0,LOOKUP(X10,[1]Deduct!A$21:A$64,[1]Deduct!A$21:A$64))-X10</f>
        <v>#N/A</v>
      </c>
      <c r="AK10" s="20" t="e">
        <f>IF(X10=0,0,LOOKUP(X10,[1]Deduct!A$21:A$64,[1]Deduct!C$21:C$64))</f>
        <v>#N/A</v>
      </c>
      <c r="AL10" s="13" t="e">
        <f>IF(X10=0,0,LOOKUP(X10,[1]Deduct!A$21:A$64,[1]Deduct!D$21:D$64))</f>
        <v>#N/A</v>
      </c>
      <c r="AM10" s="13" t="e">
        <f>IF(X10=0,0,LOOKUP(X10,[1]Deduct!A$21:A$64,[1]Deduct!E$21:E$64))</f>
        <v>#N/A</v>
      </c>
      <c r="AN10" s="18" t="e">
        <f t="shared" si="5"/>
        <v>#N/A</v>
      </c>
      <c r="AP10" s="21" t="e">
        <f t="shared" si="6"/>
        <v>#N/A</v>
      </c>
    </row>
    <row r="11" spans="1:42" s="13" customFormat="1" ht="15" customHeight="1">
      <c r="A11" s="68">
        <v>9</v>
      </c>
      <c r="B11" s="2" t="s">
        <v>53</v>
      </c>
      <c r="C11" s="3" t="s">
        <v>126</v>
      </c>
      <c r="D11" s="1" t="s">
        <v>25</v>
      </c>
      <c r="E11" s="23" t="s">
        <v>18</v>
      </c>
      <c r="F11" s="82">
        <v>10.25</v>
      </c>
      <c r="G11" s="69">
        <f t="shared" si="0"/>
        <v>30</v>
      </c>
      <c r="H11" s="24">
        <v>30</v>
      </c>
      <c r="I11" s="25">
        <v>11</v>
      </c>
      <c r="J11" s="26">
        <v>5</v>
      </c>
      <c r="K11" s="27">
        <v>3</v>
      </c>
      <c r="L11" s="28">
        <v>9</v>
      </c>
      <c r="M11" s="25">
        <v>9</v>
      </c>
      <c r="N11" s="26">
        <v>3</v>
      </c>
      <c r="O11" s="27">
        <v>0</v>
      </c>
      <c r="P11" s="28">
        <v>0</v>
      </c>
      <c r="Q11" s="25">
        <v>0</v>
      </c>
      <c r="R11" s="26">
        <v>0</v>
      </c>
      <c r="S11" s="27">
        <v>11</v>
      </c>
      <c r="T11" s="28">
        <v>5</v>
      </c>
      <c r="U11" s="25">
        <v>11</v>
      </c>
      <c r="V11" s="26">
        <v>5</v>
      </c>
      <c r="W11" s="22"/>
      <c r="X11" s="14">
        <f t="shared" si="1"/>
        <v>615</v>
      </c>
      <c r="Y11" s="14" t="e">
        <f>SUMIF('[1]2007'!$B$2119:$B$2200,[1]New!B15,'[1]2007'!$E$2119:$E$2200)</f>
        <v>#VALUE!</v>
      </c>
      <c r="Z11" s="15" t="e">
        <f t="shared" si="2"/>
        <v>#VALUE!</v>
      </c>
      <c r="AA11" s="23">
        <v>9</v>
      </c>
      <c r="AB11" s="23"/>
      <c r="AC11" s="16" t="e">
        <f t="shared" si="3"/>
        <v>#VALUE!</v>
      </c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4"/>
        <v>#VALUE!</v>
      </c>
      <c r="AJ11" s="13">
        <f>IF(X11=0,0,LOOKUP(X11,[1]Deduct!A$21:A$64,[1]Deduct!A$21:A$64))-X11</f>
        <v>-5</v>
      </c>
      <c r="AK11" s="20">
        <f>IF(X11=0,0,LOOKUP(X11,[1]Deduct!A$21:A$64,[1]Deduct!C$21:C$64))</f>
        <v>38.94</v>
      </c>
      <c r="AL11" s="13">
        <f>IF(X11=0,0,LOOKUP(X11,[1]Deduct!A$21:A$64,[1]Deduct!D$21:D$64))</f>
        <v>23.54</v>
      </c>
      <c r="AM11" s="13">
        <f>IF(X11=0,0,LOOKUP(X11,[1]Deduct!A$21:A$64,[1]Deduct!E$21:E$64))</f>
        <v>10.56</v>
      </c>
      <c r="AN11" s="18">
        <f t="shared" si="5"/>
        <v>111.36</v>
      </c>
      <c r="AP11" s="21" t="e">
        <f t="shared" si="6"/>
        <v>#VALUE!</v>
      </c>
    </row>
    <row r="12" spans="1:42" s="13" customFormat="1" ht="15" customHeight="1">
      <c r="A12" s="68">
        <v>10</v>
      </c>
      <c r="B12" s="2" t="s">
        <v>54</v>
      </c>
      <c r="C12" s="3" t="s">
        <v>127</v>
      </c>
      <c r="D12" s="1" t="s">
        <v>25</v>
      </c>
      <c r="E12" s="23" t="s">
        <v>18</v>
      </c>
      <c r="F12" s="82">
        <v>10.25</v>
      </c>
      <c r="G12" s="69">
        <f t="shared" si="0"/>
        <v>40</v>
      </c>
      <c r="H12" s="24">
        <v>40</v>
      </c>
      <c r="I12" s="25">
        <v>0</v>
      </c>
      <c r="J12" s="26">
        <v>0</v>
      </c>
      <c r="K12" s="27">
        <v>11</v>
      </c>
      <c r="L12" s="28">
        <v>5</v>
      </c>
      <c r="M12" s="25">
        <v>11</v>
      </c>
      <c r="N12" s="26">
        <v>5</v>
      </c>
      <c r="O12" s="27">
        <v>11</v>
      </c>
      <c r="P12" s="28">
        <v>6</v>
      </c>
      <c r="Q12" s="25">
        <v>11</v>
      </c>
      <c r="R12" s="26">
        <v>6</v>
      </c>
      <c r="S12" s="27">
        <v>11</v>
      </c>
      <c r="T12" s="28">
        <v>6</v>
      </c>
      <c r="U12" s="25">
        <v>11</v>
      </c>
      <c r="V12" s="26">
        <v>6</v>
      </c>
      <c r="W12" s="22"/>
      <c r="X12" s="14">
        <f t="shared" si="1"/>
        <v>820</v>
      </c>
      <c r="Y12" s="14" t="e">
        <f>SUMIF('[1]2007'!$B$2119:$B$2200,[1]New!B16,'[1]2007'!$E$2119:$E$2200)</f>
        <v>#VALUE!</v>
      </c>
      <c r="Z12" s="15" t="e">
        <f t="shared" si="2"/>
        <v>#VALUE!</v>
      </c>
      <c r="AA12" s="23">
        <v>10</v>
      </c>
      <c r="AB12" s="23"/>
      <c r="AC12" s="16" t="e">
        <f t="shared" si="3"/>
        <v>#VALUE!</v>
      </c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4"/>
        <v>#VALUE!</v>
      </c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5"/>
        <v>169.12</v>
      </c>
      <c r="AP12" s="21" t="e">
        <f t="shared" si="6"/>
        <v>#VALUE!</v>
      </c>
    </row>
    <row r="13" spans="1:42" s="13" customFormat="1" ht="15" customHeight="1">
      <c r="A13" s="68">
        <v>11</v>
      </c>
      <c r="B13" s="2" t="s">
        <v>223</v>
      </c>
      <c r="C13" s="3" t="s">
        <v>128</v>
      </c>
      <c r="D13" s="1" t="s">
        <v>26</v>
      </c>
      <c r="E13" s="23" t="s">
        <v>18</v>
      </c>
      <c r="F13" s="82">
        <v>10.25</v>
      </c>
      <c r="G13" s="69">
        <f t="shared" si="0"/>
        <v>40</v>
      </c>
      <c r="H13" s="24">
        <v>40</v>
      </c>
      <c r="I13" s="25">
        <v>10</v>
      </c>
      <c r="J13" s="26">
        <v>6</v>
      </c>
      <c r="K13" s="27">
        <v>0</v>
      </c>
      <c r="L13" s="28">
        <v>0</v>
      </c>
      <c r="M13" s="25">
        <v>10</v>
      </c>
      <c r="N13" s="26">
        <v>6</v>
      </c>
      <c r="O13" s="27">
        <v>10</v>
      </c>
      <c r="P13" s="28">
        <v>6</v>
      </c>
      <c r="Q13" s="25">
        <v>0</v>
      </c>
      <c r="R13" s="26">
        <v>0</v>
      </c>
      <c r="S13" s="27">
        <v>10</v>
      </c>
      <c r="T13" s="28">
        <v>6</v>
      </c>
      <c r="U13" s="25">
        <v>10</v>
      </c>
      <c r="V13" s="26">
        <v>6</v>
      </c>
      <c r="W13" s="22"/>
      <c r="X13" s="14">
        <f t="shared" si="1"/>
        <v>820</v>
      </c>
      <c r="Y13" s="14" t="e">
        <f>SUMIF('[1]2007'!$B$2119:$B$2200,[1]New!B17,'[1]2007'!$E$2119:$E$2200)</f>
        <v>#VALUE!</v>
      </c>
      <c r="Z13" s="15" t="e">
        <f t="shared" si="2"/>
        <v>#VALUE!</v>
      </c>
      <c r="AA13" s="23">
        <v>11</v>
      </c>
      <c r="AB13" s="23"/>
      <c r="AC13" s="16" t="e">
        <f t="shared" si="3"/>
        <v>#VALUE!</v>
      </c>
      <c r="AE13" s="17" t="e">
        <f>IF(Y13=0,0,LOOKUP(Y13,[1]Deduct!A$2:A$18,[1]Deduct!C$2:C$18))</f>
        <v>#VALUE!</v>
      </c>
      <c r="AF13" s="18" t="e">
        <f>IF(Y13=0,0,LOOKUP(Y13,[1]Deduct!A$2:A$18,[1]Deduct!D$2:D$18))</f>
        <v>#VALUE!</v>
      </c>
      <c r="AG13" s="18" t="e">
        <f>IF(Y13=0,0,LOOKUP(Y13,[1]Deduct!A$2:A$18,[1]Deduct!E$2:E$18))</f>
        <v>#VALUE!</v>
      </c>
      <c r="AH13" s="19" t="e">
        <f t="shared" si="4"/>
        <v>#VALUE!</v>
      </c>
      <c r="AJ13" s="13">
        <f>IF(X13=0,0,LOOKUP(X13,[1]Deduct!A$21:A$64,[1]Deduct!A$21:A$64))-X13</f>
        <v>-70</v>
      </c>
      <c r="AK13" s="20">
        <f>IF(X13=0,0,LOOKUP(X13,[1]Deduct!A$21:A$64,[1]Deduct!C$21:C$64))</f>
        <v>76.92</v>
      </c>
      <c r="AL13" s="13">
        <f>IF(X13=0,0,LOOKUP(X13,[1]Deduct!A$21:A$64,[1]Deduct!D$21:D$64))</f>
        <v>30.49</v>
      </c>
      <c r="AM13" s="13">
        <f>IF(X13=0,0,LOOKUP(X13,[1]Deduct!A$21:A$64,[1]Deduct!E$21:E$64))</f>
        <v>13.01</v>
      </c>
      <c r="AN13" s="18">
        <f t="shared" si="5"/>
        <v>169.12</v>
      </c>
      <c r="AP13" s="21" t="e">
        <f t="shared" si="6"/>
        <v>#VALUE!</v>
      </c>
    </row>
    <row r="14" spans="1:42" s="13" customFormat="1" ht="15">
      <c r="A14" s="68">
        <v>12</v>
      </c>
      <c r="B14" s="2" t="s">
        <v>55</v>
      </c>
      <c r="C14" s="3" t="s">
        <v>129</v>
      </c>
      <c r="D14" s="1" t="s">
        <v>17</v>
      </c>
      <c r="E14" s="23" t="s">
        <v>18</v>
      </c>
      <c r="F14" s="82">
        <v>10.25</v>
      </c>
      <c r="G14" s="69">
        <f t="shared" si="0"/>
        <v>35.75</v>
      </c>
      <c r="H14" s="24">
        <v>35.75</v>
      </c>
      <c r="I14" s="25">
        <v>10</v>
      </c>
      <c r="J14" s="26">
        <v>5</v>
      </c>
      <c r="K14" s="27">
        <v>10</v>
      </c>
      <c r="L14" s="28">
        <v>5</v>
      </c>
      <c r="M14" s="25">
        <v>0</v>
      </c>
      <c r="N14" s="26">
        <v>0</v>
      </c>
      <c r="O14" s="27">
        <v>10</v>
      </c>
      <c r="P14" s="28">
        <v>5</v>
      </c>
      <c r="Q14" s="25">
        <v>0</v>
      </c>
      <c r="R14" s="26">
        <v>0</v>
      </c>
      <c r="S14" s="27">
        <v>10</v>
      </c>
      <c r="T14" s="28">
        <v>5</v>
      </c>
      <c r="U14" s="25">
        <v>10</v>
      </c>
      <c r="V14" s="26">
        <v>5.75</v>
      </c>
      <c r="W14" s="22"/>
      <c r="X14" s="14">
        <f t="shared" si="1"/>
        <v>732.875</v>
      </c>
      <c r="Y14" s="14" t="e">
        <f>SUMIF('[1]2007'!$B$2119:$B$2200,[1]New!B18,'[1]2007'!$E$2119:$E$2200)</f>
        <v>#VALUE!</v>
      </c>
      <c r="Z14" s="15" t="e">
        <f t="shared" si="2"/>
        <v>#VALUE!</v>
      </c>
      <c r="AA14" s="23">
        <v>12</v>
      </c>
      <c r="AB14" s="23"/>
      <c r="AC14" s="16" t="e">
        <f t="shared" si="3"/>
        <v>#VALUE!</v>
      </c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4"/>
        <v>#VALUE!</v>
      </c>
      <c r="AJ14" s="13">
        <f>IF(X14=0,0,LOOKUP(X14,[1]Deduct!A$21:A$64,[1]Deduct!A$21:A$64))-X14</f>
        <v>-2.875</v>
      </c>
      <c r="AK14" s="20">
        <f>IF(X14=0,0,LOOKUP(X14,[1]Deduct!A$21:A$64,[1]Deduct!C$21:C$64))</f>
        <v>69.14</v>
      </c>
      <c r="AL14" s="13">
        <f>IF(X14=0,0,LOOKUP(X14,[1]Deduct!A$21:A$64,[1]Deduct!D$21:D$64))</f>
        <v>29.49</v>
      </c>
      <c r="AM14" s="13">
        <f>IF(X14=0,0,LOOKUP(X14,[1]Deduct!A$21:A$64,[1]Deduct!E$21:E$64))</f>
        <v>12.65</v>
      </c>
      <c r="AN14" s="18">
        <f t="shared" si="5"/>
        <v>158.47999999999999</v>
      </c>
      <c r="AP14" s="21" t="e">
        <f t="shared" si="6"/>
        <v>#VALUE!</v>
      </c>
    </row>
    <row r="15" spans="1:42" s="13" customFormat="1" ht="15" customHeight="1">
      <c r="A15" s="68">
        <v>13</v>
      </c>
      <c r="B15" s="2" t="s">
        <v>56</v>
      </c>
      <c r="C15" s="3" t="s">
        <v>131</v>
      </c>
      <c r="D15" s="1" t="s">
        <v>20</v>
      </c>
      <c r="E15" s="23" t="s">
        <v>18</v>
      </c>
      <c r="F15" s="82">
        <v>10.25</v>
      </c>
      <c r="G15" s="69">
        <f t="shared" si="0"/>
        <v>40</v>
      </c>
      <c r="H15" s="24">
        <v>40</v>
      </c>
      <c r="I15" s="25">
        <v>9</v>
      </c>
      <c r="J15" s="26">
        <v>4</v>
      </c>
      <c r="K15" s="27">
        <v>9</v>
      </c>
      <c r="L15" s="28">
        <v>4</v>
      </c>
      <c r="M15" s="25">
        <v>9</v>
      </c>
      <c r="N15" s="26">
        <v>4</v>
      </c>
      <c r="O15" s="27">
        <v>9</v>
      </c>
      <c r="P15" s="28">
        <v>4</v>
      </c>
      <c r="Q15" s="25">
        <v>0</v>
      </c>
      <c r="R15" s="26">
        <v>0</v>
      </c>
      <c r="S15" s="27">
        <v>9</v>
      </c>
      <c r="T15" s="28">
        <v>3</v>
      </c>
      <c r="U15" s="25">
        <v>9</v>
      </c>
      <c r="V15" s="26">
        <v>3</v>
      </c>
      <c r="W15" s="22"/>
      <c r="X15" s="14">
        <f t="shared" si="1"/>
        <v>820</v>
      </c>
      <c r="Y15" s="14" t="e">
        <f>SUMIF('[1]2007'!$B$2119:$B$2200,[1]New!B19,'[1]2007'!$E$2119:$E$2200)</f>
        <v>#VALUE!</v>
      </c>
      <c r="Z15" s="15" t="e">
        <f t="shared" si="2"/>
        <v>#VALUE!</v>
      </c>
      <c r="AA15" s="23">
        <v>13</v>
      </c>
      <c r="AB15" s="23"/>
      <c r="AC15" s="16" t="e">
        <f t="shared" si="3"/>
        <v>#VALUE!</v>
      </c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4"/>
        <v>#VALUE!</v>
      </c>
      <c r="AJ15" s="13">
        <f>IF(X15=0,0,LOOKUP(X15,[1]Deduct!A$21:A$64,[1]Deduct!A$21:A$64))-X15</f>
        <v>-70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5"/>
        <v>169.12</v>
      </c>
      <c r="AP15" s="21" t="e">
        <f t="shared" si="6"/>
        <v>#VALUE!</v>
      </c>
    </row>
    <row r="16" spans="1:42" s="13" customFormat="1" ht="15" customHeight="1">
      <c r="A16" s="68">
        <v>14</v>
      </c>
      <c r="B16" s="2" t="s">
        <v>57</v>
      </c>
      <c r="C16" s="3" t="s">
        <v>132</v>
      </c>
      <c r="D16" s="1" t="s">
        <v>20</v>
      </c>
      <c r="E16" s="23" t="s">
        <v>18</v>
      </c>
      <c r="F16" s="82">
        <v>10.25</v>
      </c>
      <c r="G16" s="69">
        <f t="shared" si="0"/>
        <v>27.5</v>
      </c>
      <c r="H16" s="89">
        <v>27.5</v>
      </c>
      <c r="I16" s="25">
        <v>0</v>
      </c>
      <c r="J16" s="26">
        <v>0</v>
      </c>
      <c r="K16" s="27">
        <v>10</v>
      </c>
      <c r="L16" s="28">
        <v>4.5</v>
      </c>
      <c r="M16" s="25">
        <v>0</v>
      </c>
      <c r="N16" s="26">
        <v>0</v>
      </c>
      <c r="O16" s="27">
        <v>0</v>
      </c>
      <c r="P16" s="28">
        <v>0</v>
      </c>
      <c r="Q16" s="25">
        <v>10</v>
      </c>
      <c r="R16" s="26">
        <v>5</v>
      </c>
      <c r="S16" s="27">
        <v>10</v>
      </c>
      <c r="T16" s="28">
        <v>5</v>
      </c>
      <c r="U16" s="25">
        <v>10</v>
      </c>
      <c r="V16" s="26">
        <v>5</v>
      </c>
      <c r="W16" s="22"/>
      <c r="X16" s="14">
        <f t="shared" si="1"/>
        <v>563.75</v>
      </c>
      <c r="Y16" s="14" t="e">
        <f>SUMIF('[1]2007'!$B$2119:$B$2200,[1]New!B20,'[1]2007'!$E$2119:$E$2200)</f>
        <v>#VALUE!</v>
      </c>
      <c r="Z16" s="15" t="e">
        <f t="shared" si="2"/>
        <v>#VALUE!</v>
      </c>
      <c r="AA16" s="23">
        <v>14</v>
      </c>
      <c r="AB16" s="23"/>
      <c r="AC16" s="16" t="e">
        <f t="shared" si="3"/>
        <v>#VALUE!</v>
      </c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4"/>
        <v>#VALUE!</v>
      </c>
      <c r="AJ16" s="13">
        <f>IF(X16=0,0,LOOKUP(X16,[1]Deduct!A$21:A$64,[1]Deduct!A$21:A$64))-X16</f>
        <v>-3.75</v>
      </c>
      <c r="AK16" s="20">
        <f>IF(X16=0,0,LOOKUP(X16,[1]Deduct!A$21:A$64,[1]Deduct!C$21:C$64))</f>
        <v>26.3</v>
      </c>
      <c r="AL16" s="13">
        <f>IF(X16=0,0,LOOKUP(X16,[1]Deduct!A$21:A$64,[1]Deduct!D$21:D$64))</f>
        <v>21.06</v>
      </c>
      <c r="AM16" s="13">
        <f>IF(X16=0,0,LOOKUP(X16,[1]Deduct!A$21:A$64,[1]Deduct!E$21:E$64))</f>
        <v>9.69</v>
      </c>
      <c r="AN16" s="18">
        <f t="shared" si="5"/>
        <v>91.68</v>
      </c>
      <c r="AP16" s="21" t="e">
        <f t="shared" si="6"/>
        <v>#VALUE!</v>
      </c>
    </row>
    <row r="17" spans="1:42" s="13" customFormat="1" ht="15">
      <c r="A17" s="68">
        <v>15</v>
      </c>
      <c r="B17" s="2" t="s">
        <v>58</v>
      </c>
      <c r="C17" s="3" t="s">
        <v>133</v>
      </c>
      <c r="D17" s="1" t="s">
        <v>17</v>
      </c>
      <c r="E17" s="23" t="s">
        <v>18</v>
      </c>
      <c r="F17" s="82">
        <v>12.75</v>
      </c>
      <c r="G17" s="69">
        <f t="shared" si="0"/>
        <v>16.079999999999998</v>
      </c>
      <c r="H17" s="24">
        <v>16.079999999999998</v>
      </c>
      <c r="I17" s="25">
        <v>9</v>
      </c>
      <c r="J17" s="26">
        <v>12</v>
      </c>
      <c r="K17" s="27">
        <v>9</v>
      </c>
      <c r="L17" s="28">
        <v>0</v>
      </c>
      <c r="M17" s="25">
        <v>9</v>
      </c>
      <c r="N17" s="26">
        <v>12</v>
      </c>
      <c r="O17" s="27">
        <v>0</v>
      </c>
      <c r="P17" s="28">
        <v>0</v>
      </c>
      <c r="Q17" s="25">
        <v>9</v>
      </c>
      <c r="R17" s="26">
        <v>12</v>
      </c>
      <c r="S17" s="27">
        <v>9</v>
      </c>
      <c r="T17" s="28">
        <v>11</v>
      </c>
      <c r="U17" s="25">
        <v>9</v>
      </c>
      <c r="V17" s="26">
        <v>11.08</v>
      </c>
      <c r="W17" s="22"/>
      <c r="X17" s="14">
        <f t="shared" si="1"/>
        <v>410.03999999999996</v>
      </c>
      <c r="Y17" s="14" t="e">
        <f>SUMIF('[1]2007'!$B$2119:$B$2200,[1]New!B21,'[1]2007'!$E$2119:$E$2200)</f>
        <v>#VALUE!</v>
      </c>
      <c r="Z17" s="15" t="e">
        <f t="shared" si="2"/>
        <v>#VALUE!</v>
      </c>
      <c r="AA17" s="23">
        <v>15</v>
      </c>
      <c r="AB17" s="23"/>
      <c r="AC17" s="16" t="e">
        <f t="shared" si="3"/>
        <v>#VALUE!</v>
      </c>
      <c r="AE17" s="17" t="e">
        <f>IF(Y17=0,0,LOOKUP(Y17,[1]Deduct!A$2:A$18,[1]Deduct!C$2:C$18))</f>
        <v>#VALUE!</v>
      </c>
      <c r="AF17" s="18" t="e">
        <f>IF(Y17=0,0,LOOKUP(Y17,[1]Deduct!A$2:A$18,[1]Deduct!D$2:D$18))</f>
        <v>#VALUE!</v>
      </c>
      <c r="AG17" s="18" t="e">
        <f>IF(Y17=0,0,LOOKUP(Y17,[1]Deduct!A$2:A$18,[1]Deduct!E$2:E$18))</f>
        <v>#VALUE!</v>
      </c>
      <c r="AH17" s="19" t="e">
        <f t="shared" si="4"/>
        <v>#VALUE!</v>
      </c>
      <c r="AJ17" s="13">
        <f>IF(X17=0,0,LOOKUP(X17,[1]Deduct!A$21:A$64,[1]Deduct!A$21:A$64))-X17</f>
        <v>-3.999999999996362E-2</v>
      </c>
      <c r="AK17" s="20">
        <f>IF(X17=0,0,LOOKUP(X17,[1]Deduct!A$21:A$64,[1]Deduct!C$21:C$64))</f>
        <v>0</v>
      </c>
      <c r="AL17" s="13">
        <f>IF(X17=0,0,LOOKUP(X17,[1]Deduct!A$21:A$64,[1]Deduct!D$21:D$64))</f>
        <v>13.64</v>
      </c>
      <c r="AM17" s="13">
        <f>IF(X17=0,0,LOOKUP(X17,[1]Deduct!A$21:A$64,[1]Deduct!E$21:E$64))</f>
        <v>7.1</v>
      </c>
      <c r="AN17" s="18">
        <f t="shared" si="5"/>
        <v>44.32</v>
      </c>
      <c r="AP17" s="21" t="e">
        <f t="shared" si="6"/>
        <v>#VALUE!</v>
      </c>
    </row>
    <row r="18" spans="1:42" s="13" customFormat="1" ht="15" customHeight="1">
      <c r="A18" s="68">
        <v>16</v>
      </c>
      <c r="B18" s="2" t="s">
        <v>58</v>
      </c>
      <c r="C18" s="3" t="s">
        <v>242</v>
      </c>
      <c r="D18" s="1" t="s">
        <v>25</v>
      </c>
      <c r="E18" s="1" t="s">
        <v>18</v>
      </c>
      <c r="F18" s="82">
        <v>10.25</v>
      </c>
      <c r="G18" s="69">
        <f t="shared" si="0"/>
        <v>40</v>
      </c>
      <c r="H18" s="24">
        <v>40</v>
      </c>
      <c r="I18" s="25">
        <v>10</v>
      </c>
      <c r="J18" s="26">
        <v>6</v>
      </c>
      <c r="K18" s="27">
        <v>0</v>
      </c>
      <c r="L18" s="28">
        <v>0</v>
      </c>
      <c r="M18" s="25">
        <v>10</v>
      </c>
      <c r="N18" s="26">
        <v>6</v>
      </c>
      <c r="O18" s="27">
        <v>10</v>
      </c>
      <c r="P18" s="28">
        <v>6</v>
      </c>
      <c r="Q18" s="25">
        <v>9</v>
      </c>
      <c r="R18" s="26">
        <v>5</v>
      </c>
      <c r="S18" s="27">
        <v>10</v>
      </c>
      <c r="T18" s="28">
        <v>6</v>
      </c>
      <c r="U18" s="25">
        <v>0</v>
      </c>
      <c r="V18" s="26">
        <v>0</v>
      </c>
      <c r="W18" s="22"/>
      <c r="X18" s="14">
        <f t="shared" si="1"/>
        <v>820</v>
      </c>
      <c r="Y18" s="14" t="e">
        <f>SUMIF('[1]2007'!$B$2119:$B$2200,[1]New!B22,'[1]2007'!$E$2119:$E$2200)</f>
        <v>#VALUE!</v>
      </c>
      <c r="Z18" s="15" t="e">
        <f t="shared" si="2"/>
        <v>#VALUE!</v>
      </c>
      <c r="AA18" s="23">
        <v>16</v>
      </c>
      <c r="AB18" s="23"/>
      <c r="AC18" s="16" t="e">
        <f t="shared" si="3"/>
        <v>#VALUE!</v>
      </c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4"/>
        <v>#VALUE!</v>
      </c>
      <c r="AJ18" s="13">
        <f>IF(X18=0,0,LOOKUP(X18,[1]Deduct!A$21:A$64,[1]Deduct!A$21:A$64))-X18</f>
        <v>-70</v>
      </c>
      <c r="AK18" s="20">
        <f>IF(X18=0,0,LOOKUP(X18,[1]Deduct!A$21:A$64,[1]Deduct!C$21:C$64))</f>
        <v>76.92</v>
      </c>
      <c r="AL18" s="13">
        <f>IF(X18=0,0,LOOKUP(X18,[1]Deduct!A$21:A$64,[1]Deduct!D$21:D$64))</f>
        <v>30.49</v>
      </c>
      <c r="AM18" s="13">
        <f>IF(X18=0,0,LOOKUP(X18,[1]Deduct!A$21:A$64,[1]Deduct!E$21:E$64))</f>
        <v>13.01</v>
      </c>
      <c r="AN18" s="18">
        <f t="shared" si="5"/>
        <v>169.12</v>
      </c>
      <c r="AP18" s="21" t="e">
        <f t="shared" si="6"/>
        <v>#VALUE!</v>
      </c>
    </row>
    <row r="19" spans="1:42" s="13" customFormat="1" ht="15">
      <c r="A19" s="68">
        <v>17</v>
      </c>
      <c r="B19" s="2" t="s">
        <v>234</v>
      </c>
      <c r="C19" s="3" t="s">
        <v>235</v>
      </c>
      <c r="D19" s="1" t="s">
        <v>17</v>
      </c>
      <c r="E19" s="23" t="s">
        <v>18</v>
      </c>
      <c r="F19" s="82">
        <v>10.75</v>
      </c>
      <c r="G19" s="69">
        <f t="shared" si="0"/>
        <v>15</v>
      </c>
      <c r="H19" s="24">
        <v>15</v>
      </c>
      <c r="I19" s="25"/>
      <c r="J19" s="26"/>
      <c r="K19" s="27"/>
      <c r="L19" s="28"/>
      <c r="M19" s="25"/>
      <c r="N19" s="26"/>
      <c r="O19" s="27"/>
      <c r="P19" s="28"/>
      <c r="Q19" s="25"/>
      <c r="R19" s="26"/>
      <c r="S19" s="27">
        <v>12</v>
      </c>
      <c r="T19" s="28">
        <v>7.5</v>
      </c>
      <c r="U19" s="25">
        <v>12</v>
      </c>
      <c r="V19" s="26">
        <v>7.5</v>
      </c>
      <c r="W19" s="22"/>
      <c r="X19" s="14">
        <f t="shared" si="1"/>
        <v>322.5</v>
      </c>
      <c r="Y19" s="14" t="e">
        <f>SUMIF('[1]2007'!$B$2119:$B$2200,[1]New!B23,'[1]2007'!$E$2119:$E$2200)</f>
        <v>#VALUE!</v>
      </c>
      <c r="Z19" s="15" t="e">
        <f t="shared" si="2"/>
        <v>#VALUE!</v>
      </c>
      <c r="AA19" s="23">
        <v>17</v>
      </c>
      <c r="AB19" s="23"/>
      <c r="AC19" s="16" t="e">
        <f t="shared" si="3"/>
        <v>#VALUE!</v>
      </c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4"/>
        <v>#VALUE!</v>
      </c>
      <c r="AJ19" s="13" t="e">
        <f>IF(X19=0,0,LOOKUP(X19,[1]Deduct!A$21:A$64,[1]Deduct!A$21:A$64))-X19</f>
        <v>#N/A</v>
      </c>
      <c r="AK19" s="20" t="e">
        <f>IF(X19=0,0,LOOKUP(X19,[1]Deduct!A$21:A$64,[1]Deduct!C$21:C$64))</f>
        <v>#N/A</v>
      </c>
      <c r="AL19" s="13" t="e">
        <f>IF(X19=0,0,LOOKUP(X19,[1]Deduct!A$21:A$64,[1]Deduct!D$21:D$64))</f>
        <v>#N/A</v>
      </c>
      <c r="AM19" s="13" t="e">
        <f>IF(X19=0,0,LOOKUP(X19,[1]Deduct!A$21:A$64,[1]Deduct!E$21:E$64))</f>
        <v>#N/A</v>
      </c>
      <c r="AN19" s="18" t="e">
        <f t="shared" si="5"/>
        <v>#N/A</v>
      </c>
      <c r="AP19" s="21" t="e">
        <f t="shared" si="6"/>
        <v>#N/A</v>
      </c>
    </row>
    <row r="20" spans="1:42" s="13" customFormat="1" ht="15" customHeight="1">
      <c r="A20" s="68">
        <v>18</v>
      </c>
      <c r="B20" s="2" t="s">
        <v>59</v>
      </c>
      <c r="C20" s="3" t="s">
        <v>134</v>
      </c>
      <c r="D20" s="1" t="s">
        <v>216</v>
      </c>
      <c r="E20" s="23" t="s">
        <v>18</v>
      </c>
      <c r="F20" s="82">
        <v>10.25</v>
      </c>
      <c r="G20" s="69">
        <f t="shared" si="0"/>
        <v>40</v>
      </c>
      <c r="H20" s="24">
        <v>40</v>
      </c>
      <c r="I20" s="25">
        <v>9</v>
      </c>
      <c r="J20" s="26">
        <v>4</v>
      </c>
      <c r="K20" s="27">
        <v>9</v>
      </c>
      <c r="L20" s="28">
        <v>4</v>
      </c>
      <c r="M20" s="25">
        <v>0</v>
      </c>
      <c r="N20" s="26">
        <v>0</v>
      </c>
      <c r="O20" s="27">
        <v>9</v>
      </c>
      <c r="P20" s="28">
        <v>3</v>
      </c>
      <c r="Q20" s="25">
        <v>9</v>
      </c>
      <c r="R20" s="26">
        <v>4</v>
      </c>
      <c r="S20" s="27">
        <v>9</v>
      </c>
      <c r="T20" s="28">
        <v>3</v>
      </c>
      <c r="U20" s="25">
        <v>9</v>
      </c>
      <c r="V20" s="26">
        <v>4</v>
      </c>
      <c r="W20" s="22"/>
      <c r="X20" s="14">
        <f t="shared" si="1"/>
        <v>820</v>
      </c>
      <c r="Y20" s="14" t="e">
        <f>SUMIF('[1]2007'!$B$2119:$B$2200,[1]New!B24,'[1]2007'!$E$2119:$E$2200)</f>
        <v>#VALUE!</v>
      </c>
      <c r="Z20" s="15" t="e">
        <f t="shared" si="2"/>
        <v>#VALUE!</v>
      </c>
      <c r="AA20" s="23">
        <v>18</v>
      </c>
      <c r="AB20" s="23"/>
      <c r="AC20" s="16" t="e">
        <f t="shared" si="3"/>
        <v>#VALUE!</v>
      </c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4"/>
        <v>#VALUE!</v>
      </c>
      <c r="AJ20" s="13">
        <f>IF(X20=0,0,LOOKUP(X20,[1]Deduct!A$21:A$64,[1]Deduct!A$21:A$64))-X20</f>
        <v>-70</v>
      </c>
      <c r="AK20" s="20">
        <f>IF(X20=0,0,LOOKUP(X20,[1]Deduct!A$21:A$64,[1]Deduct!C$21:C$64))</f>
        <v>76.92</v>
      </c>
      <c r="AL20" s="13">
        <f>IF(X20=0,0,LOOKUP(X20,[1]Deduct!A$21:A$64,[1]Deduct!D$21:D$64))</f>
        <v>30.49</v>
      </c>
      <c r="AM20" s="13">
        <f>IF(X20=0,0,LOOKUP(X20,[1]Deduct!A$21:A$64,[1]Deduct!E$21:E$64))</f>
        <v>13.01</v>
      </c>
      <c r="AN20" s="18">
        <f t="shared" si="5"/>
        <v>169.12</v>
      </c>
      <c r="AP20" s="21" t="e">
        <f t="shared" si="6"/>
        <v>#VALUE!</v>
      </c>
    </row>
    <row r="21" spans="1:42" s="13" customFormat="1" ht="15">
      <c r="A21" s="68">
        <v>19</v>
      </c>
      <c r="B21" s="2" t="s">
        <v>60</v>
      </c>
      <c r="C21" s="3" t="s">
        <v>135</v>
      </c>
      <c r="D21" s="1" t="s">
        <v>17</v>
      </c>
      <c r="E21" s="23" t="s">
        <v>18</v>
      </c>
      <c r="F21" s="82">
        <v>10.5</v>
      </c>
      <c r="G21" s="69">
        <f t="shared" si="0"/>
        <v>2.5</v>
      </c>
      <c r="H21" s="24">
        <v>2.5</v>
      </c>
      <c r="I21" s="25">
        <v>0</v>
      </c>
      <c r="J21" s="26">
        <v>0</v>
      </c>
      <c r="K21" s="27">
        <v>0</v>
      </c>
      <c r="L21" s="28">
        <v>0</v>
      </c>
      <c r="M21" s="25">
        <v>0</v>
      </c>
      <c r="N21" s="26">
        <v>0</v>
      </c>
      <c r="O21" s="27">
        <v>0</v>
      </c>
      <c r="P21" s="28">
        <v>0</v>
      </c>
      <c r="Q21" s="25">
        <v>0</v>
      </c>
      <c r="R21" s="26">
        <v>0</v>
      </c>
      <c r="S21" s="27">
        <v>0</v>
      </c>
      <c r="T21" s="28">
        <v>0</v>
      </c>
      <c r="U21" s="25">
        <v>12</v>
      </c>
      <c r="V21" s="26">
        <v>2.5</v>
      </c>
      <c r="W21" s="22"/>
      <c r="X21" s="14">
        <f t="shared" si="1"/>
        <v>52.5</v>
      </c>
      <c r="Y21" s="14" t="e">
        <f>SUMIF('[1]2007'!$B$2119:$B$2200,[1]New!B25,'[1]2007'!$E$2119:$E$2200)</f>
        <v>#VALUE!</v>
      </c>
      <c r="Z21" s="15" t="e">
        <f t="shared" si="2"/>
        <v>#VALUE!</v>
      </c>
      <c r="AA21" s="23">
        <v>19</v>
      </c>
      <c r="AB21" s="23"/>
      <c r="AC21" s="16" t="e">
        <f t="shared" si="3"/>
        <v>#VALUE!</v>
      </c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4"/>
        <v>#VALUE!</v>
      </c>
      <c r="AJ21" s="13" t="e">
        <f>IF(X21=0,0,LOOKUP(X21,[1]Deduct!A$21:A$64,[1]Deduct!A$21:A$64))-X21</f>
        <v>#N/A</v>
      </c>
      <c r="AK21" s="20" t="e">
        <f>IF(X21=0,0,LOOKUP(X21,[1]Deduct!A$21:A$64,[1]Deduct!C$21:C$64))</f>
        <v>#N/A</v>
      </c>
      <c r="AL21" s="13" t="e">
        <f>IF(X21=0,0,LOOKUP(X21,[1]Deduct!A$21:A$64,[1]Deduct!D$21:D$64))</f>
        <v>#N/A</v>
      </c>
      <c r="AM21" s="13" t="e">
        <f>IF(X21=0,0,LOOKUP(X21,[1]Deduct!A$21:A$64,[1]Deduct!E$21:E$64))</f>
        <v>#N/A</v>
      </c>
      <c r="AN21" s="18" t="e">
        <f t="shared" si="5"/>
        <v>#N/A</v>
      </c>
      <c r="AP21" s="21" t="e">
        <f t="shared" si="6"/>
        <v>#N/A</v>
      </c>
    </row>
    <row r="22" spans="1:42" s="13" customFormat="1" ht="15" customHeight="1">
      <c r="A22" s="68">
        <v>20</v>
      </c>
      <c r="B22" s="2" t="s">
        <v>61</v>
      </c>
      <c r="C22" s="3" t="s">
        <v>136</v>
      </c>
      <c r="D22" s="1" t="s">
        <v>20</v>
      </c>
      <c r="E22" s="23" t="s">
        <v>18</v>
      </c>
      <c r="F22" s="82">
        <v>10.25</v>
      </c>
      <c r="G22" s="69">
        <f t="shared" si="0"/>
        <v>20</v>
      </c>
      <c r="H22" s="24">
        <v>20</v>
      </c>
      <c r="I22" s="25">
        <v>5</v>
      </c>
      <c r="J22" s="26">
        <v>9</v>
      </c>
      <c r="K22" s="27">
        <v>5</v>
      </c>
      <c r="L22" s="28">
        <v>9</v>
      </c>
      <c r="M22" s="25">
        <v>5</v>
      </c>
      <c r="N22" s="26">
        <v>9</v>
      </c>
      <c r="O22" s="27">
        <v>0</v>
      </c>
      <c r="P22" s="28">
        <v>0</v>
      </c>
      <c r="Q22" s="25">
        <v>0</v>
      </c>
      <c r="R22" s="26">
        <v>0</v>
      </c>
      <c r="S22" s="27">
        <v>5</v>
      </c>
      <c r="T22" s="28">
        <v>9</v>
      </c>
      <c r="U22" s="25">
        <v>5</v>
      </c>
      <c r="V22" s="26">
        <v>9</v>
      </c>
      <c r="W22" s="22"/>
      <c r="X22" s="14">
        <f t="shared" si="1"/>
        <v>410</v>
      </c>
      <c r="Y22" s="14" t="e">
        <f>SUMIF('[1]2007'!$B$2119:$B$2200,[1]New!B26,'[1]2007'!$E$2119:$E$2200)</f>
        <v>#VALUE!</v>
      </c>
      <c r="Z22" s="15" t="e">
        <f t="shared" si="2"/>
        <v>#VALUE!</v>
      </c>
      <c r="AA22" s="23">
        <v>20</v>
      </c>
      <c r="AB22" s="23"/>
      <c r="AC22" s="16" t="e">
        <f t="shared" si="3"/>
        <v>#VALUE!</v>
      </c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4"/>
        <v>#VALUE!</v>
      </c>
      <c r="AJ22" s="13">
        <f>IF(X22=0,0,LOOKUP(X22,[1]Deduct!A$21:A$64,[1]Deduct!A$21:A$64))-X22</f>
        <v>0</v>
      </c>
      <c r="AK22" s="20">
        <f>IF(X22=0,0,LOOKUP(X22,[1]Deduct!A$21:A$64,[1]Deduct!C$21:C$64))</f>
        <v>0</v>
      </c>
      <c r="AL22" s="13">
        <f>IF(X22=0,0,LOOKUP(X22,[1]Deduct!A$21:A$64,[1]Deduct!D$21:D$64))</f>
        <v>13.64</v>
      </c>
      <c r="AM22" s="13">
        <f>IF(X22=0,0,LOOKUP(X22,[1]Deduct!A$21:A$64,[1]Deduct!E$21:E$64))</f>
        <v>7.1</v>
      </c>
      <c r="AN22" s="18">
        <f t="shared" si="5"/>
        <v>44.32</v>
      </c>
      <c r="AP22" s="21" t="e">
        <f t="shared" si="6"/>
        <v>#VALUE!</v>
      </c>
    </row>
    <row r="23" spans="1:42" s="13" customFormat="1" ht="15" customHeight="1">
      <c r="A23" s="68">
        <v>21</v>
      </c>
      <c r="B23" s="2" t="s">
        <v>23</v>
      </c>
      <c r="C23" s="3" t="s">
        <v>24</v>
      </c>
      <c r="D23" s="1" t="s">
        <v>19</v>
      </c>
      <c r="E23" s="23" t="s">
        <v>18</v>
      </c>
      <c r="F23" s="82">
        <v>10.25</v>
      </c>
      <c r="G23" s="69">
        <f t="shared" si="0"/>
        <v>40</v>
      </c>
      <c r="H23" s="24">
        <v>40</v>
      </c>
      <c r="I23" s="25">
        <v>9</v>
      </c>
      <c r="J23" s="26">
        <v>4</v>
      </c>
      <c r="K23" s="27">
        <v>9</v>
      </c>
      <c r="L23" s="28">
        <v>4</v>
      </c>
      <c r="M23" s="25">
        <v>9</v>
      </c>
      <c r="N23" s="26">
        <v>4</v>
      </c>
      <c r="O23" s="27">
        <v>9</v>
      </c>
      <c r="P23" s="28">
        <v>4</v>
      </c>
      <c r="Q23" s="25">
        <v>0</v>
      </c>
      <c r="R23" s="26">
        <v>0</v>
      </c>
      <c r="S23" s="27">
        <v>9</v>
      </c>
      <c r="T23" s="28">
        <v>3</v>
      </c>
      <c r="U23" s="25">
        <v>9</v>
      </c>
      <c r="V23" s="26">
        <v>3</v>
      </c>
      <c r="W23" s="22"/>
      <c r="X23" s="14">
        <f t="shared" si="1"/>
        <v>820</v>
      </c>
      <c r="Y23" s="14" t="e">
        <f>SUMIF('[1]2007'!$B$2119:$B$2200,[1]New!B27,'[1]2007'!$E$2119:$E$2200)</f>
        <v>#VALUE!</v>
      </c>
      <c r="Z23" s="15" t="e">
        <f t="shared" si="2"/>
        <v>#VALUE!</v>
      </c>
      <c r="AA23" s="23">
        <v>21</v>
      </c>
      <c r="AB23" s="23"/>
      <c r="AC23" s="16" t="e">
        <f t="shared" si="3"/>
        <v>#VALUE!</v>
      </c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4"/>
        <v>#VALUE!</v>
      </c>
      <c r="AJ23" s="13">
        <f>IF(X23=0,0,LOOKUP(X23,[1]Deduct!A$21:A$64,[1]Deduct!A$21:A$64))-X23</f>
        <v>-70</v>
      </c>
      <c r="AK23" s="20">
        <f>IF(X23=0,0,LOOKUP(X23,[1]Deduct!A$21:A$64,[1]Deduct!C$21:C$64))</f>
        <v>76.92</v>
      </c>
      <c r="AL23" s="13">
        <f>IF(X23=0,0,LOOKUP(X23,[1]Deduct!A$21:A$64,[1]Deduct!D$21:D$64))</f>
        <v>30.49</v>
      </c>
      <c r="AM23" s="13">
        <f>IF(X23=0,0,LOOKUP(X23,[1]Deduct!A$21:A$64,[1]Deduct!E$21:E$64))</f>
        <v>13.01</v>
      </c>
      <c r="AN23" s="18">
        <f t="shared" si="5"/>
        <v>169.12</v>
      </c>
      <c r="AP23" s="21" t="e">
        <f t="shared" si="6"/>
        <v>#VALUE!</v>
      </c>
    </row>
    <row r="24" spans="1:42" s="13" customFormat="1" ht="15" customHeight="1">
      <c r="A24" s="68">
        <v>22</v>
      </c>
      <c r="B24" s="2" t="s">
        <v>225</v>
      </c>
      <c r="C24" s="3" t="s">
        <v>138</v>
      </c>
      <c r="D24" s="1" t="s">
        <v>26</v>
      </c>
      <c r="E24" s="23" t="s">
        <v>18</v>
      </c>
      <c r="F24" s="82">
        <v>10.25</v>
      </c>
      <c r="G24" s="69">
        <f t="shared" si="0"/>
        <v>20</v>
      </c>
      <c r="H24" s="24">
        <v>20</v>
      </c>
      <c r="I24" s="25">
        <v>9</v>
      </c>
      <c r="J24" s="26">
        <v>1</v>
      </c>
      <c r="K24" s="27">
        <v>9</v>
      </c>
      <c r="L24" s="28">
        <v>1</v>
      </c>
      <c r="M24" s="25">
        <v>9</v>
      </c>
      <c r="N24" s="26">
        <v>1</v>
      </c>
      <c r="O24" s="27">
        <v>9</v>
      </c>
      <c r="P24" s="28">
        <v>1</v>
      </c>
      <c r="Q24" s="25">
        <v>9</v>
      </c>
      <c r="R24" s="26">
        <v>1</v>
      </c>
      <c r="S24" s="27">
        <v>0</v>
      </c>
      <c r="T24" s="28">
        <v>0</v>
      </c>
      <c r="U24" s="25">
        <v>0</v>
      </c>
      <c r="V24" s="26">
        <v>0</v>
      </c>
      <c r="W24" s="22"/>
      <c r="X24" s="14">
        <f t="shared" si="1"/>
        <v>410</v>
      </c>
      <c r="Y24" s="14" t="e">
        <f>SUMIF('[1]2007'!$B$2119:$B$2200,[1]New!B28,'[1]2007'!$E$2119:$E$2200)</f>
        <v>#VALUE!</v>
      </c>
      <c r="Z24" s="15" t="e">
        <f t="shared" si="2"/>
        <v>#VALUE!</v>
      </c>
      <c r="AA24" s="23">
        <v>22</v>
      </c>
      <c r="AB24" s="23"/>
      <c r="AC24" s="16" t="e">
        <f t="shared" si="3"/>
        <v>#VALUE!</v>
      </c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4"/>
        <v>#VALUE!</v>
      </c>
      <c r="AJ24" s="13">
        <f>IF(X24=0,0,LOOKUP(X24,[1]Deduct!A$21:A$64,[1]Deduct!A$21:A$64))-X24</f>
        <v>0</v>
      </c>
      <c r="AK24" s="20">
        <f>IF(X24=0,0,LOOKUP(X24,[1]Deduct!A$21:A$64,[1]Deduct!C$21:C$64))</f>
        <v>0</v>
      </c>
      <c r="AL24" s="13">
        <f>IF(X24=0,0,LOOKUP(X24,[1]Deduct!A$21:A$64,[1]Deduct!D$21:D$64))</f>
        <v>13.64</v>
      </c>
      <c r="AM24" s="13">
        <f>IF(X24=0,0,LOOKUP(X24,[1]Deduct!A$21:A$64,[1]Deduct!E$21:E$64))</f>
        <v>7.1</v>
      </c>
      <c r="AN24" s="18">
        <f t="shared" si="5"/>
        <v>44.32</v>
      </c>
      <c r="AP24" s="21" t="e">
        <f t="shared" si="6"/>
        <v>#VALUE!</v>
      </c>
    </row>
    <row r="25" spans="1:42" s="13" customFormat="1" ht="15" customHeight="1">
      <c r="A25" s="68">
        <v>23</v>
      </c>
      <c r="B25" s="2" t="s">
        <v>63</v>
      </c>
      <c r="C25" s="3" t="s">
        <v>139</v>
      </c>
      <c r="D25" s="1" t="s">
        <v>20</v>
      </c>
      <c r="E25" s="23" t="s">
        <v>18</v>
      </c>
      <c r="F25" s="82">
        <v>10.25</v>
      </c>
      <c r="G25" s="69">
        <f t="shared" si="0"/>
        <v>40</v>
      </c>
      <c r="H25" s="24">
        <v>40</v>
      </c>
      <c r="I25" s="25">
        <v>9</v>
      </c>
      <c r="J25" s="26">
        <v>4</v>
      </c>
      <c r="K25" s="27">
        <v>9</v>
      </c>
      <c r="L25" s="28">
        <v>4</v>
      </c>
      <c r="M25" s="25">
        <v>0</v>
      </c>
      <c r="N25" s="26">
        <v>0</v>
      </c>
      <c r="O25" s="27">
        <v>9</v>
      </c>
      <c r="P25" s="28">
        <v>4</v>
      </c>
      <c r="Q25" s="25">
        <v>9</v>
      </c>
      <c r="R25" s="26">
        <v>4</v>
      </c>
      <c r="S25" s="27">
        <v>9</v>
      </c>
      <c r="T25" s="28">
        <v>3</v>
      </c>
      <c r="U25" s="25">
        <v>9</v>
      </c>
      <c r="V25" s="26">
        <v>3</v>
      </c>
      <c r="W25" s="22"/>
      <c r="X25" s="14">
        <f t="shared" si="1"/>
        <v>820</v>
      </c>
      <c r="Y25" s="14" t="e">
        <f>SUMIF('[1]2007'!$B$2119:$B$2200,[1]New!B29,'[1]2007'!$E$2119:$E$2200)</f>
        <v>#VALUE!</v>
      </c>
      <c r="Z25" s="15" t="e">
        <f t="shared" si="2"/>
        <v>#VALUE!</v>
      </c>
      <c r="AA25" s="23">
        <v>23</v>
      </c>
      <c r="AB25" s="23"/>
      <c r="AC25" s="16" t="e">
        <f t="shared" si="3"/>
        <v>#VALUE!</v>
      </c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4"/>
        <v>#VALUE!</v>
      </c>
      <c r="AJ25" s="13">
        <f>IF(X25=0,0,LOOKUP(X25,[1]Deduct!A$21:A$64,[1]Deduct!A$21:A$64))-X25</f>
        <v>-70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5"/>
        <v>169.12</v>
      </c>
      <c r="AP25" s="21" t="e">
        <f t="shared" si="6"/>
        <v>#VALUE!</v>
      </c>
    </row>
    <row r="26" spans="1:42" s="13" customFormat="1" ht="15">
      <c r="A26" s="68">
        <v>24</v>
      </c>
      <c r="B26" s="2" t="s">
        <v>64</v>
      </c>
      <c r="C26" s="3" t="s">
        <v>140</v>
      </c>
      <c r="D26" s="1" t="s">
        <v>17</v>
      </c>
      <c r="E26" s="23" t="s">
        <v>18</v>
      </c>
      <c r="F26" s="82">
        <v>11</v>
      </c>
      <c r="G26" s="69">
        <f t="shared" si="0"/>
        <v>37.5</v>
      </c>
      <c r="H26" s="24">
        <v>37.5</v>
      </c>
      <c r="I26" s="90">
        <v>7.5</v>
      </c>
      <c r="J26" s="91">
        <v>2</v>
      </c>
      <c r="K26" s="137">
        <v>7.5</v>
      </c>
      <c r="L26" s="138">
        <v>2</v>
      </c>
      <c r="M26" s="90">
        <v>7.5</v>
      </c>
      <c r="N26" s="91">
        <v>2</v>
      </c>
      <c r="O26" s="137">
        <v>7.5</v>
      </c>
      <c r="P26" s="138">
        <v>1.5</v>
      </c>
      <c r="Q26" s="90">
        <v>7.5</v>
      </c>
      <c r="R26" s="91">
        <v>1.5</v>
      </c>
      <c r="S26" s="27">
        <v>7.5</v>
      </c>
      <c r="T26" s="28">
        <v>1.5</v>
      </c>
      <c r="U26" s="25">
        <v>0</v>
      </c>
      <c r="V26" s="26">
        <v>0</v>
      </c>
      <c r="W26" s="22"/>
      <c r="X26" s="14">
        <f t="shared" si="1"/>
        <v>825</v>
      </c>
      <c r="Y26" s="14" t="e">
        <f>SUMIF('[1]2007'!$B$2119:$B$2200,[1]New!B30,'[1]2007'!$E$2119:$E$2200)</f>
        <v>#VALUE!</v>
      </c>
      <c r="Z26" s="15" t="e">
        <f t="shared" si="2"/>
        <v>#VALUE!</v>
      </c>
      <c r="AA26" s="23">
        <v>24</v>
      </c>
      <c r="AB26" s="23"/>
      <c r="AC26" s="16" t="e">
        <f t="shared" si="3"/>
        <v>#VALUE!</v>
      </c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4"/>
        <v>#VALUE!</v>
      </c>
      <c r="AJ26" s="13">
        <f>IF(X26=0,0,LOOKUP(X26,[1]Deduct!A$21:A$64,[1]Deduct!A$21:A$64))-X26</f>
        <v>-75</v>
      </c>
      <c r="AK26" s="20">
        <f>IF(X26=0,0,LOOKUP(X26,[1]Deduct!A$21:A$64,[1]Deduct!C$21:C$64))</f>
        <v>76.92</v>
      </c>
      <c r="AL26" s="13">
        <f>IF(X26=0,0,LOOKUP(X26,[1]Deduct!A$21:A$64,[1]Deduct!D$21:D$64))</f>
        <v>30.49</v>
      </c>
      <c r="AM26" s="13">
        <f>IF(X26=0,0,LOOKUP(X26,[1]Deduct!A$21:A$64,[1]Deduct!E$21:E$64))</f>
        <v>13.01</v>
      </c>
      <c r="AN26" s="18">
        <f t="shared" si="5"/>
        <v>169.12</v>
      </c>
      <c r="AP26" s="21" t="e">
        <f t="shared" si="6"/>
        <v>#VALUE!</v>
      </c>
    </row>
    <row r="27" spans="1:42" s="13" customFormat="1" ht="15" customHeight="1">
      <c r="A27" s="68">
        <v>25</v>
      </c>
      <c r="B27" s="2" t="s">
        <v>65</v>
      </c>
      <c r="C27" s="3" t="s">
        <v>141</v>
      </c>
      <c r="D27" s="1" t="s">
        <v>20</v>
      </c>
      <c r="E27" s="23" t="s">
        <v>18</v>
      </c>
      <c r="F27" s="82">
        <v>10.25</v>
      </c>
      <c r="G27" s="69">
        <f t="shared" si="0"/>
        <v>20</v>
      </c>
      <c r="H27" s="24">
        <v>20</v>
      </c>
      <c r="I27" s="25">
        <v>5</v>
      </c>
      <c r="J27" s="26">
        <v>9</v>
      </c>
      <c r="K27" s="27">
        <v>0</v>
      </c>
      <c r="L27" s="28">
        <v>0</v>
      </c>
      <c r="M27" s="25">
        <v>0</v>
      </c>
      <c r="N27" s="26">
        <v>0</v>
      </c>
      <c r="O27" s="27">
        <v>5</v>
      </c>
      <c r="P27" s="28">
        <v>9</v>
      </c>
      <c r="Q27" s="25">
        <v>5</v>
      </c>
      <c r="R27" s="26">
        <v>9</v>
      </c>
      <c r="S27" s="27">
        <v>5</v>
      </c>
      <c r="T27" s="28">
        <v>9</v>
      </c>
      <c r="U27" s="25">
        <v>5</v>
      </c>
      <c r="V27" s="26">
        <v>9</v>
      </c>
      <c r="W27" s="22"/>
      <c r="X27" s="14">
        <f t="shared" si="1"/>
        <v>410</v>
      </c>
      <c r="Y27" s="14" t="e">
        <f>SUMIF('[1]2007'!$B$2119:$B$2200,[1]New!B31,'[1]2007'!$E$2119:$E$2200)</f>
        <v>#VALUE!</v>
      </c>
      <c r="Z27" s="15" t="e">
        <f t="shared" si="2"/>
        <v>#VALUE!</v>
      </c>
      <c r="AA27" s="23">
        <v>25</v>
      </c>
      <c r="AB27" s="23"/>
      <c r="AC27" s="16" t="e">
        <f t="shared" si="3"/>
        <v>#VALUE!</v>
      </c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4"/>
        <v>#VALUE!</v>
      </c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5"/>
        <v>44.32</v>
      </c>
      <c r="AP27" s="21" t="e">
        <f t="shared" si="6"/>
        <v>#VALUE!</v>
      </c>
    </row>
    <row r="28" spans="1:42" s="13" customFormat="1" ht="15" customHeight="1">
      <c r="A28" s="68">
        <v>26</v>
      </c>
      <c r="B28" s="2" t="s">
        <v>66</v>
      </c>
      <c r="C28" s="3" t="s">
        <v>142</v>
      </c>
      <c r="D28" s="1" t="s">
        <v>25</v>
      </c>
      <c r="E28" s="23" t="s">
        <v>18</v>
      </c>
      <c r="F28" s="82">
        <v>10.25</v>
      </c>
      <c r="G28" s="69">
        <f t="shared" si="0"/>
        <v>20</v>
      </c>
      <c r="H28" s="24">
        <v>20</v>
      </c>
      <c r="I28" s="25">
        <v>9</v>
      </c>
      <c r="J28" s="26">
        <v>1</v>
      </c>
      <c r="K28" s="27">
        <v>9</v>
      </c>
      <c r="L28" s="28">
        <v>1</v>
      </c>
      <c r="M28" s="25">
        <v>0</v>
      </c>
      <c r="N28" s="26">
        <v>0</v>
      </c>
      <c r="O28" s="27">
        <v>9</v>
      </c>
      <c r="P28" s="28">
        <v>1</v>
      </c>
      <c r="Q28" s="25">
        <v>0</v>
      </c>
      <c r="R28" s="26">
        <v>0</v>
      </c>
      <c r="S28" s="27">
        <v>9</v>
      </c>
      <c r="T28" s="28">
        <v>1</v>
      </c>
      <c r="U28" s="25">
        <v>9</v>
      </c>
      <c r="V28" s="26">
        <v>1</v>
      </c>
      <c r="W28" s="22"/>
      <c r="X28" s="14">
        <f t="shared" si="1"/>
        <v>410</v>
      </c>
      <c r="Y28" s="14" t="e">
        <f>SUMIF('[1]2007'!$B$2119:$B$2200,[1]New!B32,'[1]2007'!$E$2119:$E$2200)</f>
        <v>#VALUE!</v>
      </c>
      <c r="Z28" s="15" t="e">
        <f t="shared" si="2"/>
        <v>#VALUE!</v>
      </c>
      <c r="AA28" s="23">
        <v>26</v>
      </c>
      <c r="AB28" s="23"/>
      <c r="AC28" s="16" t="e">
        <f t="shared" si="3"/>
        <v>#VALUE!</v>
      </c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4"/>
        <v>#VALUE!</v>
      </c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5"/>
        <v>44.32</v>
      </c>
      <c r="AP28" s="21" t="e">
        <f t="shared" si="6"/>
        <v>#VALUE!</v>
      </c>
    </row>
    <row r="29" spans="1:42" s="13" customFormat="1" ht="15" customHeight="1">
      <c r="A29" s="68">
        <v>27</v>
      </c>
      <c r="B29" s="2" t="s">
        <v>21</v>
      </c>
      <c r="C29" s="3" t="s">
        <v>22</v>
      </c>
      <c r="D29" s="1" t="s">
        <v>20</v>
      </c>
      <c r="E29" s="23" t="s">
        <v>18</v>
      </c>
      <c r="F29" s="82">
        <v>10.25</v>
      </c>
      <c r="G29" s="69">
        <f t="shared" si="0"/>
        <v>20</v>
      </c>
      <c r="H29" s="24">
        <v>20</v>
      </c>
      <c r="I29" s="25">
        <v>2</v>
      </c>
      <c r="J29" s="26">
        <v>6</v>
      </c>
      <c r="K29" s="27">
        <v>2</v>
      </c>
      <c r="L29" s="28">
        <v>6</v>
      </c>
      <c r="M29" s="25">
        <v>2</v>
      </c>
      <c r="N29" s="26">
        <v>6</v>
      </c>
      <c r="O29" s="27">
        <v>0</v>
      </c>
      <c r="P29" s="28">
        <v>0</v>
      </c>
      <c r="Q29" s="25">
        <v>0</v>
      </c>
      <c r="R29" s="26">
        <v>0</v>
      </c>
      <c r="S29" s="27">
        <v>2</v>
      </c>
      <c r="T29" s="28">
        <v>6</v>
      </c>
      <c r="U29" s="25">
        <v>2</v>
      </c>
      <c r="V29" s="26">
        <v>6</v>
      </c>
      <c r="W29" s="22"/>
      <c r="X29" s="14">
        <f t="shared" si="1"/>
        <v>410</v>
      </c>
      <c r="Y29" s="14" t="e">
        <f>SUMIF('[1]2007'!$B$2119:$B$2200,[1]New!B33,'[1]2007'!$E$2119:$E$2200)</f>
        <v>#VALUE!</v>
      </c>
      <c r="Z29" s="15" t="e">
        <f t="shared" si="2"/>
        <v>#VALUE!</v>
      </c>
      <c r="AA29" s="23">
        <v>27</v>
      </c>
      <c r="AB29" s="23"/>
      <c r="AC29" s="16" t="e">
        <f t="shared" si="3"/>
        <v>#VALUE!</v>
      </c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4"/>
        <v>#VALUE!</v>
      </c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5"/>
        <v>44.32</v>
      </c>
      <c r="AP29" s="21" t="e">
        <f t="shared" si="6"/>
        <v>#VALUE!</v>
      </c>
    </row>
    <row r="30" spans="1:42" s="13" customFormat="1" ht="15" customHeight="1">
      <c r="A30" s="68">
        <v>28</v>
      </c>
      <c r="B30" s="2" t="s">
        <v>67</v>
      </c>
      <c r="C30" s="3" t="s">
        <v>143</v>
      </c>
      <c r="D30" s="1" t="s">
        <v>20</v>
      </c>
      <c r="E30" s="23" t="s">
        <v>18</v>
      </c>
      <c r="F30" s="82">
        <v>10.25</v>
      </c>
      <c r="G30" s="69">
        <f t="shared" si="0"/>
        <v>40</v>
      </c>
      <c r="H30" s="24">
        <v>40</v>
      </c>
      <c r="I30" s="25">
        <v>9</v>
      </c>
      <c r="J30" s="26">
        <v>4</v>
      </c>
      <c r="K30" s="27">
        <v>0</v>
      </c>
      <c r="L30" s="28">
        <v>0</v>
      </c>
      <c r="M30" s="25">
        <v>9</v>
      </c>
      <c r="N30" s="26">
        <v>4</v>
      </c>
      <c r="O30" s="27">
        <v>9</v>
      </c>
      <c r="P30" s="28">
        <v>4</v>
      </c>
      <c r="Q30" s="25">
        <v>9</v>
      </c>
      <c r="R30" s="26">
        <v>4</v>
      </c>
      <c r="S30" s="27">
        <v>9</v>
      </c>
      <c r="T30" s="28">
        <v>3</v>
      </c>
      <c r="U30" s="25">
        <v>9</v>
      </c>
      <c r="V30" s="26">
        <v>3</v>
      </c>
      <c r="W30" s="22"/>
      <c r="X30" s="14">
        <f t="shared" si="1"/>
        <v>820</v>
      </c>
      <c r="Y30" s="14" t="e">
        <f>SUMIF('[1]2007'!$B$2119:$B$2200,[1]New!B34,'[1]2007'!$E$2119:$E$2200)</f>
        <v>#VALUE!</v>
      </c>
      <c r="Z30" s="15" t="e">
        <f t="shared" si="2"/>
        <v>#VALUE!</v>
      </c>
      <c r="AA30" s="23">
        <v>28</v>
      </c>
      <c r="AB30" s="23"/>
      <c r="AC30" s="16" t="e">
        <f t="shared" si="3"/>
        <v>#VALUE!</v>
      </c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4"/>
        <v>#VALUE!</v>
      </c>
      <c r="AJ30" s="13">
        <f>IF(X30=0,0,LOOKUP(X30,[1]Deduct!A$21:A$64,[1]Deduct!A$21:A$64))-X30</f>
        <v>-70</v>
      </c>
      <c r="AK30" s="20">
        <f>IF(X30=0,0,LOOKUP(X30,[1]Deduct!A$21:A$64,[1]Deduct!C$21:C$64))</f>
        <v>76.92</v>
      </c>
      <c r="AL30" s="13">
        <f>IF(X30=0,0,LOOKUP(X30,[1]Deduct!A$21:A$64,[1]Deduct!D$21:D$64))</f>
        <v>30.49</v>
      </c>
      <c r="AM30" s="13">
        <f>IF(X30=0,0,LOOKUP(X30,[1]Deduct!A$21:A$64,[1]Deduct!E$21:E$64))</f>
        <v>13.01</v>
      </c>
      <c r="AN30" s="18">
        <f t="shared" si="5"/>
        <v>169.12</v>
      </c>
      <c r="AP30" s="21" t="e">
        <f t="shared" si="6"/>
        <v>#VALUE!</v>
      </c>
    </row>
    <row r="31" spans="1:42" s="13" customFormat="1" ht="15">
      <c r="A31" s="68">
        <v>29</v>
      </c>
      <c r="B31" s="2" t="s">
        <v>69</v>
      </c>
      <c r="C31" s="3" t="s">
        <v>145</v>
      </c>
      <c r="D31" s="1" t="s">
        <v>17</v>
      </c>
      <c r="E31" s="23" t="s">
        <v>18</v>
      </c>
      <c r="F31" s="82">
        <v>10.5</v>
      </c>
      <c r="G31" s="69">
        <f t="shared" si="0"/>
        <v>14.75</v>
      </c>
      <c r="H31" s="24">
        <v>14.75</v>
      </c>
      <c r="I31" s="25">
        <v>0</v>
      </c>
      <c r="J31" s="26">
        <v>0</v>
      </c>
      <c r="K31" s="27">
        <v>0</v>
      </c>
      <c r="L31" s="28">
        <v>0</v>
      </c>
      <c r="M31" s="25">
        <v>0</v>
      </c>
      <c r="N31" s="26">
        <v>0</v>
      </c>
      <c r="O31" s="27">
        <v>0</v>
      </c>
      <c r="P31" s="28">
        <v>0</v>
      </c>
      <c r="Q31" s="25">
        <v>11</v>
      </c>
      <c r="R31" s="26">
        <v>4</v>
      </c>
      <c r="S31" s="27">
        <v>11</v>
      </c>
      <c r="T31" s="28">
        <v>4</v>
      </c>
      <c r="U31" s="25">
        <v>11</v>
      </c>
      <c r="V31" s="26">
        <v>3.75</v>
      </c>
      <c r="W31" s="22"/>
      <c r="X31" s="14">
        <f t="shared" si="1"/>
        <v>309.75</v>
      </c>
      <c r="Y31" s="14" t="e">
        <f>SUMIF('[1]2007'!$B$2119:$B$2200,[1]New!B35,'[1]2007'!$E$2119:$E$2200)</f>
        <v>#VALUE!</v>
      </c>
      <c r="Z31" s="15" t="e">
        <f t="shared" si="2"/>
        <v>#VALUE!</v>
      </c>
      <c r="AA31" s="23">
        <v>29</v>
      </c>
      <c r="AB31" s="23"/>
      <c r="AC31" s="16" t="e">
        <f t="shared" si="3"/>
        <v>#VALUE!</v>
      </c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4"/>
        <v>#VALUE!</v>
      </c>
      <c r="AJ31" s="13" t="e">
        <f>IF(X31=0,0,LOOKUP(X31,[1]Deduct!A$21:A$64,[1]Deduct!A$21:A$64))-X31</f>
        <v>#N/A</v>
      </c>
      <c r="AK31" s="20" t="e">
        <f>IF(X31=0,0,LOOKUP(X31,[1]Deduct!A$21:A$64,[1]Deduct!C$21:C$64))</f>
        <v>#N/A</v>
      </c>
      <c r="AL31" s="13" t="e">
        <f>IF(X31=0,0,LOOKUP(X31,[1]Deduct!A$21:A$64,[1]Deduct!D$21:D$64))</f>
        <v>#N/A</v>
      </c>
      <c r="AM31" s="13" t="e">
        <f>IF(X31=0,0,LOOKUP(X31,[1]Deduct!A$21:A$64,[1]Deduct!E$21:E$64))</f>
        <v>#N/A</v>
      </c>
      <c r="AN31" s="18" t="e">
        <f t="shared" si="5"/>
        <v>#N/A</v>
      </c>
      <c r="AP31" s="21" t="e">
        <f t="shared" si="6"/>
        <v>#N/A</v>
      </c>
    </row>
    <row r="32" spans="1:42" s="13" customFormat="1" ht="15">
      <c r="A32" s="68">
        <v>30</v>
      </c>
      <c r="B32" s="2" t="s">
        <v>236</v>
      </c>
      <c r="C32" s="3" t="s">
        <v>237</v>
      </c>
      <c r="D32" s="1" t="s">
        <v>17</v>
      </c>
      <c r="E32" s="1" t="s">
        <v>18</v>
      </c>
      <c r="F32" s="82">
        <v>10.25</v>
      </c>
      <c r="G32" s="69">
        <f t="shared" si="0"/>
        <v>20</v>
      </c>
      <c r="H32" s="89">
        <v>20</v>
      </c>
      <c r="I32" s="25">
        <v>10</v>
      </c>
      <c r="J32" s="26">
        <v>2</v>
      </c>
      <c r="K32" s="27">
        <v>10</v>
      </c>
      <c r="L32" s="28">
        <v>2</v>
      </c>
      <c r="M32" s="25">
        <v>10</v>
      </c>
      <c r="N32" s="26">
        <v>2</v>
      </c>
      <c r="O32" s="27">
        <v>0</v>
      </c>
      <c r="P32" s="28">
        <v>0</v>
      </c>
      <c r="Q32" s="25">
        <v>10</v>
      </c>
      <c r="R32" s="26">
        <v>2</v>
      </c>
      <c r="S32" s="27">
        <v>10</v>
      </c>
      <c r="T32" s="28">
        <v>2</v>
      </c>
      <c r="U32" s="25">
        <v>0</v>
      </c>
      <c r="V32" s="26">
        <v>0</v>
      </c>
      <c r="W32" s="22"/>
      <c r="X32" s="14">
        <f t="shared" si="1"/>
        <v>410</v>
      </c>
      <c r="Y32" s="14" t="e">
        <f>SUMIF('[1]2007'!$B$2119:$B$2200,[1]New!B36,'[1]2007'!$E$2119:$E$2200)</f>
        <v>#VALUE!</v>
      </c>
      <c r="Z32" s="15" t="e">
        <f t="shared" si="2"/>
        <v>#VALUE!</v>
      </c>
      <c r="AA32" s="23">
        <v>30</v>
      </c>
      <c r="AB32" s="23"/>
      <c r="AC32" s="16" t="e">
        <f t="shared" si="3"/>
        <v>#VALUE!</v>
      </c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4"/>
        <v>#VALUE!</v>
      </c>
      <c r="AJ32" s="13">
        <f>IF(X32=0,0,LOOKUP(X32,[1]Deduct!A$21:A$64,[1]Deduct!A$21:A$64))-X32</f>
        <v>0</v>
      </c>
      <c r="AK32" s="20">
        <f>IF(X32=0,0,LOOKUP(X32,[1]Deduct!A$21:A$64,[1]Deduct!C$21:C$64))</f>
        <v>0</v>
      </c>
      <c r="AL32" s="13">
        <f>IF(X32=0,0,LOOKUP(X32,[1]Deduct!A$21:A$64,[1]Deduct!D$21:D$64))</f>
        <v>13.64</v>
      </c>
      <c r="AM32" s="13">
        <f>IF(X32=0,0,LOOKUP(X32,[1]Deduct!A$21:A$64,[1]Deduct!E$21:E$64))</f>
        <v>7.1</v>
      </c>
      <c r="AN32" s="18">
        <f t="shared" si="5"/>
        <v>44.32</v>
      </c>
      <c r="AP32" s="21" t="e">
        <f t="shared" si="6"/>
        <v>#VALUE!</v>
      </c>
    </row>
    <row r="33" spans="1:42" s="13" customFormat="1" ht="15" customHeight="1">
      <c r="A33" s="68">
        <v>31</v>
      </c>
      <c r="B33" s="2" t="s">
        <v>219</v>
      </c>
      <c r="C33" s="3" t="s">
        <v>220</v>
      </c>
      <c r="D33" s="1" t="s">
        <v>216</v>
      </c>
      <c r="E33" s="23" t="s">
        <v>18</v>
      </c>
      <c r="F33" s="82">
        <v>10.25</v>
      </c>
      <c r="G33" s="69">
        <f t="shared" si="0"/>
        <v>36.54</v>
      </c>
      <c r="H33" s="24">
        <v>36.54</v>
      </c>
      <c r="I33" s="25">
        <v>11</v>
      </c>
      <c r="J33" s="26">
        <v>5</v>
      </c>
      <c r="K33" s="27">
        <v>11</v>
      </c>
      <c r="L33" s="28">
        <v>5</v>
      </c>
      <c r="M33" s="25">
        <v>11</v>
      </c>
      <c r="N33" s="26">
        <v>5</v>
      </c>
      <c r="O33" s="27">
        <v>11</v>
      </c>
      <c r="P33" s="28">
        <v>5.54</v>
      </c>
      <c r="Q33" s="25">
        <v>0</v>
      </c>
      <c r="R33" s="26">
        <v>0</v>
      </c>
      <c r="S33" s="27">
        <v>11</v>
      </c>
      <c r="T33" s="28">
        <v>5.5</v>
      </c>
      <c r="U33" s="25">
        <v>12</v>
      </c>
      <c r="V33" s="26">
        <v>5.5</v>
      </c>
      <c r="W33" s="22"/>
      <c r="X33" s="14">
        <f t="shared" si="1"/>
        <v>749.06999999999994</v>
      </c>
      <c r="Y33" s="14" t="e">
        <f>SUMIF('[1]2007'!$B$2119:$B$2200,[1]New!B37,'[1]2007'!$E$2119:$E$2200)</f>
        <v>#VALUE!</v>
      </c>
      <c r="Z33" s="15" t="e">
        <f t="shared" si="2"/>
        <v>#VALUE!</v>
      </c>
      <c r="AA33" s="23">
        <v>31</v>
      </c>
      <c r="AB33" s="23"/>
      <c r="AC33" s="16" t="e">
        <f t="shared" si="3"/>
        <v>#VALUE!</v>
      </c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4"/>
        <v>#VALUE!</v>
      </c>
      <c r="AJ33" s="13">
        <f>IF(X33=0,0,LOOKUP(X33,[1]Deduct!A$21:A$64,[1]Deduct!A$21:A$64))-X33</f>
        <v>-9.0699999999999363</v>
      </c>
      <c r="AK33" s="20">
        <f>IF(X33=0,0,LOOKUP(X33,[1]Deduct!A$21:A$64,[1]Deduct!C$21:C$64))</f>
        <v>73.03</v>
      </c>
      <c r="AL33" s="13">
        <f>IF(X33=0,0,LOOKUP(X33,[1]Deduct!A$21:A$64,[1]Deduct!D$21:D$64))</f>
        <v>29.99</v>
      </c>
      <c r="AM33" s="13">
        <f>IF(X33=0,0,LOOKUP(X33,[1]Deduct!A$21:A$64,[1]Deduct!E$21:E$64))</f>
        <v>12.83</v>
      </c>
      <c r="AN33" s="18">
        <f t="shared" si="5"/>
        <v>163.80000000000001</v>
      </c>
      <c r="AP33" s="21" t="e">
        <f t="shared" si="6"/>
        <v>#VALUE!</v>
      </c>
    </row>
    <row r="34" spans="1:42" s="13" customFormat="1" ht="15" customHeight="1">
      <c r="A34" s="68">
        <v>32</v>
      </c>
      <c r="B34" s="2" t="s">
        <v>70</v>
      </c>
      <c r="C34" s="3" t="s">
        <v>146</v>
      </c>
      <c r="D34" s="1" t="s">
        <v>213</v>
      </c>
      <c r="E34" s="23" t="s">
        <v>18</v>
      </c>
      <c r="F34" s="82">
        <v>10.25</v>
      </c>
      <c r="G34" s="69">
        <f t="shared" si="0"/>
        <v>36.75</v>
      </c>
      <c r="H34" s="24">
        <v>36.75</v>
      </c>
      <c r="I34" s="25">
        <v>0</v>
      </c>
      <c r="J34" s="26">
        <v>0</v>
      </c>
      <c r="K34" s="27">
        <v>9</v>
      </c>
      <c r="L34" s="28">
        <v>4</v>
      </c>
      <c r="M34" s="25">
        <v>0</v>
      </c>
      <c r="N34" s="26">
        <v>0</v>
      </c>
      <c r="O34" s="27">
        <v>9</v>
      </c>
      <c r="P34" s="28">
        <v>4</v>
      </c>
      <c r="Q34" s="25">
        <v>9</v>
      </c>
      <c r="R34" s="26">
        <v>4</v>
      </c>
      <c r="S34" s="27">
        <v>9</v>
      </c>
      <c r="T34" s="28">
        <v>5</v>
      </c>
      <c r="U34" s="25">
        <v>9</v>
      </c>
      <c r="V34" s="26">
        <v>4.75</v>
      </c>
      <c r="W34" s="22"/>
      <c r="X34" s="14">
        <f t="shared" si="1"/>
        <v>753.375</v>
      </c>
      <c r="Y34" s="14" t="e">
        <f>SUMIF('[1]2007'!$B$2119:$B$2200,[1]New!B38,'[1]2007'!$E$2119:$E$2200)</f>
        <v>#VALUE!</v>
      </c>
      <c r="Z34" s="15" t="e">
        <f t="shared" si="2"/>
        <v>#VALUE!</v>
      </c>
      <c r="AA34" s="23">
        <v>32</v>
      </c>
      <c r="AB34" s="23"/>
      <c r="AC34" s="16" t="e">
        <f t="shared" si="3"/>
        <v>#VALUE!</v>
      </c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4"/>
        <v>#VALUE!</v>
      </c>
      <c r="AJ34" s="13">
        <f>IF(X34=0,0,LOOKUP(X34,[1]Deduct!A$21:A$64,[1]Deduct!A$21:A$64))-X34</f>
        <v>-3.375</v>
      </c>
      <c r="AK34" s="20">
        <f>IF(X34=0,0,LOOKUP(X34,[1]Deduct!A$21:A$64,[1]Deduct!C$21:C$64))</f>
        <v>76.92</v>
      </c>
      <c r="AL34" s="13">
        <f>IF(X34=0,0,LOOKUP(X34,[1]Deduct!A$21:A$64,[1]Deduct!D$21:D$64))</f>
        <v>30.49</v>
      </c>
      <c r="AM34" s="13">
        <f>IF(X34=0,0,LOOKUP(X34,[1]Deduct!A$21:A$64,[1]Deduct!E$21:E$64))</f>
        <v>13.01</v>
      </c>
      <c r="AN34" s="18">
        <f t="shared" si="5"/>
        <v>169.12</v>
      </c>
      <c r="AP34" s="21" t="e">
        <f t="shared" si="6"/>
        <v>#VALUE!</v>
      </c>
    </row>
    <row r="35" spans="1:42" s="13" customFormat="1" ht="15" customHeight="1">
      <c r="A35" s="68">
        <v>33</v>
      </c>
      <c r="B35" s="2" t="s">
        <v>243</v>
      </c>
      <c r="C35" s="3" t="s">
        <v>244</v>
      </c>
      <c r="D35" s="1" t="s">
        <v>20</v>
      </c>
      <c r="E35" s="1" t="s">
        <v>18</v>
      </c>
      <c r="F35" s="82">
        <v>10.25</v>
      </c>
      <c r="G35" s="69">
        <f t="shared" ref="G35:G66" si="7">IF(J35&lt;I35,J35+12-I35,J35-I35)+IF(L35&lt;K35,L35+12-K35,L35-K35)+IF(N35&lt;M35,N35+12-M35,N35-M35)+IF(P35&lt;O35,P35+12-O35,P35-O35)+IF(R35&lt;Q35,R35+12-Q35,R35-Q35)+IF(T35&lt;S35,T35+12-S35,T35-S35)+IF(V35&lt;U35,V35+12-U35,V35-U35)</f>
        <v>4</v>
      </c>
      <c r="H35" s="24">
        <v>4</v>
      </c>
      <c r="I35" s="25"/>
      <c r="J35" s="26"/>
      <c r="K35" s="27">
        <v>11</v>
      </c>
      <c r="L35" s="28">
        <v>3</v>
      </c>
      <c r="M35" s="25"/>
      <c r="N35" s="26"/>
      <c r="O35" s="27"/>
      <c r="P35" s="28"/>
      <c r="Q35" s="25"/>
      <c r="R35" s="26"/>
      <c r="S35" s="27"/>
      <c r="T35" s="28"/>
      <c r="U35" s="25"/>
      <c r="V35" s="26"/>
      <c r="W35" s="22"/>
      <c r="X35" s="14">
        <f t="shared" si="1"/>
        <v>82</v>
      </c>
      <c r="Y35" s="14" t="e">
        <f>SUMIF('[1]2007'!$B$2119:$B$2200,[1]New!B39,'[1]2007'!$E$2119:$E$2200)</f>
        <v>#VALUE!</v>
      </c>
      <c r="Z35" s="15" t="e">
        <f t="shared" si="2"/>
        <v>#VALUE!</v>
      </c>
      <c r="AA35" s="23">
        <v>33</v>
      </c>
      <c r="AB35" s="23"/>
      <c r="AC35" s="16" t="e">
        <f t="shared" si="3"/>
        <v>#VALUE!</v>
      </c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4"/>
        <v>#VALUE!</v>
      </c>
      <c r="AJ35" s="13" t="e">
        <f>IF(X35=0,0,LOOKUP(X35,[1]Deduct!A$21:A$64,[1]Deduct!A$21:A$64))-X35</f>
        <v>#N/A</v>
      </c>
      <c r="AK35" s="20" t="e">
        <f>IF(X35=0,0,LOOKUP(X35,[1]Deduct!A$21:A$64,[1]Deduct!C$21:C$64))</f>
        <v>#N/A</v>
      </c>
      <c r="AL35" s="13" t="e">
        <f>IF(X35=0,0,LOOKUP(X35,[1]Deduct!A$21:A$64,[1]Deduct!D$21:D$64))</f>
        <v>#N/A</v>
      </c>
      <c r="AM35" s="13" t="e">
        <f>IF(X35=0,0,LOOKUP(X35,[1]Deduct!A$21:A$64,[1]Deduct!E$21:E$64))</f>
        <v>#N/A</v>
      </c>
      <c r="AN35" s="18" t="e">
        <f t="shared" si="5"/>
        <v>#N/A</v>
      </c>
      <c r="AP35" s="21" t="e">
        <f t="shared" si="6"/>
        <v>#N/A</v>
      </c>
    </row>
    <row r="36" spans="1:42" s="13" customFormat="1" ht="15" customHeight="1">
      <c r="A36" s="68">
        <v>34</v>
      </c>
      <c r="B36" s="2" t="s">
        <v>71</v>
      </c>
      <c r="C36" s="3" t="s">
        <v>147</v>
      </c>
      <c r="D36" s="1" t="s">
        <v>19</v>
      </c>
      <c r="E36" s="23" t="s">
        <v>18</v>
      </c>
      <c r="F36" s="82">
        <v>10.25</v>
      </c>
      <c r="G36" s="69">
        <f t="shared" si="7"/>
        <v>20</v>
      </c>
      <c r="H36" s="24">
        <v>20</v>
      </c>
      <c r="I36" s="25">
        <v>0</v>
      </c>
      <c r="J36" s="26">
        <v>0</v>
      </c>
      <c r="K36" s="27">
        <v>5</v>
      </c>
      <c r="L36" s="28">
        <v>9</v>
      </c>
      <c r="M36" s="25">
        <v>5</v>
      </c>
      <c r="N36" s="26">
        <v>9</v>
      </c>
      <c r="O36" s="27">
        <v>5</v>
      </c>
      <c r="P36" s="28">
        <v>9</v>
      </c>
      <c r="Q36" s="25">
        <v>0</v>
      </c>
      <c r="R36" s="26">
        <v>0</v>
      </c>
      <c r="S36" s="27">
        <v>5</v>
      </c>
      <c r="T36" s="28">
        <v>9</v>
      </c>
      <c r="U36" s="25">
        <v>5</v>
      </c>
      <c r="V36" s="26">
        <v>9</v>
      </c>
      <c r="W36" s="22"/>
      <c r="X36" s="14">
        <f t="shared" si="1"/>
        <v>410</v>
      </c>
      <c r="Y36" s="14" t="e">
        <f>SUMIF('[1]2007'!$B$2119:$B$2200,[1]New!B40,'[1]2007'!$E$2119:$E$2200)</f>
        <v>#VALUE!</v>
      </c>
      <c r="Z36" s="15" t="e">
        <f t="shared" si="2"/>
        <v>#VALUE!</v>
      </c>
      <c r="AA36" s="23">
        <v>34</v>
      </c>
      <c r="AB36" s="23"/>
      <c r="AC36" s="16" t="e">
        <f t="shared" si="3"/>
        <v>#VALUE!</v>
      </c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4"/>
        <v>#VALUE!</v>
      </c>
      <c r="AJ36" s="13">
        <f>IF(X36=0,0,LOOKUP(X36,[1]Deduct!A$21:A$64,[1]Deduct!A$21:A$64))-X36</f>
        <v>0</v>
      </c>
      <c r="AK36" s="20">
        <f>IF(X36=0,0,LOOKUP(X36,[1]Deduct!A$21:A$64,[1]Deduct!C$21:C$64))</f>
        <v>0</v>
      </c>
      <c r="AL36" s="13">
        <f>IF(X36=0,0,LOOKUP(X36,[1]Deduct!A$21:A$64,[1]Deduct!D$21:D$64))</f>
        <v>13.64</v>
      </c>
      <c r="AM36" s="13">
        <f>IF(X36=0,0,LOOKUP(X36,[1]Deduct!A$21:A$64,[1]Deduct!E$21:E$64))</f>
        <v>7.1</v>
      </c>
      <c r="AN36" s="18">
        <f t="shared" si="5"/>
        <v>44.32</v>
      </c>
      <c r="AP36" s="21" t="e">
        <f t="shared" si="6"/>
        <v>#VALUE!</v>
      </c>
    </row>
    <row r="37" spans="1:42" s="13" customFormat="1" ht="15">
      <c r="A37" s="68">
        <v>35</v>
      </c>
      <c r="B37" s="2" t="s">
        <v>72</v>
      </c>
      <c r="C37" s="3" t="s">
        <v>149</v>
      </c>
      <c r="D37" s="1" t="s">
        <v>17</v>
      </c>
      <c r="E37" s="23" t="s">
        <v>18</v>
      </c>
      <c r="F37" s="82">
        <v>10.25</v>
      </c>
      <c r="G37" s="69">
        <f t="shared" si="7"/>
        <v>32.5</v>
      </c>
      <c r="H37" s="24">
        <v>32.5</v>
      </c>
      <c r="I37" s="25">
        <v>11</v>
      </c>
      <c r="J37" s="26">
        <v>4</v>
      </c>
      <c r="K37" s="27">
        <v>11</v>
      </c>
      <c r="L37" s="28">
        <v>4</v>
      </c>
      <c r="M37" s="25">
        <v>11</v>
      </c>
      <c r="N37" s="26">
        <v>4.5</v>
      </c>
      <c r="O37" s="27">
        <v>11</v>
      </c>
      <c r="P37" s="28">
        <v>4</v>
      </c>
      <c r="Q37" s="25">
        <v>11</v>
      </c>
      <c r="R37" s="26">
        <v>5</v>
      </c>
      <c r="S37" s="27">
        <v>0</v>
      </c>
      <c r="T37" s="28">
        <v>0</v>
      </c>
      <c r="U37" s="25">
        <v>11</v>
      </c>
      <c r="V37" s="26">
        <v>5</v>
      </c>
      <c r="W37" s="22"/>
      <c r="X37" s="14">
        <f t="shared" si="1"/>
        <v>666.25</v>
      </c>
      <c r="Y37" s="14" t="e">
        <f>SUMIF('[1]2007'!$B$2119:$B$2200,[1]New!B41,'[1]2007'!$E$2119:$E$2200)</f>
        <v>#VALUE!</v>
      </c>
      <c r="Z37" s="15" t="e">
        <f t="shared" si="2"/>
        <v>#VALUE!</v>
      </c>
      <c r="AA37" s="23">
        <v>35</v>
      </c>
      <c r="AB37" s="23"/>
      <c r="AC37" s="16" t="e">
        <f t="shared" si="3"/>
        <v>#VALUE!</v>
      </c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4"/>
        <v>#VALUE!</v>
      </c>
      <c r="AJ37" s="13">
        <f>IF(X37=0,0,LOOKUP(X37,[1]Deduct!A$21:A$64,[1]Deduct!A$21:A$64))-X37</f>
        <v>-6.25</v>
      </c>
      <c r="AK37" s="20">
        <f>IF(X37=0,0,LOOKUP(X37,[1]Deduct!A$21:A$64,[1]Deduct!C$21:C$64))</f>
        <v>49.59</v>
      </c>
      <c r="AL37" s="13">
        <f>IF(X37=0,0,LOOKUP(X37,[1]Deduct!A$21:A$64,[1]Deduct!D$21:D$64))</f>
        <v>26.01</v>
      </c>
      <c r="AM37" s="13">
        <f>IF(X37=0,0,LOOKUP(X37,[1]Deduct!A$21:A$64,[1]Deduct!E$21:E$64))</f>
        <v>11.42</v>
      </c>
      <c r="AN37" s="18">
        <f t="shared" si="5"/>
        <v>129.02000000000001</v>
      </c>
      <c r="AP37" s="21" t="e">
        <f t="shared" si="6"/>
        <v>#VALUE!</v>
      </c>
    </row>
    <row r="38" spans="1:42" s="13" customFormat="1" ht="15" customHeight="1">
      <c r="A38" s="68">
        <v>36</v>
      </c>
      <c r="B38" s="2" t="s">
        <v>73</v>
      </c>
      <c r="C38" s="3" t="s">
        <v>150</v>
      </c>
      <c r="D38" s="1" t="s">
        <v>20</v>
      </c>
      <c r="E38" s="23" t="s">
        <v>18</v>
      </c>
      <c r="F38" s="82">
        <v>10.25</v>
      </c>
      <c r="G38" s="69">
        <f t="shared" si="7"/>
        <v>40</v>
      </c>
      <c r="H38" s="24">
        <v>40</v>
      </c>
      <c r="I38" s="25">
        <v>12</v>
      </c>
      <c r="J38" s="26">
        <v>6</v>
      </c>
      <c r="K38" s="27">
        <v>0</v>
      </c>
      <c r="L38" s="28">
        <v>0</v>
      </c>
      <c r="M38" s="25">
        <v>12</v>
      </c>
      <c r="N38" s="26">
        <v>6</v>
      </c>
      <c r="O38" s="27">
        <v>12</v>
      </c>
      <c r="P38" s="28">
        <v>7</v>
      </c>
      <c r="Q38" s="25">
        <v>12</v>
      </c>
      <c r="R38" s="26">
        <v>7</v>
      </c>
      <c r="S38" s="27">
        <v>12</v>
      </c>
      <c r="T38" s="28">
        <v>7</v>
      </c>
      <c r="U38" s="25">
        <v>12</v>
      </c>
      <c r="V38" s="26">
        <v>7</v>
      </c>
      <c r="W38" s="22"/>
      <c r="X38" s="14">
        <f t="shared" si="1"/>
        <v>820</v>
      </c>
      <c r="Y38" s="14" t="e">
        <f>SUMIF('[1]2007'!$B$2119:$B$2200,[1]New!B42,'[1]2007'!$E$2119:$E$2200)</f>
        <v>#VALUE!</v>
      </c>
      <c r="Z38" s="15" t="e">
        <f t="shared" si="2"/>
        <v>#VALUE!</v>
      </c>
      <c r="AA38" s="23">
        <v>36</v>
      </c>
      <c r="AB38" s="23"/>
      <c r="AC38" s="16" t="e">
        <f t="shared" si="3"/>
        <v>#VALUE!</v>
      </c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4"/>
        <v>#VALUE!</v>
      </c>
      <c r="AJ38" s="13">
        <f>IF(X38=0,0,LOOKUP(X38,[1]Deduct!A$21:A$64,[1]Deduct!A$21:A$64))-X38</f>
        <v>-70</v>
      </c>
      <c r="AK38" s="20">
        <f>IF(X38=0,0,LOOKUP(X38,[1]Deduct!A$21:A$64,[1]Deduct!C$21:C$64))</f>
        <v>76.92</v>
      </c>
      <c r="AL38" s="13">
        <f>IF(X38=0,0,LOOKUP(X38,[1]Deduct!A$21:A$64,[1]Deduct!D$21:D$64))</f>
        <v>30.49</v>
      </c>
      <c r="AM38" s="13">
        <f>IF(X38=0,0,LOOKUP(X38,[1]Deduct!A$21:A$64,[1]Deduct!E$21:E$64))</f>
        <v>13.01</v>
      </c>
      <c r="AN38" s="18">
        <f t="shared" si="5"/>
        <v>169.12</v>
      </c>
      <c r="AP38" s="21" t="e">
        <f t="shared" si="6"/>
        <v>#VALUE!</v>
      </c>
    </row>
    <row r="39" spans="1:42" s="13" customFormat="1" ht="15" customHeight="1">
      <c r="A39" s="68">
        <v>37</v>
      </c>
      <c r="B39" s="2" t="s">
        <v>74</v>
      </c>
      <c r="C39" s="3" t="s">
        <v>151</v>
      </c>
      <c r="D39" s="1" t="s">
        <v>20</v>
      </c>
      <c r="E39" s="23" t="s">
        <v>18</v>
      </c>
      <c r="F39" s="82">
        <v>10.5</v>
      </c>
      <c r="G39" s="69">
        <f t="shared" si="7"/>
        <v>39.25</v>
      </c>
      <c r="H39" s="24">
        <v>39.25</v>
      </c>
      <c r="I39" s="25">
        <v>10</v>
      </c>
      <c r="J39" s="26">
        <v>6</v>
      </c>
      <c r="K39" s="27">
        <v>1</v>
      </c>
      <c r="L39" s="28">
        <v>9</v>
      </c>
      <c r="M39" s="25">
        <v>10</v>
      </c>
      <c r="N39" s="26">
        <v>6</v>
      </c>
      <c r="O39" s="27">
        <v>0</v>
      </c>
      <c r="P39" s="28">
        <v>0</v>
      </c>
      <c r="Q39" s="25">
        <v>10</v>
      </c>
      <c r="R39" s="26">
        <v>6</v>
      </c>
      <c r="S39" s="27">
        <v>0</v>
      </c>
      <c r="T39" s="28">
        <v>0</v>
      </c>
      <c r="U39" s="25">
        <v>10</v>
      </c>
      <c r="V39" s="26">
        <v>5.25</v>
      </c>
      <c r="W39" s="22"/>
      <c r="X39" s="14">
        <f t="shared" si="1"/>
        <v>824.25</v>
      </c>
      <c r="Y39" s="14" t="e">
        <f>SUMIF('[1]2007'!$B$2119:$B$2200,[1]New!B43,'[1]2007'!$E$2119:$E$2200)</f>
        <v>#VALUE!</v>
      </c>
      <c r="Z39" s="15" t="e">
        <f t="shared" si="2"/>
        <v>#VALUE!</v>
      </c>
      <c r="AA39" s="23">
        <v>37</v>
      </c>
      <c r="AB39" s="23"/>
      <c r="AC39" s="16" t="e">
        <f t="shared" si="3"/>
        <v>#VALUE!</v>
      </c>
      <c r="AE39" s="17" t="e">
        <f>IF(Y39=0,0,LOOKUP(Y39,[1]Deduct!A$2:A$18,[1]Deduct!C$2:C$18))</f>
        <v>#VALUE!</v>
      </c>
      <c r="AF39" s="18" t="e">
        <f>IF(Y39=0,0,LOOKUP(Y39,[1]Deduct!A$2:A$18,[1]Deduct!D$2:D$18))</f>
        <v>#VALUE!</v>
      </c>
      <c r="AG39" s="18" t="e">
        <f>IF(Y39=0,0,LOOKUP(Y39,[1]Deduct!A$2:A$18,[1]Deduct!E$2:E$18))</f>
        <v>#VALUE!</v>
      </c>
      <c r="AH39" s="19" t="e">
        <f t="shared" si="4"/>
        <v>#VALUE!</v>
      </c>
      <c r="AJ39" s="13">
        <f>IF(X39=0,0,LOOKUP(X39,[1]Deduct!A$21:A$64,[1]Deduct!A$21:A$64))-X39</f>
        <v>-74.25</v>
      </c>
      <c r="AK39" s="20">
        <f>IF(X39=0,0,LOOKUP(X39,[1]Deduct!A$21:A$64,[1]Deduct!C$21:C$64))</f>
        <v>76.92</v>
      </c>
      <c r="AL39" s="13">
        <f>IF(X39=0,0,LOOKUP(X39,[1]Deduct!A$21:A$64,[1]Deduct!D$21:D$64))</f>
        <v>30.49</v>
      </c>
      <c r="AM39" s="13">
        <f>IF(X39=0,0,LOOKUP(X39,[1]Deduct!A$21:A$64,[1]Deduct!E$21:E$64))</f>
        <v>13.01</v>
      </c>
      <c r="AN39" s="18">
        <f t="shared" si="5"/>
        <v>169.12</v>
      </c>
      <c r="AP39" s="21" t="e">
        <f t="shared" si="6"/>
        <v>#VALUE!</v>
      </c>
    </row>
    <row r="40" spans="1:42" s="13" customFormat="1" ht="15">
      <c r="A40" s="68">
        <v>38</v>
      </c>
      <c r="B40" s="2" t="s">
        <v>75</v>
      </c>
      <c r="C40" s="3" t="s">
        <v>152</v>
      </c>
      <c r="D40" s="1" t="s">
        <v>17</v>
      </c>
      <c r="E40" s="23" t="s">
        <v>18</v>
      </c>
      <c r="F40" s="82">
        <v>10.5</v>
      </c>
      <c r="G40" s="69">
        <f t="shared" si="7"/>
        <v>42</v>
      </c>
      <c r="H40" s="24">
        <v>40</v>
      </c>
      <c r="I40" s="25">
        <v>3</v>
      </c>
      <c r="J40" s="26">
        <v>10</v>
      </c>
      <c r="K40" s="27">
        <v>3</v>
      </c>
      <c r="L40" s="28">
        <v>10</v>
      </c>
      <c r="M40" s="25">
        <v>3</v>
      </c>
      <c r="N40" s="26">
        <v>10</v>
      </c>
      <c r="O40" s="27">
        <v>3</v>
      </c>
      <c r="P40" s="28">
        <v>10</v>
      </c>
      <c r="Q40" s="25">
        <v>3</v>
      </c>
      <c r="R40" s="26">
        <v>10</v>
      </c>
      <c r="S40" s="27">
        <v>3</v>
      </c>
      <c r="T40" s="28">
        <v>10</v>
      </c>
      <c r="U40" s="25">
        <v>0</v>
      </c>
      <c r="V40" s="26">
        <v>0</v>
      </c>
      <c r="W40" s="22"/>
      <c r="X40" s="14">
        <f t="shared" si="1"/>
        <v>882</v>
      </c>
      <c r="Y40" s="14" t="e">
        <f>SUMIF('[1]2007'!$B$2119:$B$2200,[1]New!B44,'[1]2007'!$E$2119:$E$2200)</f>
        <v>#VALUE!</v>
      </c>
      <c r="Z40" s="15" t="e">
        <f t="shared" si="2"/>
        <v>#VALUE!</v>
      </c>
      <c r="AA40" s="23">
        <v>38</v>
      </c>
      <c r="AB40" s="23"/>
      <c r="AC40" s="16" t="e">
        <f t="shared" si="3"/>
        <v>#VALUE!</v>
      </c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 t="shared" si="4"/>
        <v>#VALUE!</v>
      </c>
      <c r="AJ40" s="13">
        <f>IF(X40=0,0,LOOKUP(X40,[1]Deduct!A$21:A$64,[1]Deduct!A$21:A$64))-X40</f>
        <v>-2</v>
      </c>
      <c r="AK40" s="20">
        <f>IF(X40=0,0,LOOKUP(X40,[1]Deduct!A$21:A$64,[1]Deduct!C$21:C$64))</f>
        <v>99.45</v>
      </c>
      <c r="AL40" s="13">
        <f>IF(X40=0,0,LOOKUP(X40,[1]Deduct!A$21:A$64,[1]Deduct!D$21:D$64))</f>
        <v>36.9</v>
      </c>
      <c r="AM40" s="13">
        <f>IF(X40=0,0,LOOKUP(X40,[1]Deduct!A$21:A$64,[1]Deduct!E$21:E$64))</f>
        <v>15.22</v>
      </c>
      <c r="AN40" s="18">
        <f t="shared" si="5"/>
        <v>209.78</v>
      </c>
      <c r="AP40" s="21" t="e">
        <f t="shared" si="6"/>
        <v>#VALUE!</v>
      </c>
    </row>
    <row r="41" spans="1:42" s="13" customFormat="1" ht="15">
      <c r="A41" s="68">
        <v>39</v>
      </c>
      <c r="B41" s="2" t="s">
        <v>76</v>
      </c>
      <c r="C41" s="3" t="s">
        <v>153</v>
      </c>
      <c r="D41" s="1" t="s">
        <v>17</v>
      </c>
      <c r="E41" s="23" t="s">
        <v>18</v>
      </c>
      <c r="F41" s="82">
        <v>11.25</v>
      </c>
      <c r="G41" s="69">
        <f t="shared" si="7"/>
        <v>39.75</v>
      </c>
      <c r="H41" s="24">
        <v>39.75</v>
      </c>
      <c r="I41" s="25">
        <v>0</v>
      </c>
      <c r="J41" s="26">
        <v>0</v>
      </c>
      <c r="K41" s="27">
        <v>3.5</v>
      </c>
      <c r="L41" s="28">
        <v>10</v>
      </c>
      <c r="M41" s="25">
        <v>3.5</v>
      </c>
      <c r="N41" s="26">
        <v>10</v>
      </c>
      <c r="O41" s="27">
        <v>3</v>
      </c>
      <c r="P41" s="28">
        <v>10</v>
      </c>
      <c r="Q41" s="25">
        <v>3.5</v>
      </c>
      <c r="R41" s="26">
        <v>10</v>
      </c>
      <c r="S41" s="27">
        <v>3.5</v>
      </c>
      <c r="T41" s="28">
        <v>10</v>
      </c>
      <c r="U41" s="25">
        <v>3.25</v>
      </c>
      <c r="V41" s="26">
        <v>10</v>
      </c>
      <c r="W41" s="22"/>
      <c r="X41" s="14">
        <f t="shared" si="1"/>
        <v>894.375</v>
      </c>
      <c r="Y41" s="14" t="e">
        <f>SUMIF('[1]2007'!$B$2119:$B$2200,[1]New!B45,'[1]2007'!$E$2119:$E$2200)</f>
        <v>#VALUE!</v>
      </c>
      <c r="Z41" s="15" t="e">
        <f t="shared" si="2"/>
        <v>#VALUE!</v>
      </c>
      <c r="AA41" s="23">
        <v>39</v>
      </c>
      <c r="AB41" s="23"/>
      <c r="AC41" s="16" t="e">
        <f t="shared" si="3"/>
        <v>#VALUE!</v>
      </c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 t="shared" si="4"/>
        <v>#VALUE!</v>
      </c>
      <c r="AJ41" s="13">
        <f>IF(X41=0,0,LOOKUP(X41,[1]Deduct!A$21:A$64,[1]Deduct!A$21:A$64))-X41</f>
        <v>-14.375</v>
      </c>
      <c r="AK41" s="20">
        <f>IF(X41=0,0,LOOKUP(X41,[1]Deduct!A$21:A$64,[1]Deduct!C$21:C$64))</f>
        <v>99.45</v>
      </c>
      <c r="AL41" s="13">
        <f>IF(X41=0,0,LOOKUP(X41,[1]Deduct!A$21:A$64,[1]Deduct!D$21:D$64))</f>
        <v>36.9</v>
      </c>
      <c r="AM41" s="13">
        <f>IF(X41=0,0,LOOKUP(X41,[1]Deduct!A$21:A$64,[1]Deduct!E$21:E$64))</f>
        <v>15.22</v>
      </c>
      <c r="AN41" s="18">
        <f t="shared" si="5"/>
        <v>209.78</v>
      </c>
      <c r="AP41" s="21" t="e">
        <f t="shared" si="6"/>
        <v>#VALUE!</v>
      </c>
    </row>
    <row r="42" spans="1:42" s="13" customFormat="1" ht="15">
      <c r="A42" s="68">
        <v>40</v>
      </c>
      <c r="B42" s="2" t="s">
        <v>77</v>
      </c>
      <c r="C42" s="3" t="s">
        <v>154</v>
      </c>
      <c r="D42" s="1" t="s">
        <v>17</v>
      </c>
      <c r="E42" s="23" t="s">
        <v>18</v>
      </c>
      <c r="F42" s="82">
        <v>10.5</v>
      </c>
      <c r="G42" s="69">
        <f t="shared" si="7"/>
        <v>12.25</v>
      </c>
      <c r="H42" s="24">
        <v>12.25</v>
      </c>
      <c r="I42" s="25">
        <v>10</v>
      </c>
      <c r="J42" s="26">
        <v>1.5</v>
      </c>
      <c r="K42" s="27">
        <v>0</v>
      </c>
      <c r="L42" s="28">
        <v>0</v>
      </c>
      <c r="M42" s="25">
        <v>0</v>
      </c>
      <c r="N42" s="26">
        <v>0</v>
      </c>
      <c r="O42" s="27">
        <v>0</v>
      </c>
      <c r="P42" s="28">
        <v>0</v>
      </c>
      <c r="Q42" s="25">
        <v>10</v>
      </c>
      <c r="R42" s="26">
        <v>2.5</v>
      </c>
      <c r="S42" s="27">
        <v>10</v>
      </c>
      <c r="T42" s="28">
        <v>2.25</v>
      </c>
      <c r="U42" s="25">
        <v>0</v>
      </c>
      <c r="V42" s="26">
        <v>0</v>
      </c>
      <c r="W42" s="22"/>
      <c r="X42" s="14">
        <f t="shared" si="1"/>
        <v>257.25</v>
      </c>
      <c r="Y42" s="14" t="e">
        <f>SUMIF('[1]2007'!$B$2119:$B$2200,[1]New!B46,'[1]2007'!$E$2119:$E$2200)</f>
        <v>#VALUE!</v>
      </c>
      <c r="Z42" s="15" t="e">
        <f t="shared" si="2"/>
        <v>#VALUE!</v>
      </c>
      <c r="AA42" s="23">
        <v>40</v>
      </c>
      <c r="AB42" s="23"/>
      <c r="AC42" s="16" t="e">
        <f t="shared" si="3"/>
        <v>#VALUE!</v>
      </c>
      <c r="AE42" s="17" t="e">
        <f>IF(Y42=0,0,LOOKUP(Y42,[1]Deduct!A$2:A$18,[1]Deduct!C$2:C$18))</f>
        <v>#VALUE!</v>
      </c>
      <c r="AF42" s="18" t="e">
        <f>IF(Y42=0,0,LOOKUP(Y42,[1]Deduct!A$2:A$18,[1]Deduct!D$2:D$18))</f>
        <v>#VALUE!</v>
      </c>
      <c r="AG42" s="18" t="e">
        <f>IF(Y42=0,0,LOOKUP(Y42,[1]Deduct!A$2:A$18,[1]Deduct!E$2:E$18))</f>
        <v>#VALUE!</v>
      </c>
      <c r="AH42" s="19" t="e">
        <f t="shared" si="4"/>
        <v>#VALUE!</v>
      </c>
      <c r="AJ42" s="13" t="e">
        <f>IF(X42=0,0,LOOKUP(X42,[1]Deduct!A$21:A$64,[1]Deduct!A$21:A$64))-X42</f>
        <v>#N/A</v>
      </c>
      <c r="AK42" s="20" t="e">
        <f>IF(X42=0,0,LOOKUP(X42,[1]Deduct!A$21:A$64,[1]Deduct!C$21:C$64))</f>
        <v>#N/A</v>
      </c>
      <c r="AL42" s="13" t="e">
        <f>IF(X42=0,0,LOOKUP(X42,[1]Deduct!A$21:A$64,[1]Deduct!D$21:D$64))</f>
        <v>#N/A</v>
      </c>
      <c r="AM42" s="13" t="e">
        <f>IF(X42=0,0,LOOKUP(X42,[1]Deduct!A$21:A$64,[1]Deduct!E$21:E$64))</f>
        <v>#N/A</v>
      </c>
      <c r="AN42" s="18" t="e">
        <f t="shared" si="5"/>
        <v>#N/A</v>
      </c>
      <c r="AP42" s="21" t="e">
        <f t="shared" si="6"/>
        <v>#N/A</v>
      </c>
    </row>
    <row r="43" spans="1:42" s="13" customFormat="1" ht="15" customHeight="1">
      <c r="A43" s="68">
        <v>41</v>
      </c>
      <c r="B43" s="2" t="s">
        <v>78</v>
      </c>
      <c r="C43" s="3" t="s">
        <v>155</v>
      </c>
      <c r="D43" s="1" t="s">
        <v>213</v>
      </c>
      <c r="E43" s="23" t="s">
        <v>18</v>
      </c>
      <c r="F43" s="82">
        <v>11</v>
      </c>
      <c r="G43" s="69">
        <f t="shared" si="7"/>
        <v>42</v>
      </c>
      <c r="H43" s="24">
        <v>44</v>
      </c>
      <c r="I43" s="25">
        <v>2</v>
      </c>
      <c r="J43" s="26">
        <v>9</v>
      </c>
      <c r="K43" s="27">
        <v>2</v>
      </c>
      <c r="L43" s="28">
        <v>9</v>
      </c>
      <c r="M43" s="25">
        <v>2</v>
      </c>
      <c r="N43" s="26">
        <v>9</v>
      </c>
      <c r="O43" s="27">
        <v>0</v>
      </c>
      <c r="P43" s="28">
        <v>0</v>
      </c>
      <c r="Q43" s="25">
        <v>2</v>
      </c>
      <c r="R43" s="26">
        <v>9</v>
      </c>
      <c r="S43" s="27">
        <v>2</v>
      </c>
      <c r="T43" s="28">
        <v>9</v>
      </c>
      <c r="U43" s="25">
        <v>2</v>
      </c>
      <c r="V43" s="26">
        <v>9</v>
      </c>
      <c r="W43" s="22"/>
      <c r="X43" s="14">
        <f t="shared" si="1"/>
        <v>924</v>
      </c>
      <c r="Y43" s="14" t="e">
        <f>SUMIF('[1]2007'!$B$2119:$B$2200,[1]New!B47,'[1]2007'!$E$2119:$E$2200)</f>
        <v>#VALUE!</v>
      </c>
      <c r="Z43" s="15" t="e">
        <f t="shared" si="2"/>
        <v>#VALUE!</v>
      </c>
      <c r="AA43" s="23">
        <v>41</v>
      </c>
      <c r="AB43" s="23"/>
      <c r="AC43" s="16" t="e">
        <f t="shared" si="3"/>
        <v>#VALUE!</v>
      </c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si="4"/>
        <v>#VALUE!</v>
      </c>
      <c r="AJ43" s="13">
        <f>IF(X43=0,0,LOOKUP(X43,[1]Deduct!A$21:A$64,[1]Deduct!A$21:A$64))-X43</f>
        <v>-22</v>
      </c>
      <c r="AK43" s="20">
        <f>IF(X43=0,0,LOOKUP(X43,[1]Deduct!A$21:A$64,[1]Deduct!C$21:C$64))</f>
        <v>105.1</v>
      </c>
      <c r="AL43" s="13">
        <f>IF(X43=0,0,LOOKUP(X43,[1]Deduct!A$21:A$64,[1]Deduct!D$21:D$64))</f>
        <v>37.99</v>
      </c>
      <c r="AM43" s="13">
        <f>IF(X43=0,0,LOOKUP(X43,[1]Deduct!A$21:A$64,[1]Deduct!E$21:E$64))</f>
        <v>15.6</v>
      </c>
      <c r="AN43" s="18">
        <f t="shared" si="5"/>
        <v>218.52</v>
      </c>
      <c r="AP43" s="21" t="e">
        <f t="shared" si="6"/>
        <v>#VALUE!</v>
      </c>
    </row>
    <row r="44" spans="1:42" s="13" customFormat="1" ht="15" customHeight="1">
      <c r="A44" s="68">
        <v>42</v>
      </c>
      <c r="B44" s="2" t="s">
        <v>79</v>
      </c>
      <c r="C44" s="3" t="s">
        <v>156</v>
      </c>
      <c r="D44" s="1" t="s">
        <v>20</v>
      </c>
      <c r="E44" s="23" t="s">
        <v>18</v>
      </c>
      <c r="F44" s="82">
        <v>10.25</v>
      </c>
      <c r="G44" s="69">
        <f t="shared" si="7"/>
        <v>40</v>
      </c>
      <c r="H44" s="24">
        <v>40</v>
      </c>
      <c r="I44" s="25">
        <v>9</v>
      </c>
      <c r="J44" s="26">
        <v>5</v>
      </c>
      <c r="K44" s="27">
        <v>9</v>
      </c>
      <c r="L44" s="28">
        <v>5</v>
      </c>
      <c r="M44" s="25">
        <v>9</v>
      </c>
      <c r="N44" s="26">
        <v>5</v>
      </c>
      <c r="O44" s="27">
        <v>9</v>
      </c>
      <c r="P44" s="28">
        <v>5</v>
      </c>
      <c r="Q44" s="25">
        <v>9</v>
      </c>
      <c r="R44" s="26">
        <v>5</v>
      </c>
      <c r="S44" s="27">
        <v>0</v>
      </c>
      <c r="T44" s="28">
        <v>0</v>
      </c>
      <c r="U44" s="25">
        <v>0</v>
      </c>
      <c r="V44" s="26">
        <v>0</v>
      </c>
      <c r="W44" s="22"/>
      <c r="X44" s="14">
        <f t="shared" si="1"/>
        <v>820</v>
      </c>
      <c r="Y44" s="14" t="e">
        <f>SUMIF('[1]2007'!$B$2119:$B$2200,[1]New!B48,'[1]2007'!$E$2119:$E$2200)</f>
        <v>#VALUE!</v>
      </c>
      <c r="Z44" s="15" t="e">
        <f t="shared" si="2"/>
        <v>#VALUE!</v>
      </c>
      <c r="AA44" s="23">
        <v>42</v>
      </c>
      <c r="AB44" s="23"/>
      <c r="AC44" s="16" t="e">
        <f t="shared" si="3"/>
        <v>#VALUE!</v>
      </c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4"/>
        <v>#VALUE!</v>
      </c>
      <c r="AJ44" s="13">
        <f>IF(X44=0,0,LOOKUP(X44,[1]Deduct!A$21:A$64,[1]Deduct!A$21:A$64))-X44</f>
        <v>-70</v>
      </c>
      <c r="AK44" s="20">
        <f>IF(X44=0,0,LOOKUP(X44,[1]Deduct!A$21:A$64,[1]Deduct!C$21:C$64))</f>
        <v>76.92</v>
      </c>
      <c r="AL44" s="13">
        <f>IF(X44=0,0,LOOKUP(X44,[1]Deduct!A$21:A$64,[1]Deduct!D$21:D$64))</f>
        <v>30.49</v>
      </c>
      <c r="AM44" s="13">
        <f>IF(X44=0,0,LOOKUP(X44,[1]Deduct!A$21:A$64,[1]Deduct!E$21:E$64))</f>
        <v>13.01</v>
      </c>
      <c r="AN44" s="18">
        <f t="shared" si="5"/>
        <v>169.12</v>
      </c>
      <c r="AP44" s="21" t="e">
        <f t="shared" si="6"/>
        <v>#VALUE!</v>
      </c>
    </row>
    <row r="45" spans="1:42" s="13" customFormat="1" ht="15">
      <c r="A45" s="68">
        <v>43</v>
      </c>
      <c r="B45" s="2" t="s">
        <v>80</v>
      </c>
      <c r="C45" s="3" t="s">
        <v>157</v>
      </c>
      <c r="D45" s="1" t="s">
        <v>17</v>
      </c>
      <c r="E45" s="23" t="s">
        <v>18</v>
      </c>
      <c r="F45" s="82">
        <v>10.25</v>
      </c>
      <c r="G45" s="69">
        <f t="shared" si="7"/>
        <v>35.5</v>
      </c>
      <c r="H45" s="24">
        <v>35.5</v>
      </c>
      <c r="I45" s="25">
        <v>12</v>
      </c>
      <c r="J45" s="26">
        <v>7.5</v>
      </c>
      <c r="K45" s="27">
        <v>0</v>
      </c>
      <c r="L45" s="28">
        <v>0</v>
      </c>
      <c r="M45" s="25">
        <v>12</v>
      </c>
      <c r="N45" s="26">
        <v>7</v>
      </c>
      <c r="O45" s="27">
        <v>12</v>
      </c>
      <c r="P45" s="28">
        <v>7</v>
      </c>
      <c r="Q45" s="25">
        <v>0</v>
      </c>
      <c r="R45" s="26"/>
      <c r="S45" s="27">
        <v>12</v>
      </c>
      <c r="T45" s="28">
        <v>7</v>
      </c>
      <c r="U45" s="25">
        <v>12</v>
      </c>
      <c r="V45" s="26">
        <v>7</v>
      </c>
      <c r="W45" s="22"/>
      <c r="X45" s="14">
        <f t="shared" si="1"/>
        <v>727.75</v>
      </c>
      <c r="Y45" s="14" t="e">
        <f>SUMIF('[1]2007'!$B$2119:$B$2200,[1]New!B49,'[1]2007'!$E$2119:$E$2200)</f>
        <v>#VALUE!</v>
      </c>
      <c r="Z45" s="15" t="e">
        <f t="shared" si="2"/>
        <v>#VALUE!</v>
      </c>
      <c r="AA45" s="23">
        <v>43</v>
      </c>
      <c r="AB45" s="23"/>
      <c r="AC45" s="16" t="e">
        <f t="shared" si="3"/>
        <v>#VALUE!</v>
      </c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4"/>
        <v>#VALUE!</v>
      </c>
      <c r="AJ45" s="13">
        <f>IF(X45=0,0,LOOKUP(X45,[1]Deduct!A$21:A$64,[1]Deduct!A$21:A$64))-X45</f>
        <v>-7.75</v>
      </c>
      <c r="AK45" s="20">
        <f>IF(X45=0,0,LOOKUP(X45,[1]Deduct!A$21:A$64,[1]Deduct!C$21:C$64))</f>
        <v>65.25</v>
      </c>
      <c r="AL45" s="13">
        <f>IF(X45=0,0,LOOKUP(X45,[1]Deduct!A$21:A$64,[1]Deduct!D$21:D$64))</f>
        <v>28.99</v>
      </c>
      <c r="AM45" s="13">
        <f>IF(X45=0,0,LOOKUP(X45,[1]Deduct!A$21:A$64,[1]Deduct!E$21:E$64))</f>
        <v>12.47</v>
      </c>
      <c r="AN45" s="18">
        <f t="shared" si="5"/>
        <v>153.16</v>
      </c>
      <c r="AP45" s="21" t="e">
        <f t="shared" si="6"/>
        <v>#VALUE!</v>
      </c>
    </row>
    <row r="46" spans="1:42" s="13" customFormat="1" ht="15" customHeight="1">
      <c r="A46" s="68">
        <v>44</v>
      </c>
      <c r="B46" s="2" t="s">
        <v>81</v>
      </c>
      <c r="C46" s="3" t="s">
        <v>158</v>
      </c>
      <c r="D46" s="1" t="s">
        <v>213</v>
      </c>
      <c r="E46" s="23" t="s">
        <v>18</v>
      </c>
      <c r="F46" s="82">
        <v>11.5</v>
      </c>
      <c r="G46" s="69">
        <f t="shared" si="7"/>
        <v>19.75</v>
      </c>
      <c r="H46" s="24">
        <v>19.75</v>
      </c>
      <c r="I46" s="25">
        <v>0</v>
      </c>
      <c r="J46" s="26">
        <v>0</v>
      </c>
      <c r="K46" s="27">
        <v>0</v>
      </c>
      <c r="L46" s="28">
        <v>0</v>
      </c>
      <c r="M46" s="25">
        <v>0</v>
      </c>
      <c r="N46" s="26">
        <v>0</v>
      </c>
      <c r="O46" s="27">
        <v>0</v>
      </c>
      <c r="P46" s="28">
        <v>0</v>
      </c>
      <c r="Q46" s="25">
        <v>11</v>
      </c>
      <c r="R46" s="26">
        <v>6</v>
      </c>
      <c r="S46" s="27">
        <v>12</v>
      </c>
      <c r="T46" s="28">
        <v>6</v>
      </c>
      <c r="U46" s="25">
        <v>11.25</v>
      </c>
      <c r="V46" s="26">
        <v>6</v>
      </c>
      <c r="W46" s="22"/>
      <c r="X46" s="14">
        <f t="shared" si="1"/>
        <v>454.25</v>
      </c>
      <c r="Y46" s="14" t="e">
        <f>SUMIF('[1]2007'!$B$2119:$B$2200,[1]New!B50,'[1]2007'!$E$2119:$E$2200)</f>
        <v>#VALUE!</v>
      </c>
      <c r="Z46" s="15" t="e">
        <f t="shared" si="2"/>
        <v>#VALUE!</v>
      </c>
      <c r="AA46" s="23">
        <v>44</v>
      </c>
      <c r="AB46" s="23"/>
      <c r="AC46" s="16" t="e">
        <f t="shared" si="3"/>
        <v>#VALUE!</v>
      </c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4"/>
        <v>#VALUE!</v>
      </c>
      <c r="AJ46" s="13">
        <f>IF(X46=0,0,LOOKUP(X46,[1]Deduct!A$21:A$64,[1]Deduct!A$21:A$64))-X46</f>
        <v>-4.25</v>
      </c>
      <c r="AK46" s="20">
        <f>IF(X46=0,0,LOOKUP(X46,[1]Deduct!A$21:A$64,[1]Deduct!C$21:C$64))</f>
        <v>2.73</v>
      </c>
      <c r="AL46" s="13">
        <f>IF(X46=0,0,LOOKUP(X46,[1]Deduct!A$21:A$64,[1]Deduct!D$21:D$64))</f>
        <v>15.62</v>
      </c>
      <c r="AM46" s="13">
        <f>IF(X46=0,0,LOOKUP(X46,[1]Deduct!A$21:A$64,[1]Deduct!E$21:E$64))</f>
        <v>7.79</v>
      </c>
      <c r="AN46" s="18">
        <f t="shared" si="5"/>
        <v>52.67</v>
      </c>
      <c r="AP46" s="21" t="e">
        <f t="shared" si="6"/>
        <v>#VALUE!</v>
      </c>
    </row>
    <row r="47" spans="1:42" s="13" customFormat="1" ht="15">
      <c r="A47" s="68">
        <v>45</v>
      </c>
      <c r="B47" s="2" t="s">
        <v>83</v>
      </c>
      <c r="C47" s="3" t="s">
        <v>160</v>
      </c>
      <c r="D47" s="1" t="s">
        <v>17</v>
      </c>
      <c r="E47" s="23" t="s">
        <v>18</v>
      </c>
      <c r="F47" s="82">
        <v>10.5</v>
      </c>
      <c r="G47" s="69">
        <f t="shared" si="7"/>
        <v>41.75</v>
      </c>
      <c r="H47" s="24">
        <v>42.75</v>
      </c>
      <c r="I47" s="25">
        <v>9</v>
      </c>
      <c r="J47" s="26">
        <v>5</v>
      </c>
      <c r="K47" s="27">
        <v>9</v>
      </c>
      <c r="L47" s="28">
        <v>5</v>
      </c>
      <c r="M47" s="25">
        <v>0</v>
      </c>
      <c r="N47" s="26">
        <v>0</v>
      </c>
      <c r="O47" s="27">
        <v>9</v>
      </c>
      <c r="P47" s="28">
        <v>5</v>
      </c>
      <c r="Q47" s="25">
        <v>0</v>
      </c>
      <c r="R47" s="26">
        <v>0</v>
      </c>
      <c r="S47" s="27">
        <v>9</v>
      </c>
      <c r="T47" s="28">
        <v>6</v>
      </c>
      <c r="U47" s="25">
        <v>9</v>
      </c>
      <c r="V47" s="26">
        <v>5.75</v>
      </c>
      <c r="W47" s="22"/>
      <c r="X47" s="14">
        <f t="shared" si="1"/>
        <v>876.75</v>
      </c>
      <c r="Y47" s="14" t="e">
        <f>SUMIF('[1]2007'!$B$2119:$B$2200,[1]New!B51,'[1]2007'!$E$2119:$E$2200)</f>
        <v>#VALUE!</v>
      </c>
      <c r="Z47" s="15" t="e">
        <f t="shared" si="2"/>
        <v>#VALUE!</v>
      </c>
      <c r="AA47" s="23">
        <v>45</v>
      </c>
      <c r="AB47" s="23"/>
      <c r="AC47" s="16" t="e">
        <f t="shared" si="3"/>
        <v>#VALUE!</v>
      </c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4"/>
        <v>#VALUE!</v>
      </c>
      <c r="AJ47" s="13">
        <f>IF(X47=0,0,LOOKUP(X47,[1]Deduct!A$21:A$64,[1]Deduct!A$21:A$64))-X47</f>
        <v>-126.75</v>
      </c>
      <c r="AK47" s="20">
        <f>IF(X47=0,0,LOOKUP(X47,[1]Deduct!A$21:A$64,[1]Deduct!C$21:C$64))</f>
        <v>76.92</v>
      </c>
      <c r="AL47" s="13">
        <f>IF(X47=0,0,LOOKUP(X47,[1]Deduct!A$21:A$64,[1]Deduct!D$21:D$64))</f>
        <v>30.49</v>
      </c>
      <c r="AM47" s="13">
        <f>IF(X47=0,0,LOOKUP(X47,[1]Deduct!A$21:A$64,[1]Deduct!E$21:E$64))</f>
        <v>13.01</v>
      </c>
      <c r="AN47" s="18">
        <f t="shared" si="5"/>
        <v>169.12</v>
      </c>
      <c r="AP47" s="21" t="e">
        <f t="shared" si="6"/>
        <v>#VALUE!</v>
      </c>
    </row>
    <row r="48" spans="1:42" s="13" customFormat="1" ht="15" customHeight="1">
      <c r="A48" s="68">
        <v>46</v>
      </c>
      <c r="B48" s="2" t="s">
        <v>84</v>
      </c>
      <c r="C48" s="3" t="s">
        <v>161</v>
      </c>
      <c r="D48" s="1" t="s">
        <v>26</v>
      </c>
      <c r="E48" s="23" t="s">
        <v>18</v>
      </c>
      <c r="F48" s="82">
        <v>10.25</v>
      </c>
      <c r="G48" s="69">
        <f t="shared" si="7"/>
        <v>40</v>
      </c>
      <c r="H48" s="24">
        <v>40</v>
      </c>
      <c r="I48" s="25">
        <v>10</v>
      </c>
      <c r="J48" s="26">
        <v>5</v>
      </c>
      <c r="K48" s="27">
        <v>10</v>
      </c>
      <c r="L48" s="28">
        <v>5</v>
      </c>
      <c r="M48" s="25">
        <v>0</v>
      </c>
      <c r="N48" s="26">
        <v>0</v>
      </c>
      <c r="O48" s="27">
        <v>10</v>
      </c>
      <c r="P48" s="28">
        <v>5</v>
      </c>
      <c r="Q48" s="25">
        <v>10</v>
      </c>
      <c r="R48" s="26">
        <v>5</v>
      </c>
      <c r="S48" s="27">
        <v>10</v>
      </c>
      <c r="T48" s="28">
        <v>4</v>
      </c>
      <c r="U48" s="25">
        <v>10</v>
      </c>
      <c r="V48" s="26">
        <v>4</v>
      </c>
      <c r="W48" s="22"/>
      <c r="X48" s="14">
        <f t="shared" si="1"/>
        <v>820</v>
      </c>
      <c r="Y48" s="14" t="e">
        <f>SUMIF('[1]2007'!$B$2119:$B$2200,[1]New!B52,'[1]2007'!$E$2119:$E$2200)</f>
        <v>#VALUE!</v>
      </c>
      <c r="Z48" s="15" t="e">
        <f t="shared" si="2"/>
        <v>#VALUE!</v>
      </c>
      <c r="AA48" s="23">
        <v>46</v>
      </c>
      <c r="AB48" s="23"/>
      <c r="AC48" s="16" t="e">
        <f t="shared" si="3"/>
        <v>#VALUE!</v>
      </c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4"/>
        <v>#VALUE!</v>
      </c>
      <c r="AJ48" s="13">
        <f>IF(X48=0,0,LOOKUP(X48,[1]Deduct!A$21:A$64,[1]Deduct!A$21:A$64))-X48</f>
        <v>-70</v>
      </c>
      <c r="AK48" s="20">
        <f>IF(X48=0,0,LOOKUP(X48,[1]Deduct!A$21:A$64,[1]Deduct!C$21:C$64))</f>
        <v>76.92</v>
      </c>
      <c r="AL48" s="13">
        <f>IF(X48=0,0,LOOKUP(X48,[1]Deduct!A$21:A$64,[1]Deduct!D$21:D$64))</f>
        <v>30.49</v>
      </c>
      <c r="AM48" s="13">
        <f>IF(X48=0,0,LOOKUP(X48,[1]Deduct!A$21:A$64,[1]Deduct!E$21:E$64))</f>
        <v>13.01</v>
      </c>
      <c r="AN48" s="18">
        <f t="shared" si="5"/>
        <v>169.12</v>
      </c>
      <c r="AP48" s="21" t="e">
        <f t="shared" si="6"/>
        <v>#VALUE!</v>
      </c>
    </row>
    <row r="49" spans="1:42" s="13" customFormat="1" ht="15" customHeight="1">
      <c r="A49" s="68">
        <v>47</v>
      </c>
      <c r="B49" s="2" t="s">
        <v>86</v>
      </c>
      <c r="C49" s="3" t="s">
        <v>163</v>
      </c>
      <c r="D49" s="1" t="s">
        <v>20</v>
      </c>
      <c r="E49" s="23" t="s">
        <v>18</v>
      </c>
      <c r="F49" s="82">
        <v>10.25</v>
      </c>
      <c r="G49" s="69">
        <f t="shared" si="7"/>
        <v>34</v>
      </c>
      <c r="H49" s="24">
        <v>34</v>
      </c>
      <c r="I49" s="25">
        <v>9</v>
      </c>
      <c r="J49" s="26">
        <v>4</v>
      </c>
      <c r="K49" s="27">
        <v>9</v>
      </c>
      <c r="L49" s="28">
        <v>4</v>
      </c>
      <c r="M49" s="25">
        <v>0</v>
      </c>
      <c r="N49" s="26">
        <v>0</v>
      </c>
      <c r="O49" s="27">
        <v>9</v>
      </c>
      <c r="P49" s="28">
        <v>4</v>
      </c>
      <c r="Q49" s="25">
        <v>0</v>
      </c>
      <c r="R49" s="26">
        <v>0</v>
      </c>
      <c r="S49" s="27">
        <v>9</v>
      </c>
      <c r="T49" s="28">
        <v>4</v>
      </c>
      <c r="U49" s="25">
        <v>9</v>
      </c>
      <c r="V49" s="26">
        <v>3</v>
      </c>
      <c r="W49" s="22"/>
      <c r="X49" s="14">
        <f t="shared" si="1"/>
        <v>697</v>
      </c>
      <c r="Y49" s="14" t="e">
        <f>SUMIF('[1]2007'!$B$2119:$B$2200,[1]New!B53,'[1]2007'!$E$2119:$E$2200)</f>
        <v>#VALUE!</v>
      </c>
      <c r="Z49" s="15" t="e">
        <f t="shared" si="2"/>
        <v>#VALUE!</v>
      </c>
      <c r="AA49" s="23">
        <v>47</v>
      </c>
      <c r="AB49" s="23"/>
      <c r="AC49" s="16" t="e">
        <f t="shared" si="3"/>
        <v>#VALUE!</v>
      </c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4"/>
        <v>#VALUE!</v>
      </c>
      <c r="AJ49" s="13">
        <f>IF(X49=0,0,LOOKUP(X49,[1]Deduct!A$21:A$64,[1]Deduct!A$21:A$64))-X49</f>
        <v>-7</v>
      </c>
      <c r="AK49" s="20">
        <f>IF(X49=0,0,LOOKUP(X49,[1]Deduct!A$21:A$64,[1]Deduct!C$21:C$64))</f>
        <v>55.48</v>
      </c>
      <c r="AL49" s="13">
        <f>IF(X49=0,0,LOOKUP(X49,[1]Deduct!A$21:A$64,[1]Deduct!D$21:D$64))</f>
        <v>27.5</v>
      </c>
      <c r="AM49" s="13">
        <f>IF(X49=0,0,LOOKUP(X49,[1]Deduct!A$21:A$64,[1]Deduct!E$21:E$64))</f>
        <v>11.94</v>
      </c>
      <c r="AN49" s="18">
        <f t="shared" si="5"/>
        <v>139.13999999999999</v>
      </c>
      <c r="AP49" s="21" t="e">
        <f t="shared" si="6"/>
        <v>#VALUE!</v>
      </c>
    </row>
    <row r="50" spans="1:42" s="13" customFormat="1" ht="15" customHeight="1">
      <c r="A50" s="68">
        <v>48</v>
      </c>
      <c r="B50" s="2" t="s">
        <v>87</v>
      </c>
      <c r="C50" s="3" t="s">
        <v>164</v>
      </c>
      <c r="D50" s="1" t="s">
        <v>20</v>
      </c>
      <c r="E50" s="23" t="s">
        <v>18</v>
      </c>
      <c r="F50" s="82">
        <v>10.25</v>
      </c>
      <c r="G50" s="69">
        <f t="shared" si="7"/>
        <v>30</v>
      </c>
      <c r="H50" s="24">
        <v>30</v>
      </c>
      <c r="I50" s="25">
        <v>12</v>
      </c>
      <c r="J50" s="26">
        <v>6</v>
      </c>
      <c r="K50" s="27">
        <v>12</v>
      </c>
      <c r="L50" s="28">
        <v>6</v>
      </c>
      <c r="M50" s="25">
        <v>12</v>
      </c>
      <c r="N50" s="26">
        <v>6</v>
      </c>
      <c r="O50" s="27">
        <v>12</v>
      </c>
      <c r="P50" s="28">
        <v>6</v>
      </c>
      <c r="Q50" s="25">
        <v>12</v>
      </c>
      <c r="R50" s="26">
        <v>6</v>
      </c>
      <c r="S50" s="27">
        <v>0</v>
      </c>
      <c r="T50" s="28">
        <v>0</v>
      </c>
      <c r="U50" s="25">
        <v>0</v>
      </c>
      <c r="V50" s="26">
        <v>0</v>
      </c>
      <c r="W50" s="22"/>
      <c r="X50" s="14">
        <f t="shared" si="1"/>
        <v>615</v>
      </c>
      <c r="Y50" s="14" t="e">
        <f>SUMIF('[1]2007'!$B$2119:$B$2200,[1]New!B54,'[1]2007'!$E$2119:$E$2200)</f>
        <v>#VALUE!</v>
      </c>
      <c r="Z50" s="15" t="e">
        <f t="shared" si="2"/>
        <v>#VALUE!</v>
      </c>
      <c r="AA50" s="23">
        <v>48</v>
      </c>
      <c r="AB50" s="23"/>
      <c r="AC50" s="16" t="e">
        <f t="shared" si="3"/>
        <v>#VALUE!</v>
      </c>
      <c r="AE50" s="17" t="e">
        <f>IF(Y50=0,0,LOOKUP(Y50,[1]Deduct!A$2:A$18,[1]Deduct!C$2:C$18))</f>
        <v>#VALUE!</v>
      </c>
      <c r="AF50" s="18" t="e">
        <f>IF(Y50=0,0,LOOKUP(Y50,[1]Deduct!A$2:A$18,[1]Deduct!D$2:D$18))</f>
        <v>#VALUE!</v>
      </c>
      <c r="AG50" s="18" t="e">
        <f>IF(Y50=0,0,LOOKUP(Y50,[1]Deduct!A$2:A$18,[1]Deduct!E$2:E$18))</f>
        <v>#VALUE!</v>
      </c>
      <c r="AH50" s="19" t="e">
        <f t="shared" si="4"/>
        <v>#VALUE!</v>
      </c>
      <c r="AJ50" s="13">
        <f>IF(X50=0,0,LOOKUP(X50,[1]Deduct!A$21:A$64,[1]Deduct!A$21:A$64))-X50</f>
        <v>-5</v>
      </c>
      <c r="AK50" s="20">
        <f>IF(X50=0,0,LOOKUP(X50,[1]Deduct!A$21:A$64,[1]Deduct!C$21:C$64))</f>
        <v>38.94</v>
      </c>
      <c r="AL50" s="13">
        <f>IF(X50=0,0,LOOKUP(X50,[1]Deduct!A$21:A$64,[1]Deduct!D$21:D$64))</f>
        <v>23.54</v>
      </c>
      <c r="AM50" s="13">
        <f>IF(X50=0,0,LOOKUP(X50,[1]Deduct!A$21:A$64,[1]Deduct!E$21:E$64))</f>
        <v>10.56</v>
      </c>
      <c r="AN50" s="18">
        <f t="shared" si="5"/>
        <v>111.36</v>
      </c>
      <c r="AP50" s="21" t="e">
        <f t="shared" si="6"/>
        <v>#VALUE!</v>
      </c>
    </row>
    <row r="51" spans="1:42" s="13" customFormat="1" ht="15" customHeight="1">
      <c r="A51" s="68">
        <v>49</v>
      </c>
      <c r="B51" s="2" t="s">
        <v>88</v>
      </c>
      <c r="C51" s="3" t="s">
        <v>165</v>
      </c>
      <c r="D51" s="1" t="s">
        <v>20</v>
      </c>
      <c r="E51" s="23" t="s">
        <v>18</v>
      </c>
      <c r="F51" s="82">
        <v>10.5</v>
      </c>
      <c r="G51" s="69">
        <f t="shared" si="7"/>
        <v>37.629999999999995</v>
      </c>
      <c r="H51" s="24">
        <v>37.630000000000003</v>
      </c>
      <c r="I51" s="25">
        <v>9</v>
      </c>
      <c r="J51" s="26">
        <v>4.5</v>
      </c>
      <c r="K51" s="27">
        <v>9</v>
      </c>
      <c r="L51" s="28">
        <v>4.5</v>
      </c>
      <c r="M51" s="25">
        <v>9</v>
      </c>
      <c r="N51" s="26">
        <v>4</v>
      </c>
      <c r="O51" s="27">
        <v>0</v>
      </c>
      <c r="P51" s="28">
        <v>0</v>
      </c>
      <c r="Q51" s="25">
        <v>0</v>
      </c>
      <c r="R51" s="26">
        <v>0</v>
      </c>
      <c r="S51" s="27">
        <v>9</v>
      </c>
      <c r="T51" s="28">
        <v>4</v>
      </c>
      <c r="U51" s="25">
        <v>9</v>
      </c>
      <c r="V51" s="26">
        <v>5.63</v>
      </c>
      <c r="W51" s="22"/>
      <c r="X51" s="14">
        <f t="shared" si="1"/>
        <v>790.2299999999999</v>
      </c>
      <c r="Y51" s="14" t="e">
        <f>SUMIF('[1]2007'!$B$2119:$B$2200,[1]New!B55,'[1]2007'!$E$2119:$E$2200)</f>
        <v>#VALUE!</v>
      </c>
      <c r="Z51" s="15" t="e">
        <f t="shared" si="2"/>
        <v>#VALUE!</v>
      </c>
      <c r="AA51" s="23">
        <v>49</v>
      </c>
      <c r="AB51" s="23"/>
      <c r="AC51" s="16" t="e">
        <f t="shared" si="3"/>
        <v>#VALUE!</v>
      </c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si="4"/>
        <v>#VALUE!</v>
      </c>
      <c r="AJ51" s="13">
        <f>IF(X51=0,0,LOOKUP(X51,[1]Deduct!A$21:A$64,[1]Deduct!A$21:A$64))-X51</f>
        <v>-40.229999999999905</v>
      </c>
      <c r="AK51" s="20">
        <f>IF(X51=0,0,LOOKUP(X51,[1]Deduct!A$21:A$64,[1]Deduct!C$21:C$64))</f>
        <v>76.92</v>
      </c>
      <c r="AL51" s="13">
        <f>IF(X51=0,0,LOOKUP(X51,[1]Deduct!A$21:A$64,[1]Deduct!D$21:D$64))</f>
        <v>30.49</v>
      </c>
      <c r="AM51" s="13">
        <f>IF(X51=0,0,LOOKUP(X51,[1]Deduct!A$21:A$64,[1]Deduct!E$21:E$64))</f>
        <v>13.01</v>
      </c>
      <c r="AN51" s="18">
        <f t="shared" si="5"/>
        <v>169.12</v>
      </c>
      <c r="AP51" s="21" t="e">
        <f t="shared" si="6"/>
        <v>#VALUE!</v>
      </c>
    </row>
    <row r="52" spans="1:42" s="13" customFormat="1" ht="15" customHeight="1">
      <c r="A52" s="68">
        <v>50</v>
      </c>
      <c r="B52" s="2" t="s">
        <v>89</v>
      </c>
      <c r="C52" s="3" t="s">
        <v>166</v>
      </c>
      <c r="D52" s="1" t="s">
        <v>20</v>
      </c>
      <c r="E52" s="23" t="s">
        <v>18</v>
      </c>
      <c r="F52" s="82">
        <v>10.25</v>
      </c>
      <c r="G52" s="69">
        <f t="shared" si="7"/>
        <v>20</v>
      </c>
      <c r="H52" s="24">
        <v>20</v>
      </c>
      <c r="I52" s="25">
        <v>4</v>
      </c>
      <c r="J52" s="26">
        <v>9</v>
      </c>
      <c r="K52" s="27">
        <v>0</v>
      </c>
      <c r="L52" s="28">
        <v>0</v>
      </c>
      <c r="M52" s="25">
        <v>0</v>
      </c>
      <c r="N52" s="26">
        <v>0</v>
      </c>
      <c r="O52" s="27">
        <v>4</v>
      </c>
      <c r="P52" s="28">
        <v>9</v>
      </c>
      <c r="Q52" s="25">
        <v>0</v>
      </c>
      <c r="R52" s="26">
        <v>0</v>
      </c>
      <c r="S52" s="27">
        <v>4</v>
      </c>
      <c r="T52" s="28">
        <v>9</v>
      </c>
      <c r="U52" s="25">
        <v>4</v>
      </c>
      <c r="V52" s="26">
        <v>9</v>
      </c>
      <c r="W52" s="22"/>
      <c r="X52" s="14">
        <f t="shared" si="1"/>
        <v>410</v>
      </c>
      <c r="Y52" s="14" t="e">
        <f>SUMIF('[1]2007'!$B$2119:$B$2200,[1]New!B56,'[1]2007'!$E$2119:$E$2200)</f>
        <v>#VALUE!</v>
      </c>
      <c r="Z52" s="15" t="e">
        <f t="shared" si="2"/>
        <v>#VALUE!</v>
      </c>
      <c r="AA52" s="23">
        <v>50</v>
      </c>
      <c r="AB52" s="23"/>
      <c r="AC52" s="16" t="e">
        <f t="shared" si="3"/>
        <v>#VALUE!</v>
      </c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4"/>
        <v>#VALUE!</v>
      </c>
      <c r="AJ52" s="13">
        <f>IF(X52=0,0,LOOKUP(X52,[1]Deduct!A$21:A$64,[1]Deduct!A$21:A$64))-X52</f>
        <v>0</v>
      </c>
      <c r="AK52" s="20">
        <f>IF(X52=0,0,LOOKUP(X52,[1]Deduct!A$21:A$64,[1]Deduct!C$21:C$64))</f>
        <v>0</v>
      </c>
      <c r="AL52" s="13">
        <f>IF(X52=0,0,LOOKUP(X52,[1]Deduct!A$21:A$64,[1]Deduct!D$21:D$64))</f>
        <v>13.64</v>
      </c>
      <c r="AM52" s="13">
        <f>IF(X52=0,0,LOOKUP(X52,[1]Deduct!A$21:A$64,[1]Deduct!E$21:E$64))</f>
        <v>7.1</v>
      </c>
      <c r="AN52" s="18">
        <f t="shared" si="5"/>
        <v>44.32</v>
      </c>
      <c r="AP52" s="21" t="e">
        <f t="shared" si="6"/>
        <v>#VALUE!</v>
      </c>
    </row>
    <row r="53" spans="1:42" s="13" customFormat="1" ht="15" customHeight="1">
      <c r="A53" s="68">
        <v>51</v>
      </c>
      <c r="B53" s="2" t="s">
        <v>90</v>
      </c>
      <c r="C53" s="3" t="s">
        <v>167</v>
      </c>
      <c r="D53" s="1" t="s">
        <v>20</v>
      </c>
      <c r="E53" s="23" t="s">
        <v>18</v>
      </c>
      <c r="F53" s="82">
        <v>10.25</v>
      </c>
      <c r="G53" s="69">
        <f t="shared" si="7"/>
        <v>20.25</v>
      </c>
      <c r="H53" s="24">
        <v>20.25</v>
      </c>
      <c r="I53" s="25">
        <v>0</v>
      </c>
      <c r="J53" s="26">
        <v>0</v>
      </c>
      <c r="K53" s="27">
        <v>5</v>
      </c>
      <c r="L53" s="28">
        <v>9</v>
      </c>
      <c r="M53" s="25">
        <v>5</v>
      </c>
      <c r="N53" s="26">
        <v>9</v>
      </c>
      <c r="O53" s="27">
        <v>5</v>
      </c>
      <c r="P53" s="28">
        <v>9</v>
      </c>
      <c r="Q53" s="25">
        <v>5.75</v>
      </c>
      <c r="R53" s="26">
        <v>9</v>
      </c>
      <c r="S53" s="27">
        <v>4</v>
      </c>
      <c r="T53" s="28">
        <v>9</v>
      </c>
      <c r="U53" s="25">
        <v>0</v>
      </c>
      <c r="V53" s="26">
        <v>0</v>
      </c>
      <c r="W53" s="22"/>
      <c r="X53" s="14">
        <f t="shared" si="1"/>
        <v>415.125</v>
      </c>
      <c r="Y53" s="14" t="e">
        <f>SUMIF('[1]2007'!$B$2119:$B$2200,[1]New!B57,'[1]2007'!$E$2119:$E$2200)</f>
        <v>#VALUE!</v>
      </c>
      <c r="Z53" s="15" t="e">
        <f t="shared" si="2"/>
        <v>#VALUE!</v>
      </c>
      <c r="AA53" s="23">
        <v>51</v>
      </c>
      <c r="AB53" s="23"/>
      <c r="AC53" s="16" t="e">
        <f t="shared" si="3"/>
        <v>#VALUE!</v>
      </c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4"/>
        <v>#VALUE!</v>
      </c>
      <c r="AJ53" s="13">
        <f>IF(X53=0,0,LOOKUP(X53,[1]Deduct!A$21:A$64,[1]Deduct!A$21:A$64))-X53</f>
        <v>-5.125</v>
      </c>
      <c r="AK53" s="20">
        <f>IF(X53=0,0,LOOKUP(X53,[1]Deduct!A$21:A$64,[1]Deduct!C$21:C$64))</f>
        <v>0</v>
      </c>
      <c r="AL53" s="13">
        <f>IF(X53=0,0,LOOKUP(X53,[1]Deduct!A$21:A$64,[1]Deduct!D$21:D$64))</f>
        <v>13.64</v>
      </c>
      <c r="AM53" s="13">
        <f>IF(X53=0,0,LOOKUP(X53,[1]Deduct!A$21:A$64,[1]Deduct!E$21:E$64))</f>
        <v>7.1</v>
      </c>
      <c r="AN53" s="18">
        <f t="shared" si="5"/>
        <v>44.32</v>
      </c>
      <c r="AP53" s="21" t="e">
        <f t="shared" si="6"/>
        <v>#VALUE!</v>
      </c>
    </row>
    <row r="54" spans="1:42" s="13" customFormat="1" ht="15" customHeight="1">
      <c r="A54" s="68">
        <v>52</v>
      </c>
      <c r="B54" s="2" t="s">
        <v>91</v>
      </c>
      <c r="C54" s="3" t="s">
        <v>168</v>
      </c>
      <c r="D54" s="1" t="s">
        <v>26</v>
      </c>
      <c r="E54" s="23" t="s">
        <v>18</v>
      </c>
      <c r="F54" s="82">
        <v>10.25</v>
      </c>
      <c r="G54" s="69">
        <f t="shared" si="7"/>
        <v>14.5</v>
      </c>
      <c r="H54" s="24">
        <v>14.5</v>
      </c>
      <c r="I54" s="25">
        <v>0</v>
      </c>
      <c r="J54" s="26">
        <v>0</v>
      </c>
      <c r="K54" s="27">
        <v>0</v>
      </c>
      <c r="L54" s="28">
        <v>0</v>
      </c>
      <c r="M54" s="25">
        <v>0</v>
      </c>
      <c r="N54" s="26">
        <v>0</v>
      </c>
      <c r="O54" s="27">
        <v>0</v>
      </c>
      <c r="P54" s="28">
        <v>0</v>
      </c>
      <c r="Q54" s="25">
        <v>0</v>
      </c>
      <c r="R54" s="26">
        <v>0</v>
      </c>
      <c r="S54" s="27">
        <v>12</v>
      </c>
      <c r="T54" s="28">
        <v>7</v>
      </c>
      <c r="U54" s="25">
        <v>12</v>
      </c>
      <c r="V54" s="26">
        <v>7.5</v>
      </c>
      <c r="W54" s="22"/>
      <c r="X54" s="14">
        <f t="shared" si="1"/>
        <v>297.25</v>
      </c>
      <c r="Y54" s="14" t="e">
        <f>SUMIF('[1]2007'!$B$2119:$B$2200,[1]New!B58,'[1]2007'!$E$2119:$E$2200)</f>
        <v>#VALUE!</v>
      </c>
      <c r="Z54" s="15" t="e">
        <f t="shared" si="2"/>
        <v>#VALUE!</v>
      </c>
      <c r="AA54" s="23">
        <v>52</v>
      </c>
      <c r="AB54" s="23"/>
      <c r="AC54" s="16" t="e">
        <f t="shared" si="3"/>
        <v>#VALUE!</v>
      </c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4"/>
        <v>#VALUE!</v>
      </c>
      <c r="AJ54" s="13" t="e">
        <f>IF(X54=0,0,LOOKUP(X54,[1]Deduct!A$21:A$64,[1]Deduct!A$21:A$64))-X54</f>
        <v>#N/A</v>
      </c>
      <c r="AK54" s="20" t="e">
        <f>IF(X54=0,0,LOOKUP(X54,[1]Deduct!A$21:A$64,[1]Deduct!C$21:C$64))</f>
        <v>#N/A</v>
      </c>
      <c r="AL54" s="13" t="e">
        <f>IF(X54=0,0,LOOKUP(X54,[1]Deduct!A$21:A$64,[1]Deduct!D$21:D$64))</f>
        <v>#N/A</v>
      </c>
      <c r="AM54" s="13" t="e">
        <f>IF(X54=0,0,LOOKUP(X54,[1]Deduct!A$21:A$64,[1]Deduct!E$21:E$64))</f>
        <v>#N/A</v>
      </c>
      <c r="AN54" s="18" t="e">
        <f t="shared" si="5"/>
        <v>#N/A</v>
      </c>
      <c r="AP54" s="21" t="e">
        <f t="shared" si="6"/>
        <v>#N/A</v>
      </c>
    </row>
    <row r="55" spans="1:42" s="13" customFormat="1" ht="15" customHeight="1">
      <c r="A55" s="68">
        <v>53</v>
      </c>
      <c r="B55" s="2" t="s">
        <v>238</v>
      </c>
      <c r="C55" s="3" t="s">
        <v>239</v>
      </c>
      <c r="D55" s="1" t="s">
        <v>216</v>
      </c>
      <c r="E55" s="23" t="s">
        <v>18</v>
      </c>
      <c r="F55" s="82">
        <v>10.25</v>
      </c>
      <c r="G55" s="69">
        <f t="shared" si="7"/>
        <v>30</v>
      </c>
      <c r="H55" s="24">
        <v>30</v>
      </c>
      <c r="I55" s="25">
        <v>0</v>
      </c>
      <c r="J55" s="26">
        <v>0</v>
      </c>
      <c r="K55" s="27">
        <v>12</v>
      </c>
      <c r="L55" s="28">
        <v>6</v>
      </c>
      <c r="M55" s="25">
        <v>12</v>
      </c>
      <c r="N55" s="26">
        <v>6</v>
      </c>
      <c r="O55" s="27">
        <v>0</v>
      </c>
      <c r="P55" s="28">
        <v>0</v>
      </c>
      <c r="Q55" s="25">
        <v>12</v>
      </c>
      <c r="R55" s="26">
        <v>6</v>
      </c>
      <c r="S55" s="27">
        <v>12</v>
      </c>
      <c r="T55" s="28">
        <v>6</v>
      </c>
      <c r="U55" s="25">
        <v>12</v>
      </c>
      <c r="V55" s="26">
        <v>6</v>
      </c>
      <c r="W55" s="22"/>
      <c r="X55" s="14">
        <f t="shared" si="1"/>
        <v>615</v>
      </c>
      <c r="Y55" s="14" t="e">
        <f>SUMIF('[1]2007'!$B$2119:$B$2200,[1]New!B59,'[1]2007'!$E$2119:$E$2200)</f>
        <v>#VALUE!</v>
      </c>
      <c r="Z55" s="15" t="e">
        <f t="shared" si="2"/>
        <v>#VALUE!</v>
      </c>
      <c r="AA55" s="23">
        <v>53</v>
      </c>
      <c r="AB55" s="23"/>
      <c r="AC55" s="16" t="e">
        <f t="shared" si="3"/>
        <v>#VALUE!</v>
      </c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4"/>
        <v>#VALUE!</v>
      </c>
      <c r="AJ55" s="13">
        <f>IF(X55=0,0,LOOKUP(X55,[1]Deduct!A$21:A$64,[1]Deduct!A$21:A$64))-X55</f>
        <v>-5</v>
      </c>
      <c r="AK55" s="20">
        <f>IF(X55=0,0,LOOKUP(X55,[1]Deduct!A$21:A$64,[1]Deduct!C$21:C$64))</f>
        <v>38.94</v>
      </c>
      <c r="AL55" s="13">
        <f>IF(X55=0,0,LOOKUP(X55,[1]Deduct!A$21:A$64,[1]Deduct!D$21:D$64))</f>
        <v>23.54</v>
      </c>
      <c r="AM55" s="13">
        <f>IF(X55=0,0,LOOKUP(X55,[1]Deduct!A$21:A$64,[1]Deduct!E$21:E$64))</f>
        <v>10.56</v>
      </c>
      <c r="AN55" s="18">
        <f t="shared" si="5"/>
        <v>111.36</v>
      </c>
      <c r="AP55" s="21" t="e">
        <f t="shared" si="6"/>
        <v>#VALUE!</v>
      </c>
    </row>
    <row r="56" spans="1:42" s="13" customFormat="1" ht="15" customHeight="1">
      <c r="A56" s="68">
        <v>54</v>
      </c>
      <c r="B56" s="2" t="s">
        <v>92</v>
      </c>
      <c r="C56" s="3" t="s">
        <v>169</v>
      </c>
      <c r="D56" s="1" t="s">
        <v>26</v>
      </c>
      <c r="E56" s="23" t="s">
        <v>18</v>
      </c>
      <c r="F56" s="82">
        <v>10.25</v>
      </c>
      <c r="G56" s="69">
        <f t="shared" si="7"/>
        <v>40</v>
      </c>
      <c r="H56" s="24">
        <v>40</v>
      </c>
      <c r="I56" s="25">
        <v>0</v>
      </c>
      <c r="J56" s="26">
        <v>0</v>
      </c>
      <c r="K56" s="27">
        <v>10</v>
      </c>
      <c r="L56" s="28">
        <v>6</v>
      </c>
      <c r="M56" s="25">
        <v>10</v>
      </c>
      <c r="N56" s="26">
        <v>6</v>
      </c>
      <c r="O56" s="27">
        <v>10</v>
      </c>
      <c r="P56" s="28">
        <v>6</v>
      </c>
      <c r="Q56" s="25">
        <v>10</v>
      </c>
      <c r="R56" s="26">
        <v>6</v>
      </c>
      <c r="S56" s="27">
        <v>0</v>
      </c>
      <c r="T56" s="28">
        <v>0</v>
      </c>
      <c r="U56" s="25">
        <v>10</v>
      </c>
      <c r="V56" s="26">
        <v>6</v>
      </c>
      <c r="W56" s="22"/>
      <c r="X56" s="14">
        <f t="shared" si="1"/>
        <v>820</v>
      </c>
      <c r="Y56" s="14" t="e">
        <f>SUMIF('[1]2007'!$B$2119:$B$2200,[1]New!B60,'[1]2007'!$E$2119:$E$2200)</f>
        <v>#VALUE!</v>
      </c>
      <c r="Z56" s="15" t="e">
        <f t="shared" si="2"/>
        <v>#VALUE!</v>
      </c>
      <c r="AA56" s="23">
        <v>54</v>
      </c>
      <c r="AB56" s="23"/>
      <c r="AC56" s="16" t="e">
        <f t="shared" si="3"/>
        <v>#VALUE!</v>
      </c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4"/>
        <v>#VALUE!</v>
      </c>
      <c r="AJ56" s="13">
        <f>IF(X56=0,0,LOOKUP(X56,[1]Deduct!A$21:A$64,[1]Deduct!A$21:A$64))-X56</f>
        <v>-70</v>
      </c>
      <c r="AK56" s="20">
        <f>IF(X56=0,0,LOOKUP(X56,[1]Deduct!A$21:A$64,[1]Deduct!C$21:C$64))</f>
        <v>76.92</v>
      </c>
      <c r="AL56" s="13">
        <f>IF(X56=0,0,LOOKUP(X56,[1]Deduct!A$21:A$64,[1]Deduct!D$21:D$64))</f>
        <v>30.49</v>
      </c>
      <c r="AM56" s="13">
        <f>IF(X56=0,0,LOOKUP(X56,[1]Deduct!A$21:A$64,[1]Deduct!E$21:E$64))</f>
        <v>13.01</v>
      </c>
      <c r="AN56" s="18">
        <f t="shared" si="5"/>
        <v>169.12</v>
      </c>
      <c r="AP56" s="21" t="e">
        <f t="shared" si="6"/>
        <v>#VALUE!</v>
      </c>
    </row>
    <row r="57" spans="1:42" s="13" customFormat="1" ht="15">
      <c r="A57" s="68">
        <v>55</v>
      </c>
      <c r="B57" s="2" t="s">
        <v>93</v>
      </c>
      <c r="C57" s="3" t="s">
        <v>170</v>
      </c>
      <c r="D57" s="1" t="s">
        <v>17</v>
      </c>
      <c r="E57" s="23" t="s">
        <v>18</v>
      </c>
      <c r="F57" s="82">
        <v>10.25</v>
      </c>
      <c r="G57" s="69">
        <f t="shared" si="7"/>
        <v>20</v>
      </c>
      <c r="H57" s="24">
        <v>20</v>
      </c>
      <c r="I57" s="25">
        <v>12</v>
      </c>
      <c r="J57" s="26">
        <v>4</v>
      </c>
      <c r="K57" s="27">
        <v>0</v>
      </c>
      <c r="L57" s="28">
        <v>0</v>
      </c>
      <c r="M57" s="25">
        <v>12</v>
      </c>
      <c r="N57" s="26">
        <v>4</v>
      </c>
      <c r="O57" s="27">
        <v>12</v>
      </c>
      <c r="P57" s="28">
        <v>4</v>
      </c>
      <c r="Q57" s="25">
        <v>12</v>
      </c>
      <c r="R57" s="26">
        <v>4</v>
      </c>
      <c r="S57" s="27">
        <v>0</v>
      </c>
      <c r="T57" s="28">
        <v>0</v>
      </c>
      <c r="U57" s="25">
        <v>12</v>
      </c>
      <c r="V57" s="26">
        <v>4</v>
      </c>
      <c r="W57" s="22"/>
      <c r="X57" s="14">
        <f t="shared" si="1"/>
        <v>410</v>
      </c>
      <c r="Y57" s="14" t="e">
        <f>SUMIF('[1]2007'!$B$2119:$B$2200,[1]New!B61,'[1]2007'!$E$2119:$E$2200)</f>
        <v>#VALUE!</v>
      </c>
      <c r="Z57" s="15" t="e">
        <f t="shared" si="2"/>
        <v>#VALUE!</v>
      </c>
      <c r="AA57" s="23">
        <v>55</v>
      </c>
      <c r="AB57" s="23"/>
      <c r="AC57" s="16" t="e">
        <f t="shared" si="3"/>
        <v>#VALUE!</v>
      </c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4"/>
        <v>#VALUE!</v>
      </c>
      <c r="AJ57" s="13">
        <f>IF(X57=0,0,LOOKUP(X57,[1]Deduct!A$21:A$64,[1]Deduct!A$21:A$64))-X57</f>
        <v>0</v>
      </c>
      <c r="AK57" s="20">
        <f>IF(X57=0,0,LOOKUP(X57,[1]Deduct!A$21:A$64,[1]Deduct!C$21:C$64))</f>
        <v>0</v>
      </c>
      <c r="AL57" s="13">
        <f>IF(X57=0,0,LOOKUP(X57,[1]Deduct!A$21:A$64,[1]Deduct!D$21:D$64))</f>
        <v>13.64</v>
      </c>
      <c r="AM57" s="13">
        <f>IF(X57=0,0,LOOKUP(X57,[1]Deduct!A$21:A$64,[1]Deduct!E$21:E$64))</f>
        <v>7.1</v>
      </c>
      <c r="AN57" s="18">
        <f t="shared" si="5"/>
        <v>44.32</v>
      </c>
      <c r="AP57" s="21" t="e">
        <f t="shared" si="6"/>
        <v>#VALUE!</v>
      </c>
    </row>
    <row r="58" spans="1:42" s="13" customFormat="1" ht="15" customHeight="1">
      <c r="A58" s="68">
        <v>56</v>
      </c>
      <c r="B58" s="2" t="s">
        <v>245</v>
      </c>
      <c r="C58" s="3" t="s">
        <v>246</v>
      </c>
      <c r="D58" s="1" t="s">
        <v>216</v>
      </c>
      <c r="E58" s="1" t="s">
        <v>18</v>
      </c>
      <c r="F58" s="82">
        <v>10.25</v>
      </c>
      <c r="G58" s="69">
        <f t="shared" si="7"/>
        <v>37.75</v>
      </c>
      <c r="H58" s="24">
        <v>37.75</v>
      </c>
      <c r="I58" s="25">
        <v>3</v>
      </c>
      <c r="J58" s="26">
        <v>10</v>
      </c>
      <c r="K58" s="27">
        <v>0</v>
      </c>
      <c r="L58" s="28">
        <v>0</v>
      </c>
      <c r="M58" s="25">
        <v>3</v>
      </c>
      <c r="N58" s="26">
        <v>10</v>
      </c>
      <c r="O58" s="27">
        <v>3</v>
      </c>
      <c r="P58" s="28">
        <v>10</v>
      </c>
      <c r="Q58" s="25">
        <v>1.25</v>
      </c>
      <c r="R58" s="26">
        <v>10</v>
      </c>
      <c r="S58" s="27">
        <v>0</v>
      </c>
      <c r="T58" s="28">
        <v>0</v>
      </c>
      <c r="U58" s="25">
        <v>2</v>
      </c>
      <c r="V58" s="26">
        <v>10</v>
      </c>
      <c r="W58" s="22"/>
      <c r="X58" s="14">
        <f t="shared" si="1"/>
        <v>773.875</v>
      </c>
      <c r="Y58" s="14" t="e">
        <f>SUMIF('[1]2007'!$B$2119:$B$2200,[1]New!B62,'[1]2007'!$E$2119:$E$2200)</f>
        <v>#VALUE!</v>
      </c>
      <c r="Z58" s="15" t="e">
        <f t="shared" si="2"/>
        <v>#VALUE!</v>
      </c>
      <c r="AA58" s="23">
        <v>56</v>
      </c>
      <c r="AB58" s="23"/>
      <c r="AC58" s="16" t="e">
        <f t="shared" si="3"/>
        <v>#VALUE!</v>
      </c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4"/>
        <v>#VALUE!</v>
      </c>
      <c r="AJ58" s="13">
        <f>IF(X58=0,0,LOOKUP(X58,[1]Deduct!A$21:A$64,[1]Deduct!A$21:A$64))-X58</f>
        <v>-23.875</v>
      </c>
      <c r="AK58" s="20">
        <f>IF(X58=0,0,LOOKUP(X58,[1]Deduct!A$21:A$64,[1]Deduct!C$21:C$64))</f>
        <v>76.92</v>
      </c>
      <c r="AL58" s="13">
        <f>IF(X58=0,0,LOOKUP(X58,[1]Deduct!A$21:A$64,[1]Deduct!D$21:D$64))</f>
        <v>30.49</v>
      </c>
      <c r="AM58" s="13">
        <f>IF(X58=0,0,LOOKUP(X58,[1]Deduct!A$21:A$64,[1]Deduct!E$21:E$64))</f>
        <v>13.01</v>
      </c>
      <c r="AN58" s="18">
        <f t="shared" si="5"/>
        <v>169.12</v>
      </c>
      <c r="AP58" s="21" t="e">
        <f t="shared" si="6"/>
        <v>#VALUE!</v>
      </c>
    </row>
    <row r="59" spans="1:42" s="13" customFormat="1" ht="15" customHeight="1">
      <c r="A59" s="68">
        <v>57</v>
      </c>
      <c r="B59" s="2" t="s">
        <v>95</v>
      </c>
      <c r="C59" s="3" t="s">
        <v>172</v>
      </c>
      <c r="D59" s="1" t="s">
        <v>213</v>
      </c>
      <c r="E59" s="23" t="s">
        <v>18</v>
      </c>
      <c r="F59" s="82">
        <v>13</v>
      </c>
      <c r="G59" s="69">
        <f t="shared" si="7"/>
        <v>44</v>
      </c>
      <c r="H59" s="24">
        <v>44</v>
      </c>
      <c r="I59" s="25">
        <v>9</v>
      </c>
      <c r="J59" s="26">
        <v>5</v>
      </c>
      <c r="K59" s="27">
        <v>2</v>
      </c>
      <c r="L59" s="28">
        <v>9</v>
      </c>
      <c r="M59" s="25">
        <v>9</v>
      </c>
      <c r="N59" s="26">
        <v>5</v>
      </c>
      <c r="O59" s="27">
        <v>2</v>
      </c>
      <c r="P59" s="28">
        <v>9</v>
      </c>
      <c r="Q59" s="25">
        <v>2</v>
      </c>
      <c r="R59" s="26">
        <v>9</v>
      </c>
      <c r="S59" s="27">
        <v>2</v>
      </c>
      <c r="T59" s="28">
        <v>9</v>
      </c>
      <c r="U59" s="25">
        <v>0</v>
      </c>
      <c r="V59" s="26">
        <v>0</v>
      </c>
      <c r="W59" s="22"/>
      <c r="X59" s="14">
        <f t="shared" si="1"/>
        <v>1144</v>
      </c>
      <c r="Y59" s="14" t="e">
        <f>SUMIF('[1]2007'!$B$2119:$B$2200,[1]New!B63,'[1]2007'!$E$2119:$E$2200)</f>
        <v>#VALUE!</v>
      </c>
      <c r="Z59" s="15" t="e">
        <f t="shared" si="2"/>
        <v>#VALUE!</v>
      </c>
      <c r="AA59" s="23">
        <v>57</v>
      </c>
      <c r="AB59" s="23"/>
      <c r="AC59" s="16" t="e">
        <f t="shared" si="3"/>
        <v>#VALUE!</v>
      </c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4"/>
        <v>#VALUE!</v>
      </c>
      <c r="AJ59" s="13">
        <f>IF(X59=0,0,LOOKUP(X59,[1]Deduct!A$21:A$64,[1]Deduct!A$21:A$64))-X59</f>
        <v>-184</v>
      </c>
      <c r="AK59" s="20">
        <f>IF(X59=0,0,LOOKUP(X59,[1]Deduct!A$21:A$64,[1]Deduct!C$21:C$64))</f>
        <v>119.97</v>
      </c>
      <c r="AL59" s="13">
        <f>IF(X59=0,0,LOOKUP(X59,[1]Deduct!A$21:A$64,[1]Deduct!D$21:D$64))</f>
        <v>40.86</v>
      </c>
      <c r="AM59" s="13">
        <f>IF(X59=0,0,LOOKUP(X59,[1]Deduct!A$21:A$64,[1]Deduct!E$21:E$64))</f>
        <v>16.61</v>
      </c>
      <c r="AN59" s="18">
        <f t="shared" si="5"/>
        <v>241.55</v>
      </c>
      <c r="AP59" s="21" t="e">
        <f t="shared" si="6"/>
        <v>#VALUE!</v>
      </c>
    </row>
    <row r="60" spans="1:42" s="13" customFormat="1" ht="15" customHeight="1">
      <c r="A60" s="68">
        <v>58</v>
      </c>
      <c r="B60" s="2" t="s">
        <v>96</v>
      </c>
      <c r="C60" s="3" t="s">
        <v>173</v>
      </c>
      <c r="D60" s="1" t="s">
        <v>213</v>
      </c>
      <c r="E60" s="23" t="s">
        <v>18</v>
      </c>
      <c r="F60" s="82">
        <v>10.5</v>
      </c>
      <c r="G60" s="69">
        <f t="shared" si="7"/>
        <v>20</v>
      </c>
      <c r="H60" s="24">
        <v>20</v>
      </c>
      <c r="I60" s="25">
        <v>12</v>
      </c>
      <c r="J60" s="26">
        <v>4</v>
      </c>
      <c r="K60" s="27">
        <v>0</v>
      </c>
      <c r="L60" s="28">
        <v>0</v>
      </c>
      <c r="M60" s="25">
        <v>12</v>
      </c>
      <c r="N60" s="26">
        <v>4</v>
      </c>
      <c r="O60" s="27">
        <v>12</v>
      </c>
      <c r="P60" s="28">
        <v>4</v>
      </c>
      <c r="Q60" s="25">
        <v>0</v>
      </c>
      <c r="R60" s="26">
        <v>0</v>
      </c>
      <c r="S60" s="27">
        <v>12</v>
      </c>
      <c r="T60" s="28">
        <v>4</v>
      </c>
      <c r="U60" s="25">
        <v>12</v>
      </c>
      <c r="V60" s="26">
        <v>4</v>
      </c>
      <c r="W60" s="22"/>
      <c r="X60" s="14">
        <f t="shared" si="1"/>
        <v>420</v>
      </c>
      <c r="Y60" s="14" t="e">
        <f>SUMIF('[1]2007'!$B$2119:$B$2200,[1]New!B64,'[1]2007'!$E$2119:$E$2200)</f>
        <v>#VALUE!</v>
      </c>
      <c r="Z60" s="15" t="e">
        <f t="shared" si="2"/>
        <v>#VALUE!</v>
      </c>
      <c r="AA60" s="23">
        <v>58</v>
      </c>
      <c r="AB60" s="23"/>
      <c r="AC60" s="16" t="e">
        <f t="shared" si="3"/>
        <v>#VALUE!</v>
      </c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4"/>
        <v>#VALUE!</v>
      </c>
      <c r="AJ60" s="13">
        <f>IF(X60=0,0,LOOKUP(X60,[1]Deduct!A$21:A$64,[1]Deduct!A$21:A$64))-X60</f>
        <v>0</v>
      </c>
      <c r="AK60" s="20" t="e">
        <f>IF(X60=0,0,LOOKUP(X60,[1]Deduct!A$21:A$64,[1]Deduct!C$21:C$64))</f>
        <v>#REF!</v>
      </c>
      <c r="AL60" s="13">
        <f>IF(X60=0,0,LOOKUP(X60,[1]Deduct!A$21:A$64,[1]Deduct!D$21:D$64))</f>
        <v>14.13</v>
      </c>
      <c r="AM60" s="13">
        <f>IF(X60=0,0,LOOKUP(X60,[1]Deduct!A$21:A$64,[1]Deduct!E$21:E$64))</f>
        <v>7.27</v>
      </c>
      <c r="AN60" s="18" t="e">
        <f t="shared" si="5"/>
        <v>#REF!</v>
      </c>
      <c r="AP60" s="21" t="e">
        <f t="shared" si="6"/>
        <v>#REF!</v>
      </c>
    </row>
    <row r="61" spans="1:42" s="13" customFormat="1" ht="15" customHeight="1">
      <c r="A61" s="68">
        <v>59</v>
      </c>
      <c r="B61" s="2" t="s">
        <v>97</v>
      </c>
      <c r="C61" s="3" t="s">
        <v>174</v>
      </c>
      <c r="D61" s="1" t="s">
        <v>19</v>
      </c>
      <c r="E61" s="23" t="s">
        <v>18</v>
      </c>
      <c r="F61" s="82">
        <v>10.75</v>
      </c>
      <c r="G61" s="69">
        <f t="shared" si="7"/>
        <v>11.25</v>
      </c>
      <c r="H61" s="24">
        <v>11.25</v>
      </c>
      <c r="I61" s="25">
        <v>0</v>
      </c>
      <c r="J61" s="26">
        <v>0</v>
      </c>
      <c r="K61" s="27">
        <v>0</v>
      </c>
      <c r="L61" s="28">
        <v>0</v>
      </c>
      <c r="M61" s="25">
        <v>0</v>
      </c>
      <c r="N61" s="26">
        <v>0</v>
      </c>
      <c r="O61" s="27">
        <v>0</v>
      </c>
      <c r="P61" s="28">
        <v>0</v>
      </c>
      <c r="Q61" s="25">
        <v>0</v>
      </c>
      <c r="R61" s="26">
        <v>0</v>
      </c>
      <c r="S61" s="27">
        <v>10</v>
      </c>
      <c r="T61" s="28">
        <v>3.25</v>
      </c>
      <c r="U61" s="25">
        <v>10</v>
      </c>
      <c r="V61" s="26">
        <v>4</v>
      </c>
      <c r="W61" s="22"/>
      <c r="X61" s="14">
        <f t="shared" si="1"/>
        <v>241.875</v>
      </c>
      <c r="Y61" s="14" t="e">
        <f>SUMIF('[1]2007'!$B$2119:$B$2200,[1]New!B65,'[1]2007'!$E$2119:$E$2200)</f>
        <v>#VALUE!</v>
      </c>
      <c r="Z61" s="15" t="e">
        <f t="shared" si="2"/>
        <v>#VALUE!</v>
      </c>
      <c r="AA61" s="23">
        <v>59</v>
      </c>
      <c r="AB61" s="23"/>
      <c r="AC61" s="16" t="e">
        <f t="shared" si="3"/>
        <v>#VALUE!</v>
      </c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4"/>
        <v>#VALUE!</v>
      </c>
      <c r="AJ61" s="13" t="e">
        <f>IF(X61=0,0,LOOKUP(X61,[1]Deduct!A$21:A$64,[1]Deduct!A$21:A$64))-X61</f>
        <v>#N/A</v>
      </c>
      <c r="AK61" s="20" t="e">
        <f>IF(X61=0,0,LOOKUP(X61,[1]Deduct!A$21:A$64,[1]Deduct!C$21:C$64))</f>
        <v>#N/A</v>
      </c>
      <c r="AL61" s="13" t="e">
        <f>IF(X61=0,0,LOOKUP(X61,[1]Deduct!A$21:A$64,[1]Deduct!D$21:D$64))</f>
        <v>#N/A</v>
      </c>
      <c r="AM61" s="13" t="e">
        <f>IF(X61=0,0,LOOKUP(X61,[1]Deduct!A$21:A$64,[1]Deduct!E$21:E$64))</f>
        <v>#N/A</v>
      </c>
      <c r="AN61" s="18" t="e">
        <f t="shared" si="5"/>
        <v>#N/A</v>
      </c>
      <c r="AP61" s="21" t="e">
        <f t="shared" si="6"/>
        <v>#N/A</v>
      </c>
    </row>
    <row r="62" spans="1:42" s="13" customFormat="1" ht="15" customHeight="1">
      <c r="A62" s="68">
        <v>60</v>
      </c>
      <c r="B62" s="2" t="s">
        <v>227</v>
      </c>
      <c r="C62" s="3" t="s">
        <v>175</v>
      </c>
      <c r="D62" s="1" t="s">
        <v>25</v>
      </c>
      <c r="E62" s="23" t="s">
        <v>18</v>
      </c>
      <c r="F62" s="82">
        <v>10.25</v>
      </c>
      <c r="G62" s="69">
        <f t="shared" si="7"/>
        <v>40</v>
      </c>
      <c r="H62" s="24">
        <v>40</v>
      </c>
      <c r="I62" s="25">
        <v>10</v>
      </c>
      <c r="J62" s="26">
        <v>6</v>
      </c>
      <c r="K62" s="27">
        <v>10</v>
      </c>
      <c r="L62" s="28">
        <v>6</v>
      </c>
      <c r="M62" s="25">
        <v>10</v>
      </c>
      <c r="N62" s="26">
        <v>6</v>
      </c>
      <c r="O62" s="27">
        <v>1</v>
      </c>
      <c r="P62" s="28">
        <v>9</v>
      </c>
      <c r="Q62" s="25">
        <v>10</v>
      </c>
      <c r="R62" s="26">
        <v>6</v>
      </c>
      <c r="S62" s="27">
        <v>0</v>
      </c>
      <c r="T62" s="28">
        <v>0</v>
      </c>
      <c r="U62" s="25">
        <v>0</v>
      </c>
      <c r="V62" s="26">
        <v>0</v>
      </c>
      <c r="W62" s="22"/>
      <c r="X62" s="14">
        <f t="shared" si="1"/>
        <v>820</v>
      </c>
      <c r="Y62" s="14" t="e">
        <f>SUMIF('[1]2007'!$B$2119:$B$2200,[1]New!B66,'[1]2007'!$E$2119:$E$2200)</f>
        <v>#VALUE!</v>
      </c>
      <c r="Z62" s="15" t="e">
        <f t="shared" si="2"/>
        <v>#VALUE!</v>
      </c>
      <c r="AA62" s="23">
        <v>60</v>
      </c>
      <c r="AB62" s="23"/>
      <c r="AC62" s="16" t="e">
        <f t="shared" si="3"/>
        <v>#VALUE!</v>
      </c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4"/>
        <v>#VALUE!</v>
      </c>
      <c r="AJ62" s="13">
        <f>IF(X62=0,0,LOOKUP(X62,[1]Deduct!A$21:A$64,[1]Deduct!A$21:A$64))-X62</f>
        <v>-70</v>
      </c>
      <c r="AK62" s="20">
        <f>IF(X62=0,0,LOOKUP(X62,[1]Deduct!A$21:A$64,[1]Deduct!C$21:C$64))</f>
        <v>76.92</v>
      </c>
      <c r="AL62" s="13">
        <f>IF(X62=0,0,LOOKUP(X62,[1]Deduct!A$21:A$64,[1]Deduct!D$21:D$64))</f>
        <v>30.49</v>
      </c>
      <c r="AM62" s="13">
        <f>IF(X62=0,0,LOOKUP(X62,[1]Deduct!A$21:A$64,[1]Deduct!E$21:E$64))</f>
        <v>13.01</v>
      </c>
      <c r="AN62" s="18">
        <f t="shared" si="5"/>
        <v>169.12</v>
      </c>
      <c r="AP62" s="21" t="e">
        <f t="shared" si="6"/>
        <v>#VALUE!</v>
      </c>
    </row>
    <row r="63" spans="1:42" s="13" customFormat="1" ht="15" customHeight="1">
      <c r="A63" s="68">
        <v>61</v>
      </c>
      <c r="B63" s="2" t="s">
        <v>98</v>
      </c>
      <c r="C63" s="3" t="s">
        <v>176</v>
      </c>
      <c r="D63" s="1" t="s">
        <v>25</v>
      </c>
      <c r="E63" s="23" t="s">
        <v>18</v>
      </c>
      <c r="F63" s="82">
        <v>11.25</v>
      </c>
      <c r="G63" s="69">
        <f t="shared" si="7"/>
        <v>40</v>
      </c>
      <c r="H63" s="24">
        <v>40</v>
      </c>
      <c r="I63" s="25">
        <v>1</v>
      </c>
      <c r="J63" s="26">
        <v>9</v>
      </c>
      <c r="K63" s="27">
        <v>0</v>
      </c>
      <c r="L63" s="28">
        <v>0</v>
      </c>
      <c r="M63" s="25">
        <v>1</v>
      </c>
      <c r="N63" s="26">
        <v>9</v>
      </c>
      <c r="O63" s="27">
        <v>0</v>
      </c>
      <c r="P63" s="28">
        <v>0</v>
      </c>
      <c r="Q63" s="25">
        <v>1</v>
      </c>
      <c r="R63" s="26">
        <v>9</v>
      </c>
      <c r="S63" s="27">
        <v>1</v>
      </c>
      <c r="T63" s="28">
        <v>9</v>
      </c>
      <c r="U63" s="25">
        <v>1</v>
      </c>
      <c r="V63" s="26">
        <v>9</v>
      </c>
      <c r="W63" s="22"/>
      <c r="X63" s="14">
        <f t="shared" si="1"/>
        <v>900</v>
      </c>
      <c r="Y63" s="14" t="e">
        <f>SUMIF('[1]2007'!$B$2119:$B$2200,[1]New!B67,'[1]2007'!$E$2119:$E$2200)</f>
        <v>#VALUE!</v>
      </c>
      <c r="Z63" s="15" t="e">
        <f t="shared" si="2"/>
        <v>#VALUE!</v>
      </c>
      <c r="AA63" s="23">
        <v>61</v>
      </c>
      <c r="AB63" s="23"/>
      <c r="AC63" s="16" t="e">
        <f t="shared" si="3"/>
        <v>#VALUE!</v>
      </c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4"/>
        <v>#VALUE!</v>
      </c>
      <c r="AJ63" s="13">
        <f>IF(X63=0,0,LOOKUP(X63,[1]Deduct!A$21:A$64,[1]Deduct!A$21:A$64))-X63</f>
        <v>-20</v>
      </c>
      <c r="AK63" s="20">
        <f>IF(X63=0,0,LOOKUP(X63,[1]Deduct!A$21:A$64,[1]Deduct!C$21:C$64))</f>
        <v>99.45</v>
      </c>
      <c r="AL63" s="13">
        <f>IF(X63=0,0,LOOKUP(X63,[1]Deduct!A$21:A$64,[1]Deduct!D$21:D$64))</f>
        <v>36.9</v>
      </c>
      <c r="AM63" s="13">
        <f>IF(X63=0,0,LOOKUP(X63,[1]Deduct!A$21:A$64,[1]Deduct!E$21:E$64))</f>
        <v>15.22</v>
      </c>
      <c r="AN63" s="18">
        <f t="shared" si="5"/>
        <v>209.78</v>
      </c>
      <c r="AP63" s="21" t="e">
        <f t="shared" si="6"/>
        <v>#VALUE!</v>
      </c>
    </row>
    <row r="64" spans="1:42" s="13" customFormat="1" ht="15" customHeight="1">
      <c r="A64" s="68">
        <v>62</v>
      </c>
      <c r="B64" s="2" t="s">
        <v>99</v>
      </c>
      <c r="C64" s="3" t="s">
        <v>177</v>
      </c>
      <c r="D64" s="1" t="s">
        <v>26</v>
      </c>
      <c r="E64" s="23" t="s">
        <v>18</v>
      </c>
      <c r="F64" s="82">
        <v>10.5</v>
      </c>
      <c r="G64" s="69">
        <f t="shared" si="7"/>
        <v>28</v>
      </c>
      <c r="H64" s="24">
        <v>28</v>
      </c>
      <c r="I64" s="25">
        <v>4.5</v>
      </c>
      <c r="J64" s="26">
        <v>10</v>
      </c>
      <c r="K64" s="27">
        <v>4.5</v>
      </c>
      <c r="L64" s="28">
        <v>10</v>
      </c>
      <c r="M64" s="25">
        <v>4.5</v>
      </c>
      <c r="N64" s="26">
        <v>10</v>
      </c>
      <c r="O64" s="27">
        <v>4.5</v>
      </c>
      <c r="P64" s="28">
        <v>10</v>
      </c>
      <c r="Q64" s="25">
        <v>0</v>
      </c>
      <c r="R64" s="26">
        <v>0</v>
      </c>
      <c r="S64" s="27">
        <v>4</v>
      </c>
      <c r="T64" s="28">
        <v>10</v>
      </c>
      <c r="U64" s="25">
        <v>0</v>
      </c>
      <c r="V64" s="26">
        <v>0</v>
      </c>
      <c r="W64" s="22"/>
      <c r="X64" s="14">
        <f t="shared" si="1"/>
        <v>588</v>
      </c>
      <c r="Y64" s="14" t="e">
        <f>SUMIF('[1]2007'!$B$2119:$B$2200,[1]New!B68,'[1]2007'!$E$2119:$E$2200)</f>
        <v>#VALUE!</v>
      </c>
      <c r="Z64" s="15" t="e">
        <f t="shared" si="2"/>
        <v>#VALUE!</v>
      </c>
      <c r="AA64" s="23">
        <v>62</v>
      </c>
      <c r="AB64" s="23"/>
      <c r="AC64" s="16" t="e">
        <f t="shared" si="3"/>
        <v>#VALUE!</v>
      </c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4"/>
        <v>#VALUE!</v>
      </c>
      <c r="AJ64" s="13">
        <f>IF(X64=0,0,LOOKUP(X64,[1]Deduct!A$21:A$64,[1]Deduct!A$21:A$64))-X64</f>
        <v>-8</v>
      </c>
      <c r="AK64" s="20">
        <f>IF(X64=0,0,LOOKUP(X64,[1]Deduct!A$21:A$64,[1]Deduct!C$21:C$64))</f>
        <v>31.36</v>
      </c>
      <c r="AL64" s="13">
        <f>IF(X64=0,0,LOOKUP(X64,[1]Deduct!A$21:A$64,[1]Deduct!D$21:D$64))</f>
        <v>22.05</v>
      </c>
      <c r="AM64" s="13">
        <f>IF(X64=0,0,LOOKUP(X64,[1]Deduct!A$21:A$64,[1]Deduct!E$21:E$64))</f>
        <v>10.029999999999999</v>
      </c>
      <c r="AN64" s="18">
        <f t="shared" si="5"/>
        <v>99.53</v>
      </c>
      <c r="AP64" s="21" t="e">
        <f t="shared" si="6"/>
        <v>#VALUE!</v>
      </c>
    </row>
    <row r="65" spans="1:42" s="13" customFormat="1" ht="15">
      <c r="A65" s="68">
        <v>63</v>
      </c>
      <c r="B65" s="2" t="s">
        <v>100</v>
      </c>
      <c r="C65" s="3" t="s">
        <v>178</v>
      </c>
      <c r="D65" s="1" t="s">
        <v>17</v>
      </c>
      <c r="E65" s="23" t="s">
        <v>18</v>
      </c>
      <c r="F65" s="82">
        <v>10.25</v>
      </c>
      <c r="G65" s="69">
        <f t="shared" si="7"/>
        <v>18.5</v>
      </c>
      <c r="H65" s="24">
        <v>18.5</v>
      </c>
      <c r="I65" s="25">
        <v>0</v>
      </c>
      <c r="J65" s="26">
        <v>0</v>
      </c>
      <c r="K65" s="27">
        <v>9</v>
      </c>
      <c r="L65" s="28">
        <v>1</v>
      </c>
      <c r="M65" s="25">
        <v>9</v>
      </c>
      <c r="N65" s="26">
        <v>1</v>
      </c>
      <c r="O65" s="27">
        <v>0</v>
      </c>
      <c r="P65" s="28">
        <v>0</v>
      </c>
      <c r="Q65" s="25">
        <v>0</v>
      </c>
      <c r="R65" s="26">
        <v>0</v>
      </c>
      <c r="S65" s="27">
        <v>7.5</v>
      </c>
      <c r="T65" s="28">
        <v>11</v>
      </c>
      <c r="U65" s="25">
        <v>7.5</v>
      </c>
      <c r="V65" s="26">
        <v>2.5</v>
      </c>
      <c r="W65" s="22"/>
      <c r="X65" s="14">
        <f t="shared" si="1"/>
        <v>379.25</v>
      </c>
      <c r="Y65" s="14" t="e">
        <f>SUMIF('[1]2007'!$B$2119:$B$2200,[1]New!B69,'[1]2007'!$E$2119:$E$2200)</f>
        <v>#VALUE!</v>
      </c>
      <c r="Z65" s="15" t="e">
        <f t="shared" si="2"/>
        <v>#VALUE!</v>
      </c>
      <c r="AA65" s="23">
        <v>63</v>
      </c>
      <c r="AB65" s="23"/>
      <c r="AC65" s="16" t="e">
        <f t="shared" si="3"/>
        <v>#VALUE!</v>
      </c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4"/>
        <v>#VALUE!</v>
      </c>
      <c r="AJ65" s="13">
        <f>IF(X65=0,0,LOOKUP(X65,[1]Deduct!A$21:A$64,[1]Deduct!A$21:A$64))-X65</f>
        <v>-9.25</v>
      </c>
      <c r="AK65" s="20">
        <f>IF(X65=0,0,LOOKUP(X65,[1]Deduct!A$21:A$64,[1]Deduct!C$21:C$64))</f>
        <v>0</v>
      </c>
      <c r="AL65" s="13">
        <f>IF(X65=0,0,LOOKUP(X65,[1]Deduct!A$21:A$64,[1]Deduct!D$21:D$64))</f>
        <v>11.66</v>
      </c>
      <c r="AM65" s="13">
        <f>IF(X65=0,0,LOOKUP(X65,[1]Deduct!A$21:A$64,[1]Deduct!E$21:E$64))</f>
        <v>6.4</v>
      </c>
      <c r="AN65" s="18">
        <f t="shared" si="5"/>
        <v>38.68</v>
      </c>
      <c r="AP65" s="21" t="e">
        <f t="shared" si="6"/>
        <v>#VALUE!</v>
      </c>
    </row>
    <row r="66" spans="1:42" s="13" customFormat="1" ht="15">
      <c r="A66" s="68">
        <v>64</v>
      </c>
      <c r="B66" s="2" t="s">
        <v>101</v>
      </c>
      <c r="C66" s="3" t="s">
        <v>179</v>
      </c>
      <c r="D66" s="1" t="s">
        <v>17</v>
      </c>
      <c r="E66" s="23" t="s">
        <v>18</v>
      </c>
      <c r="F66" s="82">
        <v>11</v>
      </c>
      <c r="G66" s="69">
        <f t="shared" si="7"/>
        <v>29.75</v>
      </c>
      <c r="H66" s="24">
        <v>29.75</v>
      </c>
      <c r="I66" s="25">
        <v>9</v>
      </c>
      <c r="J66" s="26">
        <v>4</v>
      </c>
      <c r="K66" s="27">
        <v>0</v>
      </c>
      <c r="L66" s="28">
        <v>0</v>
      </c>
      <c r="M66" s="25">
        <v>0</v>
      </c>
      <c r="N66" s="26">
        <v>0</v>
      </c>
      <c r="O66" s="27">
        <v>9</v>
      </c>
      <c r="P66" s="28">
        <v>4.5</v>
      </c>
      <c r="Q66" s="25">
        <v>0</v>
      </c>
      <c r="R66" s="26">
        <v>0</v>
      </c>
      <c r="S66" s="27">
        <v>9</v>
      </c>
      <c r="T66" s="28">
        <v>4.5</v>
      </c>
      <c r="U66" s="25">
        <v>9</v>
      </c>
      <c r="V66" s="26">
        <v>4.75</v>
      </c>
      <c r="W66" s="22"/>
      <c r="X66" s="14">
        <f t="shared" si="1"/>
        <v>654.5</v>
      </c>
      <c r="Y66" s="14" t="e">
        <f>SUMIF('[1]2007'!$B$2119:$B$2200,[1]New!B70,'[1]2007'!$E$2119:$E$2200)</f>
        <v>#VALUE!</v>
      </c>
      <c r="Z66" s="15" t="e">
        <f t="shared" si="2"/>
        <v>#VALUE!</v>
      </c>
      <c r="AA66" s="23">
        <v>64</v>
      </c>
      <c r="AB66" s="23"/>
      <c r="AC66" s="16" t="e">
        <f t="shared" si="3"/>
        <v>#VALUE!</v>
      </c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4"/>
        <v>#VALUE!</v>
      </c>
      <c r="AJ66" s="13">
        <f>IF(X66=0,0,LOOKUP(X66,[1]Deduct!A$21:A$64,[1]Deduct!A$21:A$64))-X66</f>
        <v>-4.5</v>
      </c>
      <c r="AK66" s="20">
        <f>IF(X66=0,0,LOOKUP(X66,[1]Deduct!A$21:A$64,[1]Deduct!C$21:C$64))</f>
        <v>47.63</v>
      </c>
      <c r="AL66" s="13">
        <f>IF(X66=0,0,LOOKUP(X66,[1]Deduct!A$21:A$64,[1]Deduct!D$21:D$64))</f>
        <v>25.52</v>
      </c>
      <c r="AM66" s="13">
        <f>IF(X66=0,0,LOOKUP(X66,[1]Deduct!A$21:A$64,[1]Deduct!E$21:E$64))</f>
        <v>11.25</v>
      </c>
      <c r="AN66" s="18">
        <f t="shared" si="5"/>
        <v>125.67</v>
      </c>
      <c r="AP66" s="21" t="e">
        <f t="shared" si="6"/>
        <v>#VALUE!</v>
      </c>
    </row>
    <row r="67" spans="1:42" s="13" customFormat="1" ht="15" customHeight="1">
      <c r="A67" s="68">
        <v>65</v>
      </c>
      <c r="B67" s="2" t="s">
        <v>247</v>
      </c>
      <c r="C67" s="3" t="s">
        <v>248</v>
      </c>
      <c r="D67" s="1" t="s">
        <v>19</v>
      </c>
      <c r="E67" s="1" t="s">
        <v>18</v>
      </c>
      <c r="F67" s="82">
        <v>10.25</v>
      </c>
      <c r="G67" s="69">
        <f t="shared" ref="G67:G89" si="8">IF(J67&lt;I67,J67+12-I67,J67-I67)+IF(L67&lt;K67,L67+12-K67,L67-K67)+IF(N67&lt;M67,N67+12-M67,N67-M67)+IF(P67&lt;O67,P67+12-O67,P67-O67)+IF(R67&lt;Q67,R67+12-Q67,R67-Q67)+IF(T67&lt;S67,T67+12-S67,T67-S67)+IF(V67&lt;U67,V67+12-U67,V67-U67)</f>
        <v>40</v>
      </c>
      <c r="H67" s="24">
        <v>40</v>
      </c>
      <c r="I67" s="25">
        <v>11</v>
      </c>
      <c r="J67" s="26">
        <v>5</v>
      </c>
      <c r="K67" s="27">
        <v>0</v>
      </c>
      <c r="L67" s="28">
        <v>0</v>
      </c>
      <c r="M67" s="25">
        <v>11</v>
      </c>
      <c r="N67" s="26">
        <v>5</v>
      </c>
      <c r="O67" s="27">
        <v>11</v>
      </c>
      <c r="P67" s="28">
        <v>6</v>
      </c>
      <c r="Q67" s="25">
        <v>9</v>
      </c>
      <c r="R67" s="26">
        <v>4</v>
      </c>
      <c r="S67" s="27">
        <v>11</v>
      </c>
      <c r="T67" s="28">
        <v>6</v>
      </c>
      <c r="U67" s="25">
        <v>11</v>
      </c>
      <c r="V67" s="26">
        <v>6</v>
      </c>
      <c r="W67" s="22"/>
      <c r="X67" s="14">
        <f t="shared" si="1"/>
        <v>820</v>
      </c>
      <c r="Y67" s="14" t="e">
        <f>SUMIF('[1]2007'!$B$2119:$B$2200,[1]New!B71,'[1]2007'!$E$2119:$E$2200)</f>
        <v>#VALUE!</v>
      </c>
      <c r="Z67" s="15" t="e">
        <f t="shared" si="2"/>
        <v>#VALUE!</v>
      </c>
      <c r="AA67" s="23">
        <v>65</v>
      </c>
      <c r="AB67" s="23"/>
      <c r="AC67" s="16" t="e">
        <f t="shared" si="3"/>
        <v>#VALUE!</v>
      </c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4"/>
        <v>#VALUE!</v>
      </c>
      <c r="AJ67" s="13">
        <f>IF(X67=0,0,LOOKUP(X67,[1]Deduct!A$21:A$64,[1]Deduct!A$21:A$64))-X67</f>
        <v>-70</v>
      </c>
      <c r="AK67" s="20">
        <f>IF(X67=0,0,LOOKUP(X67,[1]Deduct!A$21:A$64,[1]Deduct!C$21:C$64))</f>
        <v>76.92</v>
      </c>
      <c r="AL67" s="13">
        <f>IF(X67=0,0,LOOKUP(X67,[1]Deduct!A$21:A$64,[1]Deduct!D$21:D$64))</f>
        <v>30.49</v>
      </c>
      <c r="AM67" s="13">
        <f>IF(X67=0,0,LOOKUP(X67,[1]Deduct!A$21:A$64,[1]Deduct!E$21:E$64))</f>
        <v>13.01</v>
      </c>
      <c r="AN67" s="18">
        <f t="shared" si="5"/>
        <v>169.12</v>
      </c>
      <c r="AP67" s="21" t="e">
        <f t="shared" si="6"/>
        <v>#VALUE!</v>
      </c>
    </row>
    <row r="68" spans="1:42" s="13" customFormat="1" ht="15">
      <c r="A68" s="68">
        <v>66</v>
      </c>
      <c r="B68" s="2" t="s">
        <v>228</v>
      </c>
      <c r="C68" s="3" t="s">
        <v>180</v>
      </c>
      <c r="D68" s="1" t="s">
        <v>17</v>
      </c>
      <c r="E68" s="23" t="s">
        <v>18</v>
      </c>
      <c r="F68" s="82">
        <v>11</v>
      </c>
      <c r="G68" s="69">
        <f t="shared" si="8"/>
        <v>42.25</v>
      </c>
      <c r="H68" s="24">
        <v>42.25</v>
      </c>
      <c r="I68" s="25">
        <v>9</v>
      </c>
      <c r="J68" s="26">
        <v>4</v>
      </c>
      <c r="K68" s="27">
        <v>9</v>
      </c>
      <c r="L68" s="28">
        <v>4</v>
      </c>
      <c r="M68" s="25">
        <v>9</v>
      </c>
      <c r="N68" s="26">
        <v>4</v>
      </c>
      <c r="O68" s="27">
        <v>9</v>
      </c>
      <c r="P68" s="28">
        <v>4</v>
      </c>
      <c r="Q68" s="25">
        <v>9</v>
      </c>
      <c r="R68" s="26">
        <v>4</v>
      </c>
      <c r="S68" s="27">
        <v>0</v>
      </c>
      <c r="T68" s="28">
        <v>0</v>
      </c>
      <c r="U68" s="25">
        <v>9</v>
      </c>
      <c r="V68" s="26">
        <v>4.25</v>
      </c>
      <c r="W68" s="22"/>
      <c r="X68" s="14">
        <f t="shared" si="1"/>
        <v>929.5</v>
      </c>
      <c r="Y68" s="14" t="e">
        <f>SUMIF('[1]2007'!$B$2119:$B$2200,[1]New!B72,'[1]2007'!$E$2119:$E$2200)</f>
        <v>#VALUE!</v>
      </c>
      <c r="Z68" s="15" t="e">
        <f t="shared" si="2"/>
        <v>#VALUE!</v>
      </c>
      <c r="AA68" s="23">
        <v>66</v>
      </c>
      <c r="AB68" s="23"/>
      <c r="AC68" s="16" t="e">
        <f t="shared" si="3"/>
        <v>#VALUE!</v>
      </c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4"/>
        <v>#VALUE!</v>
      </c>
      <c r="AJ68" s="13">
        <f>IF(X68=0,0,LOOKUP(X68,[1]Deduct!A$21:A$64,[1]Deduct!A$21:A$64))-X68</f>
        <v>-27.5</v>
      </c>
      <c r="AK68" s="20">
        <f>IF(X68=0,0,LOOKUP(X68,[1]Deduct!A$21:A$64,[1]Deduct!C$21:C$64))</f>
        <v>105.1</v>
      </c>
      <c r="AL68" s="13">
        <f>IF(X68=0,0,LOOKUP(X68,[1]Deduct!A$21:A$64,[1]Deduct!D$21:D$64))</f>
        <v>37.99</v>
      </c>
      <c r="AM68" s="13">
        <f>IF(X68=0,0,LOOKUP(X68,[1]Deduct!A$21:A$64,[1]Deduct!E$21:E$64))</f>
        <v>15.6</v>
      </c>
      <c r="AN68" s="18">
        <f t="shared" si="5"/>
        <v>218.52</v>
      </c>
      <c r="AP68" s="21" t="e">
        <f t="shared" si="6"/>
        <v>#VALUE!</v>
      </c>
    </row>
    <row r="69" spans="1:42" s="13" customFormat="1" ht="15" customHeight="1">
      <c r="A69" s="68">
        <v>67</v>
      </c>
      <c r="B69" s="2" t="s">
        <v>249</v>
      </c>
      <c r="C69" s="3" t="s">
        <v>250</v>
      </c>
      <c r="D69" s="1" t="s">
        <v>216</v>
      </c>
      <c r="E69" s="1" t="s">
        <v>18</v>
      </c>
      <c r="F69" s="82">
        <v>15</v>
      </c>
      <c r="G69" s="69">
        <f t="shared" si="8"/>
        <v>40</v>
      </c>
      <c r="H69" s="24">
        <v>40</v>
      </c>
      <c r="I69" s="25">
        <v>0</v>
      </c>
      <c r="J69" s="26">
        <v>0</v>
      </c>
      <c r="K69" s="27">
        <v>2</v>
      </c>
      <c r="L69" s="28">
        <v>10</v>
      </c>
      <c r="M69" s="25">
        <v>0</v>
      </c>
      <c r="N69" s="26">
        <v>0</v>
      </c>
      <c r="O69" s="27">
        <v>10</v>
      </c>
      <c r="P69" s="28">
        <v>6</v>
      </c>
      <c r="Q69" s="25">
        <v>10</v>
      </c>
      <c r="R69" s="26">
        <v>6</v>
      </c>
      <c r="S69" s="27">
        <v>2</v>
      </c>
      <c r="T69" s="28">
        <v>10</v>
      </c>
      <c r="U69" s="25">
        <v>10</v>
      </c>
      <c r="V69" s="26">
        <v>6</v>
      </c>
      <c r="W69" s="22"/>
      <c r="X69" s="14">
        <f t="shared" ref="X69:X88" si="9">F69*G69*2</f>
        <v>1200</v>
      </c>
      <c r="Y69" s="14" t="e">
        <f>SUMIF('[1]2007'!$B$2119:$B$2200,[1]New!B73,'[1]2007'!$E$2119:$E$2200)</f>
        <v>#VALUE!</v>
      </c>
      <c r="Z69" s="15" t="e">
        <f t="shared" ref="Z69:Z88" si="10">IF(X69=0,0,X69-Y69)</f>
        <v>#VALUE!</v>
      </c>
      <c r="AA69" s="23">
        <v>67</v>
      </c>
      <c r="AB69" s="23"/>
      <c r="AC69" s="16" t="e">
        <f t="shared" ref="AC69:AC88" si="11">IF(Y69=0,0,Z69/Y69)</f>
        <v>#VALUE!</v>
      </c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ref="AH69:AH88" si="12">ROUND(AE69+AF69*2+AG69*2.4,2)</f>
        <v>#VALUE!</v>
      </c>
      <c r="AJ69" s="13">
        <f>IF(X69=0,0,LOOKUP(X69,[1]Deduct!A$21:A$64,[1]Deduct!A$21:A$64))-X69</f>
        <v>-240</v>
      </c>
      <c r="AK69" s="20">
        <f>IF(X69=0,0,LOOKUP(X69,[1]Deduct!A$21:A$64,[1]Deduct!C$21:C$64))</f>
        <v>119.97</v>
      </c>
      <c r="AL69" s="13">
        <f>IF(X69=0,0,LOOKUP(X69,[1]Deduct!A$21:A$64,[1]Deduct!D$21:D$64))</f>
        <v>40.86</v>
      </c>
      <c r="AM69" s="13">
        <f>IF(X69=0,0,LOOKUP(X69,[1]Deduct!A$21:A$64,[1]Deduct!E$21:E$64))</f>
        <v>16.61</v>
      </c>
      <c r="AN69" s="18">
        <f t="shared" ref="AN69:AN88" si="13">ROUND(AK69+AL69*2+AM69*2.4,2)</f>
        <v>241.55</v>
      </c>
      <c r="AP69" s="21" t="e">
        <f t="shared" ref="AP69:AP88" si="14">AN69-AH69</f>
        <v>#VALUE!</v>
      </c>
    </row>
    <row r="70" spans="1:42" s="13" customFormat="1" ht="15">
      <c r="A70" s="68">
        <v>68</v>
      </c>
      <c r="B70" s="2" t="s">
        <v>229</v>
      </c>
      <c r="C70" s="3" t="s">
        <v>181</v>
      </c>
      <c r="D70" s="1" t="s">
        <v>17</v>
      </c>
      <c r="E70" s="23" t="s">
        <v>18</v>
      </c>
      <c r="F70" s="82">
        <v>11.25</v>
      </c>
      <c r="G70" s="69">
        <f t="shared" si="8"/>
        <v>17.25</v>
      </c>
      <c r="H70" s="24">
        <v>17.25</v>
      </c>
      <c r="I70" s="25">
        <v>0</v>
      </c>
      <c r="J70" s="26">
        <v>0</v>
      </c>
      <c r="K70" s="27">
        <v>9</v>
      </c>
      <c r="L70" s="28">
        <v>3</v>
      </c>
      <c r="M70" s="25">
        <v>9</v>
      </c>
      <c r="N70" s="26">
        <v>3</v>
      </c>
      <c r="O70" s="27">
        <v>0</v>
      </c>
      <c r="P70" s="28">
        <v>0</v>
      </c>
      <c r="Q70" s="25">
        <v>0</v>
      </c>
      <c r="R70" s="26">
        <v>0</v>
      </c>
      <c r="S70" s="27">
        <v>9</v>
      </c>
      <c r="T70" s="28">
        <v>2.25</v>
      </c>
      <c r="U70" s="25">
        <v>0</v>
      </c>
      <c r="V70" s="26">
        <v>0</v>
      </c>
      <c r="W70" s="22"/>
      <c r="X70" s="14">
        <f t="shared" si="9"/>
        <v>388.125</v>
      </c>
      <c r="Y70" s="14" t="e">
        <f>SUMIF('[1]2007'!$B$2119:$B$2200,[1]New!B74,'[1]2007'!$E$2119:$E$2200)</f>
        <v>#VALUE!</v>
      </c>
      <c r="Z70" s="15" t="e">
        <f t="shared" si="10"/>
        <v>#VALUE!</v>
      </c>
      <c r="AA70" s="23">
        <v>68</v>
      </c>
      <c r="AB70" s="23"/>
      <c r="AC70" s="16" t="e">
        <f t="shared" si="11"/>
        <v>#VALUE!</v>
      </c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12"/>
        <v>#VALUE!</v>
      </c>
      <c r="AJ70" s="13">
        <f>IF(X70=0,0,LOOKUP(X70,[1]Deduct!A$21:A$64,[1]Deduct!A$21:A$64))-X70</f>
        <v>-8.125</v>
      </c>
      <c r="AK70" s="20" t="e">
        <f>IF(X70=0,0,LOOKUP(X70,[1]Deduct!A$21:A$64,[1]Deduct!C$21:C$64))</f>
        <v>#REF!</v>
      </c>
      <c r="AL70" s="13">
        <f>IF(X70=0,0,LOOKUP(X70,[1]Deduct!A$21:A$64,[1]Deduct!D$21:D$64))</f>
        <v>12.15</v>
      </c>
      <c r="AM70" s="13">
        <f>IF(X70=0,0,LOOKUP(X70,[1]Deduct!A$21:A$64,[1]Deduct!E$21:E$64))</f>
        <v>6.57</v>
      </c>
      <c r="AN70" s="18" t="e">
        <f t="shared" si="13"/>
        <v>#REF!</v>
      </c>
      <c r="AP70" s="21" t="e">
        <f t="shared" si="14"/>
        <v>#REF!</v>
      </c>
    </row>
    <row r="71" spans="1:42" s="13" customFormat="1" ht="15" customHeight="1">
      <c r="A71" s="68">
        <v>69</v>
      </c>
      <c r="B71" s="2" t="s">
        <v>102</v>
      </c>
      <c r="C71" s="3" t="s">
        <v>182</v>
      </c>
      <c r="D71" s="1" t="s">
        <v>20</v>
      </c>
      <c r="E71" s="23" t="s">
        <v>18</v>
      </c>
      <c r="F71" s="82">
        <v>10.25</v>
      </c>
      <c r="G71" s="69">
        <f t="shared" si="8"/>
        <v>31.5</v>
      </c>
      <c r="H71" s="24">
        <v>31.5</v>
      </c>
      <c r="I71" s="25">
        <v>0</v>
      </c>
      <c r="J71" s="26">
        <v>0</v>
      </c>
      <c r="K71" s="27">
        <v>11</v>
      </c>
      <c r="L71" s="28">
        <v>5</v>
      </c>
      <c r="M71" s="25">
        <v>11</v>
      </c>
      <c r="N71" s="26">
        <v>5</v>
      </c>
      <c r="O71" s="27">
        <v>11</v>
      </c>
      <c r="P71" s="28">
        <v>5</v>
      </c>
      <c r="Q71" s="25">
        <v>11</v>
      </c>
      <c r="R71" s="26">
        <v>5</v>
      </c>
      <c r="S71" s="27">
        <v>0</v>
      </c>
      <c r="T71" s="28">
        <v>0</v>
      </c>
      <c r="U71" s="25">
        <v>10</v>
      </c>
      <c r="V71" s="26">
        <v>5.5</v>
      </c>
      <c r="W71" s="22"/>
      <c r="X71" s="14">
        <f t="shared" si="9"/>
        <v>645.75</v>
      </c>
      <c r="Y71" s="14" t="e">
        <f>SUMIF('[1]2007'!$B$2119:$B$2200,[1]New!B75,'[1]2007'!$E$2119:$E$2200)</f>
        <v>#VALUE!</v>
      </c>
      <c r="Z71" s="15" t="e">
        <f t="shared" si="10"/>
        <v>#VALUE!</v>
      </c>
      <c r="AA71" s="23">
        <v>69</v>
      </c>
      <c r="AB71" s="23"/>
      <c r="AC71" s="16" t="e">
        <f t="shared" si="11"/>
        <v>#VALUE!</v>
      </c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12"/>
        <v>#VALUE!</v>
      </c>
      <c r="AJ71" s="13">
        <f>IF(X71=0,0,LOOKUP(X71,[1]Deduct!A$21:A$64,[1]Deduct!A$21:A$64))-X71</f>
        <v>-5.75</v>
      </c>
      <c r="AK71" s="20">
        <f>IF(X71=0,0,LOOKUP(X71,[1]Deduct!A$21:A$64,[1]Deduct!C$21:C$64))</f>
        <v>45.66</v>
      </c>
      <c r="AL71" s="13">
        <f>IF(X71=0,0,LOOKUP(X71,[1]Deduct!A$21:A$64,[1]Deduct!D$21:D$64))</f>
        <v>25.02</v>
      </c>
      <c r="AM71" s="13">
        <f>IF(X71=0,0,LOOKUP(X71,[1]Deduct!A$21:A$64,[1]Deduct!E$21:E$64))</f>
        <v>11.07</v>
      </c>
      <c r="AN71" s="18">
        <f t="shared" si="13"/>
        <v>122.27</v>
      </c>
      <c r="AP71" s="21" t="e">
        <f t="shared" si="14"/>
        <v>#VALUE!</v>
      </c>
    </row>
    <row r="72" spans="1:42" s="13" customFormat="1" ht="15" customHeight="1">
      <c r="A72" s="68">
        <v>70</v>
      </c>
      <c r="B72" s="2" t="s">
        <v>103</v>
      </c>
      <c r="C72" s="3" t="s">
        <v>183</v>
      </c>
      <c r="D72" s="1" t="s">
        <v>26</v>
      </c>
      <c r="E72" s="23" t="s">
        <v>18</v>
      </c>
      <c r="F72" s="82">
        <v>10.25</v>
      </c>
      <c r="G72" s="69">
        <f t="shared" si="8"/>
        <v>40</v>
      </c>
      <c r="H72" s="24">
        <v>40</v>
      </c>
      <c r="I72" s="25">
        <v>11</v>
      </c>
      <c r="J72" s="26">
        <v>7</v>
      </c>
      <c r="K72" s="27">
        <v>11</v>
      </c>
      <c r="L72" s="28">
        <v>7</v>
      </c>
      <c r="M72" s="25">
        <v>0</v>
      </c>
      <c r="N72" s="26">
        <v>0</v>
      </c>
      <c r="O72" s="27">
        <v>0</v>
      </c>
      <c r="P72" s="28">
        <v>0</v>
      </c>
      <c r="Q72" s="25">
        <v>11</v>
      </c>
      <c r="R72" s="26">
        <v>7</v>
      </c>
      <c r="S72" s="27">
        <v>9</v>
      </c>
      <c r="T72" s="28">
        <v>5</v>
      </c>
      <c r="U72" s="25">
        <v>9</v>
      </c>
      <c r="V72" s="26">
        <v>5</v>
      </c>
      <c r="W72" s="22"/>
      <c r="X72" s="14">
        <f t="shared" si="9"/>
        <v>820</v>
      </c>
      <c r="Y72" s="14" t="e">
        <f>SUMIF('[1]2007'!$B$2119:$B$2200,[1]New!B76,'[1]2007'!$E$2119:$E$2200)</f>
        <v>#VALUE!</v>
      </c>
      <c r="Z72" s="15" t="e">
        <f t="shared" si="10"/>
        <v>#VALUE!</v>
      </c>
      <c r="AA72" s="23">
        <v>70</v>
      </c>
      <c r="AB72" s="23"/>
      <c r="AC72" s="16" t="e">
        <f t="shared" si="11"/>
        <v>#VALUE!</v>
      </c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12"/>
        <v>#VALUE!</v>
      </c>
      <c r="AJ72" s="13">
        <f>IF(X72=0,0,LOOKUP(X72,[1]Deduct!A$21:A$64,[1]Deduct!A$21:A$64))-X72</f>
        <v>-70</v>
      </c>
      <c r="AK72" s="20">
        <f>IF(X72=0,0,LOOKUP(X72,[1]Deduct!A$21:A$64,[1]Deduct!C$21:C$64))</f>
        <v>76.92</v>
      </c>
      <c r="AL72" s="13">
        <f>IF(X72=0,0,LOOKUP(X72,[1]Deduct!A$21:A$64,[1]Deduct!D$21:D$64))</f>
        <v>30.49</v>
      </c>
      <c r="AM72" s="13">
        <f>IF(X72=0,0,LOOKUP(X72,[1]Deduct!A$21:A$64,[1]Deduct!E$21:E$64))</f>
        <v>13.01</v>
      </c>
      <c r="AN72" s="18">
        <f t="shared" si="13"/>
        <v>169.12</v>
      </c>
      <c r="AP72" s="21" t="e">
        <f t="shared" si="14"/>
        <v>#VALUE!</v>
      </c>
    </row>
    <row r="73" spans="1:42" s="13" customFormat="1" ht="15" customHeight="1">
      <c r="A73" s="68">
        <v>71</v>
      </c>
      <c r="B73" s="2" t="s">
        <v>104</v>
      </c>
      <c r="C73" s="3" t="s">
        <v>184</v>
      </c>
      <c r="D73" s="1" t="s">
        <v>19</v>
      </c>
      <c r="E73" s="23" t="s">
        <v>18</v>
      </c>
      <c r="F73" s="82">
        <v>10.25</v>
      </c>
      <c r="G73" s="69">
        <f t="shared" si="8"/>
        <v>20</v>
      </c>
      <c r="H73" s="24">
        <v>20</v>
      </c>
      <c r="I73" s="25">
        <v>5</v>
      </c>
      <c r="J73" s="26">
        <v>9</v>
      </c>
      <c r="K73" s="27">
        <v>5</v>
      </c>
      <c r="L73" s="28">
        <v>9</v>
      </c>
      <c r="M73" s="25">
        <v>5</v>
      </c>
      <c r="N73" s="26">
        <v>9</v>
      </c>
      <c r="O73" s="27">
        <v>5</v>
      </c>
      <c r="P73" s="28">
        <v>9</v>
      </c>
      <c r="Q73" s="25">
        <v>5</v>
      </c>
      <c r="R73" s="26">
        <v>9</v>
      </c>
      <c r="S73" s="27">
        <v>0</v>
      </c>
      <c r="T73" s="28">
        <v>0</v>
      </c>
      <c r="U73" s="25">
        <v>0</v>
      </c>
      <c r="V73" s="26">
        <v>0</v>
      </c>
      <c r="W73" s="22"/>
      <c r="X73" s="14">
        <f t="shared" si="9"/>
        <v>410</v>
      </c>
      <c r="Y73" s="14" t="e">
        <f>SUMIF('[1]2007'!$B$2119:$B$2200,[1]New!B77,'[1]2007'!$E$2119:$E$2200)</f>
        <v>#VALUE!</v>
      </c>
      <c r="Z73" s="15" t="e">
        <f t="shared" si="10"/>
        <v>#VALUE!</v>
      </c>
      <c r="AA73" s="23">
        <v>71</v>
      </c>
      <c r="AB73" s="23"/>
      <c r="AC73" s="16" t="e">
        <f t="shared" si="11"/>
        <v>#VALUE!</v>
      </c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12"/>
        <v>#VALUE!</v>
      </c>
      <c r="AJ73" s="13">
        <f>IF(X73=0,0,LOOKUP(X73,[1]Deduct!A$21:A$64,[1]Deduct!A$21:A$64))-X73</f>
        <v>0</v>
      </c>
      <c r="AK73" s="20">
        <f>IF(X73=0,0,LOOKUP(X73,[1]Deduct!A$21:A$64,[1]Deduct!C$21:C$64))</f>
        <v>0</v>
      </c>
      <c r="AL73" s="13">
        <f>IF(X73=0,0,LOOKUP(X73,[1]Deduct!A$21:A$64,[1]Deduct!D$21:D$64))</f>
        <v>13.64</v>
      </c>
      <c r="AM73" s="13">
        <f>IF(X73=0,0,LOOKUP(X73,[1]Deduct!A$21:A$64,[1]Deduct!E$21:E$64))</f>
        <v>7.1</v>
      </c>
      <c r="AN73" s="18">
        <f t="shared" si="13"/>
        <v>44.32</v>
      </c>
      <c r="AP73" s="21" t="e">
        <f t="shared" si="14"/>
        <v>#VALUE!</v>
      </c>
    </row>
    <row r="74" spans="1:42" s="13" customFormat="1" ht="15" customHeight="1">
      <c r="A74" s="68">
        <v>72</v>
      </c>
      <c r="B74" s="2" t="s">
        <v>105</v>
      </c>
      <c r="C74" s="3" t="s">
        <v>185</v>
      </c>
      <c r="D74" s="1" t="s">
        <v>20</v>
      </c>
      <c r="E74" s="23" t="s">
        <v>18</v>
      </c>
      <c r="F74" s="82">
        <v>10.25</v>
      </c>
      <c r="G74" s="69">
        <f t="shared" si="8"/>
        <v>20</v>
      </c>
      <c r="H74" s="24">
        <v>20</v>
      </c>
      <c r="I74" s="25">
        <v>5</v>
      </c>
      <c r="J74" s="26">
        <v>9</v>
      </c>
      <c r="K74" s="27">
        <v>5</v>
      </c>
      <c r="L74" s="28">
        <v>9</v>
      </c>
      <c r="M74" s="25">
        <v>5</v>
      </c>
      <c r="N74" s="26">
        <v>9</v>
      </c>
      <c r="O74" s="27">
        <v>5</v>
      </c>
      <c r="P74" s="28">
        <v>9</v>
      </c>
      <c r="Q74" s="25">
        <v>5</v>
      </c>
      <c r="R74" s="26">
        <v>9</v>
      </c>
      <c r="S74" s="27">
        <v>0</v>
      </c>
      <c r="T74" s="28">
        <v>0</v>
      </c>
      <c r="U74" s="25">
        <v>0</v>
      </c>
      <c r="V74" s="26">
        <v>0</v>
      </c>
      <c r="W74" s="22"/>
      <c r="X74" s="14">
        <f t="shared" si="9"/>
        <v>410</v>
      </c>
      <c r="Y74" s="14" t="e">
        <f>SUMIF('[1]2007'!$B$2119:$B$2200,[1]New!B78,'[1]2007'!$E$2119:$E$2200)</f>
        <v>#VALUE!</v>
      </c>
      <c r="Z74" s="15" t="e">
        <f t="shared" si="10"/>
        <v>#VALUE!</v>
      </c>
      <c r="AA74" s="23">
        <v>72</v>
      </c>
      <c r="AB74" s="23"/>
      <c r="AC74" s="16" t="e">
        <f t="shared" si="11"/>
        <v>#VALUE!</v>
      </c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12"/>
        <v>#VALUE!</v>
      </c>
      <c r="AJ74" s="13">
        <f>IF(X74=0,0,LOOKUP(X74,[1]Deduct!A$21:A$64,[1]Deduct!A$21:A$64))-X74</f>
        <v>0</v>
      </c>
      <c r="AK74" s="20">
        <f>IF(X74=0,0,LOOKUP(X74,[1]Deduct!A$21:A$64,[1]Deduct!C$21:C$64))</f>
        <v>0</v>
      </c>
      <c r="AL74" s="13">
        <f>IF(X74=0,0,LOOKUP(X74,[1]Deduct!A$21:A$64,[1]Deduct!D$21:D$64))</f>
        <v>13.64</v>
      </c>
      <c r="AM74" s="13">
        <f>IF(X74=0,0,LOOKUP(X74,[1]Deduct!A$21:A$64,[1]Deduct!E$21:E$64))</f>
        <v>7.1</v>
      </c>
      <c r="AN74" s="18">
        <f t="shared" si="13"/>
        <v>44.32</v>
      </c>
      <c r="AP74" s="21" t="e">
        <f t="shared" si="14"/>
        <v>#VALUE!</v>
      </c>
    </row>
    <row r="75" spans="1:42" s="13" customFormat="1" ht="15" customHeight="1">
      <c r="A75" s="68">
        <v>73</v>
      </c>
      <c r="B75" s="2" t="s">
        <v>106</v>
      </c>
      <c r="C75" s="3" t="s">
        <v>186</v>
      </c>
      <c r="D75" s="1" t="s">
        <v>25</v>
      </c>
      <c r="E75" s="23" t="s">
        <v>18</v>
      </c>
      <c r="F75" s="82">
        <v>10.25</v>
      </c>
      <c r="G75" s="69">
        <f t="shared" si="8"/>
        <v>40</v>
      </c>
      <c r="H75" s="24">
        <v>40</v>
      </c>
      <c r="I75" s="25">
        <v>0</v>
      </c>
      <c r="J75" s="26">
        <v>0</v>
      </c>
      <c r="K75" s="27">
        <v>10</v>
      </c>
      <c r="L75" s="28">
        <v>5</v>
      </c>
      <c r="M75" s="25">
        <v>10</v>
      </c>
      <c r="N75" s="26">
        <v>5</v>
      </c>
      <c r="O75" s="27">
        <v>10</v>
      </c>
      <c r="P75" s="28">
        <v>5</v>
      </c>
      <c r="Q75" s="25">
        <v>10</v>
      </c>
      <c r="R75" s="26">
        <v>5</v>
      </c>
      <c r="S75" s="27">
        <v>10</v>
      </c>
      <c r="T75" s="28">
        <v>4</v>
      </c>
      <c r="U75" s="25">
        <v>10</v>
      </c>
      <c r="V75" s="26">
        <v>4</v>
      </c>
      <c r="W75" s="22"/>
      <c r="X75" s="14">
        <f t="shared" si="9"/>
        <v>820</v>
      </c>
      <c r="Y75" s="14" t="e">
        <f>SUMIF('[1]2007'!$B$2119:$B$2200,[1]New!B79,'[1]2007'!$E$2119:$E$2200)</f>
        <v>#VALUE!</v>
      </c>
      <c r="Z75" s="15" t="e">
        <f t="shared" si="10"/>
        <v>#VALUE!</v>
      </c>
      <c r="AA75" s="23">
        <v>73</v>
      </c>
      <c r="AB75" s="23"/>
      <c r="AC75" s="16" t="e">
        <f t="shared" si="11"/>
        <v>#VALUE!</v>
      </c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12"/>
        <v>#VALUE!</v>
      </c>
      <c r="AJ75" s="13">
        <f>IF(X75=0,0,LOOKUP(X75,[1]Deduct!A$21:A$64,[1]Deduct!A$21:A$64))-X75</f>
        <v>-70</v>
      </c>
      <c r="AK75" s="20">
        <f>IF(X75=0,0,LOOKUP(X75,[1]Deduct!A$21:A$64,[1]Deduct!C$21:C$64))</f>
        <v>76.92</v>
      </c>
      <c r="AL75" s="13">
        <f>IF(X75=0,0,LOOKUP(X75,[1]Deduct!A$21:A$64,[1]Deduct!D$21:D$64))</f>
        <v>30.49</v>
      </c>
      <c r="AM75" s="13">
        <f>IF(X75=0,0,LOOKUP(X75,[1]Deduct!A$21:A$64,[1]Deduct!E$21:E$64))</f>
        <v>13.01</v>
      </c>
      <c r="AN75" s="18">
        <f t="shared" si="13"/>
        <v>169.12</v>
      </c>
      <c r="AP75" s="21" t="e">
        <f t="shared" si="14"/>
        <v>#VALUE!</v>
      </c>
    </row>
    <row r="76" spans="1:42" s="13" customFormat="1" ht="15" customHeight="1">
      <c r="A76" s="68">
        <v>74</v>
      </c>
      <c r="B76" s="2" t="s">
        <v>107</v>
      </c>
      <c r="C76" s="3" t="s">
        <v>187</v>
      </c>
      <c r="D76" s="1" t="s">
        <v>19</v>
      </c>
      <c r="E76" s="23" t="s">
        <v>18</v>
      </c>
      <c r="F76" s="82">
        <v>10.25</v>
      </c>
      <c r="G76" s="69">
        <f t="shared" si="8"/>
        <v>40</v>
      </c>
      <c r="H76" s="24">
        <v>40</v>
      </c>
      <c r="I76" s="25">
        <v>10</v>
      </c>
      <c r="J76" s="26">
        <v>5</v>
      </c>
      <c r="K76" s="27">
        <v>10</v>
      </c>
      <c r="L76" s="28">
        <v>5</v>
      </c>
      <c r="M76" s="25">
        <v>10</v>
      </c>
      <c r="N76" s="26">
        <v>5</v>
      </c>
      <c r="O76" s="27">
        <v>0</v>
      </c>
      <c r="P76" s="28">
        <v>0</v>
      </c>
      <c r="Q76" s="25">
        <v>10</v>
      </c>
      <c r="R76" s="26">
        <v>5</v>
      </c>
      <c r="S76" s="27">
        <v>10</v>
      </c>
      <c r="T76" s="28">
        <v>4</v>
      </c>
      <c r="U76" s="25">
        <v>10</v>
      </c>
      <c r="V76" s="26">
        <v>4</v>
      </c>
      <c r="W76" s="22"/>
      <c r="X76" s="14">
        <f t="shared" si="9"/>
        <v>820</v>
      </c>
      <c r="Y76" s="14" t="e">
        <f>SUMIF('[1]2007'!$B$2119:$B$2200,[1]New!B80,'[1]2007'!$E$2119:$E$2200)</f>
        <v>#VALUE!</v>
      </c>
      <c r="Z76" s="15" t="e">
        <f t="shared" si="10"/>
        <v>#VALUE!</v>
      </c>
      <c r="AA76" s="23">
        <v>74</v>
      </c>
      <c r="AB76" s="23"/>
      <c r="AC76" s="16" t="e">
        <f t="shared" si="11"/>
        <v>#VALUE!</v>
      </c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12"/>
        <v>#VALUE!</v>
      </c>
      <c r="AJ76" s="13">
        <f>IF(X76=0,0,LOOKUP(X76,[1]Deduct!A$21:A$64,[1]Deduct!A$21:A$64))-X76</f>
        <v>-70</v>
      </c>
      <c r="AK76" s="20">
        <f>IF(X76=0,0,LOOKUP(X76,[1]Deduct!A$21:A$64,[1]Deduct!C$21:C$64))</f>
        <v>76.92</v>
      </c>
      <c r="AL76" s="13">
        <f>IF(X76=0,0,LOOKUP(X76,[1]Deduct!A$21:A$64,[1]Deduct!D$21:D$64))</f>
        <v>30.49</v>
      </c>
      <c r="AM76" s="13">
        <f>IF(X76=0,0,LOOKUP(X76,[1]Deduct!A$21:A$64,[1]Deduct!E$21:E$64))</f>
        <v>13.01</v>
      </c>
      <c r="AN76" s="18">
        <f t="shared" si="13"/>
        <v>169.12</v>
      </c>
      <c r="AP76" s="21" t="e">
        <f t="shared" si="14"/>
        <v>#VALUE!</v>
      </c>
    </row>
    <row r="77" spans="1:42" s="13" customFormat="1" ht="15" customHeight="1">
      <c r="A77" s="68">
        <v>75</v>
      </c>
      <c r="B77" s="2" t="s">
        <v>108</v>
      </c>
      <c r="C77" s="3" t="s">
        <v>188</v>
      </c>
      <c r="D77" s="1" t="s">
        <v>26</v>
      </c>
      <c r="E77" s="23" t="s">
        <v>18</v>
      </c>
      <c r="F77" s="82">
        <v>10.25</v>
      </c>
      <c r="G77" s="69">
        <f t="shared" si="8"/>
        <v>20</v>
      </c>
      <c r="H77" s="24">
        <v>20</v>
      </c>
      <c r="I77" s="25">
        <v>0</v>
      </c>
      <c r="J77" s="26">
        <v>0</v>
      </c>
      <c r="K77" s="27">
        <v>0</v>
      </c>
      <c r="L77" s="28">
        <v>0</v>
      </c>
      <c r="M77" s="25">
        <v>5</v>
      </c>
      <c r="N77" s="26">
        <v>10</v>
      </c>
      <c r="O77" s="27">
        <v>0</v>
      </c>
      <c r="P77" s="28">
        <v>0</v>
      </c>
      <c r="Q77" s="25">
        <v>5</v>
      </c>
      <c r="R77" s="26">
        <v>10</v>
      </c>
      <c r="S77" s="27">
        <v>5</v>
      </c>
      <c r="T77" s="28">
        <v>10</v>
      </c>
      <c r="U77" s="25">
        <v>5</v>
      </c>
      <c r="V77" s="26">
        <v>10</v>
      </c>
      <c r="W77" s="22"/>
      <c r="X77" s="14">
        <f t="shared" si="9"/>
        <v>410</v>
      </c>
      <c r="Y77" s="14" t="e">
        <f>SUMIF('[1]2007'!$B$2119:$B$2200,[1]New!B81,'[1]2007'!$E$2119:$E$2200)</f>
        <v>#VALUE!</v>
      </c>
      <c r="Z77" s="15" t="e">
        <f t="shared" si="10"/>
        <v>#VALUE!</v>
      </c>
      <c r="AA77" s="23">
        <v>75</v>
      </c>
      <c r="AB77" s="23"/>
      <c r="AC77" s="16" t="e">
        <f t="shared" si="11"/>
        <v>#VALUE!</v>
      </c>
      <c r="AE77" s="17" t="e">
        <f>IF(Y77=0,0,LOOKUP(Y77,[1]Deduct!A$2:A$18,[1]Deduct!C$2:C$18))</f>
        <v>#VALUE!</v>
      </c>
      <c r="AF77" s="18" t="e">
        <f>IF(Y77=0,0,LOOKUP(Y77,[1]Deduct!A$2:A$18,[1]Deduct!D$2:D$18))</f>
        <v>#VALUE!</v>
      </c>
      <c r="AG77" s="18" t="e">
        <f>IF(Y77=0,0,LOOKUP(Y77,[1]Deduct!A$2:A$18,[1]Deduct!E$2:E$18))</f>
        <v>#VALUE!</v>
      </c>
      <c r="AH77" s="19" t="e">
        <f t="shared" si="12"/>
        <v>#VALUE!</v>
      </c>
      <c r="AJ77" s="13">
        <f>IF(X77=0,0,LOOKUP(X77,[1]Deduct!A$21:A$64,[1]Deduct!A$21:A$64))-X77</f>
        <v>0</v>
      </c>
      <c r="AK77" s="20">
        <f>IF(X77=0,0,LOOKUP(X77,[1]Deduct!A$21:A$64,[1]Deduct!C$21:C$64))</f>
        <v>0</v>
      </c>
      <c r="AL77" s="13">
        <f>IF(X77=0,0,LOOKUP(X77,[1]Deduct!A$21:A$64,[1]Deduct!D$21:D$64))</f>
        <v>13.64</v>
      </c>
      <c r="AM77" s="13">
        <f>IF(X77=0,0,LOOKUP(X77,[1]Deduct!A$21:A$64,[1]Deduct!E$21:E$64))</f>
        <v>7.1</v>
      </c>
      <c r="AN77" s="18">
        <f t="shared" si="13"/>
        <v>44.32</v>
      </c>
      <c r="AP77" s="21" t="e">
        <f t="shared" si="14"/>
        <v>#VALUE!</v>
      </c>
    </row>
    <row r="78" spans="1:42" s="13" customFormat="1" ht="15">
      <c r="A78" s="68">
        <v>76</v>
      </c>
      <c r="B78" s="2" t="s">
        <v>109</v>
      </c>
      <c r="C78" s="3" t="s">
        <v>189</v>
      </c>
      <c r="D78" s="1" t="s">
        <v>17</v>
      </c>
      <c r="E78" s="23" t="s">
        <v>18</v>
      </c>
      <c r="F78" s="82">
        <v>10.25</v>
      </c>
      <c r="G78" s="69">
        <f t="shared" si="8"/>
        <v>35</v>
      </c>
      <c r="H78" s="24">
        <v>35</v>
      </c>
      <c r="I78" s="25">
        <v>9</v>
      </c>
      <c r="J78" s="26">
        <v>2</v>
      </c>
      <c r="K78" s="27">
        <v>9</v>
      </c>
      <c r="L78" s="28">
        <v>3</v>
      </c>
      <c r="M78" s="25">
        <v>0</v>
      </c>
      <c r="N78" s="26">
        <v>0</v>
      </c>
      <c r="O78" s="27">
        <v>9</v>
      </c>
      <c r="P78" s="28">
        <v>3</v>
      </c>
      <c r="Q78" s="25">
        <v>9</v>
      </c>
      <c r="R78" s="26">
        <v>3</v>
      </c>
      <c r="S78" s="27">
        <v>9</v>
      </c>
      <c r="T78" s="28">
        <v>3</v>
      </c>
      <c r="U78" s="25">
        <v>9</v>
      </c>
      <c r="V78" s="26">
        <v>3</v>
      </c>
      <c r="W78" s="22"/>
      <c r="X78" s="14">
        <f t="shared" si="9"/>
        <v>717.5</v>
      </c>
      <c r="Y78" s="14" t="e">
        <f>SUMIF('[1]2007'!$B$2119:$B$2200,[1]New!B82,'[1]2007'!$E$2119:$E$2200)</f>
        <v>#VALUE!</v>
      </c>
      <c r="Z78" s="15" t="e">
        <f t="shared" si="10"/>
        <v>#VALUE!</v>
      </c>
      <c r="AA78" s="23">
        <v>76</v>
      </c>
      <c r="AB78" s="23"/>
      <c r="AC78" s="16" t="e">
        <f t="shared" si="11"/>
        <v>#VALUE!</v>
      </c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si="12"/>
        <v>#VALUE!</v>
      </c>
      <c r="AJ78" s="13">
        <f>IF(X78=0,0,LOOKUP(X78,[1]Deduct!A$21:A$64,[1]Deduct!A$21:A$64))-X78</f>
        <v>-7.5</v>
      </c>
      <c r="AK78" s="20">
        <f>IF(X78=0,0,LOOKUP(X78,[1]Deduct!A$21:A$64,[1]Deduct!C$21:C$64))</f>
        <v>61.349999999999994</v>
      </c>
      <c r="AL78" s="13">
        <f>IF(X78=0,0,LOOKUP(X78,[1]Deduct!A$21:A$64,[1]Deduct!D$21:D$64))</f>
        <v>28.49</v>
      </c>
      <c r="AM78" s="13">
        <f>IF(X78=0,0,LOOKUP(X78,[1]Deduct!A$21:A$64,[1]Deduct!E$21:E$64))</f>
        <v>12.29</v>
      </c>
      <c r="AN78" s="18">
        <f t="shared" si="13"/>
        <v>147.83000000000001</v>
      </c>
      <c r="AP78" s="21" t="e">
        <f t="shared" si="14"/>
        <v>#VALUE!</v>
      </c>
    </row>
    <row r="79" spans="1:42" s="13" customFormat="1" ht="15">
      <c r="A79" s="68">
        <v>77</v>
      </c>
      <c r="B79" s="2" t="s">
        <v>110</v>
      </c>
      <c r="C79" s="3" t="s">
        <v>190</v>
      </c>
      <c r="D79" s="1" t="s">
        <v>17</v>
      </c>
      <c r="E79" s="23" t="s">
        <v>18</v>
      </c>
      <c r="F79" s="82">
        <v>10.75</v>
      </c>
      <c r="G79" s="69">
        <f t="shared" si="8"/>
        <v>40.25</v>
      </c>
      <c r="H79" s="24">
        <v>40.25</v>
      </c>
      <c r="I79" s="25">
        <v>3.5</v>
      </c>
      <c r="J79" s="26">
        <v>10</v>
      </c>
      <c r="K79" s="27">
        <v>3.5</v>
      </c>
      <c r="L79" s="28">
        <v>10</v>
      </c>
      <c r="M79" s="25">
        <v>3.5</v>
      </c>
      <c r="N79" s="26">
        <v>10</v>
      </c>
      <c r="O79" s="27">
        <v>3.25</v>
      </c>
      <c r="P79" s="28">
        <v>10</v>
      </c>
      <c r="Q79" s="25">
        <v>3</v>
      </c>
      <c r="R79" s="26">
        <v>10</v>
      </c>
      <c r="S79" s="27">
        <v>3</v>
      </c>
      <c r="T79" s="28">
        <v>10</v>
      </c>
      <c r="U79" s="25">
        <v>0</v>
      </c>
      <c r="V79" s="26">
        <v>0</v>
      </c>
      <c r="W79" s="22"/>
      <c r="X79" s="14">
        <f t="shared" si="9"/>
        <v>865.375</v>
      </c>
      <c r="Y79" s="14" t="e">
        <f>SUMIF('[1]2007'!$B$2119:$B$2200,[1]New!B83,'[1]2007'!$E$2119:$E$2200)</f>
        <v>#VALUE!</v>
      </c>
      <c r="Z79" s="15" t="e">
        <f t="shared" si="10"/>
        <v>#VALUE!</v>
      </c>
      <c r="AA79" s="23">
        <v>77</v>
      </c>
      <c r="AB79" s="23"/>
      <c r="AC79" s="16" t="e">
        <f t="shared" si="11"/>
        <v>#VALUE!</v>
      </c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12"/>
        <v>#VALUE!</v>
      </c>
      <c r="AJ79" s="13">
        <f>IF(X79=0,0,LOOKUP(X79,[1]Deduct!A$21:A$64,[1]Deduct!A$21:A$64))-X79</f>
        <v>-115.375</v>
      </c>
      <c r="AK79" s="20">
        <f>IF(X79=0,0,LOOKUP(X79,[1]Deduct!A$21:A$64,[1]Deduct!C$21:C$64))</f>
        <v>76.92</v>
      </c>
      <c r="AL79" s="13">
        <f>IF(X79=0,0,LOOKUP(X79,[1]Deduct!A$21:A$64,[1]Deduct!D$21:D$64))</f>
        <v>30.49</v>
      </c>
      <c r="AM79" s="13">
        <f>IF(X79=0,0,LOOKUP(X79,[1]Deduct!A$21:A$64,[1]Deduct!E$21:E$64))</f>
        <v>13.01</v>
      </c>
      <c r="AN79" s="18">
        <f t="shared" si="13"/>
        <v>169.12</v>
      </c>
      <c r="AP79" s="21" t="e">
        <f t="shared" si="14"/>
        <v>#VALUE!</v>
      </c>
    </row>
    <row r="80" spans="1:42" s="13" customFormat="1" ht="15" customHeight="1">
      <c r="A80" s="68">
        <v>78</v>
      </c>
      <c r="B80" s="2" t="s">
        <v>111</v>
      </c>
      <c r="C80" s="3" t="s">
        <v>191</v>
      </c>
      <c r="D80" s="1" t="s">
        <v>20</v>
      </c>
      <c r="E80" s="23" t="s">
        <v>18</v>
      </c>
      <c r="F80" s="82">
        <v>11.25</v>
      </c>
      <c r="G80" s="69">
        <f t="shared" si="8"/>
        <v>40</v>
      </c>
      <c r="H80" s="24">
        <v>40</v>
      </c>
      <c r="I80" s="25">
        <v>11</v>
      </c>
      <c r="J80" s="26">
        <v>6</v>
      </c>
      <c r="K80" s="27">
        <v>11</v>
      </c>
      <c r="L80" s="28">
        <v>6</v>
      </c>
      <c r="M80" s="25">
        <v>0</v>
      </c>
      <c r="N80" s="26">
        <v>0</v>
      </c>
      <c r="O80" s="27">
        <v>11</v>
      </c>
      <c r="P80" s="28">
        <v>6</v>
      </c>
      <c r="Q80" s="25">
        <v>11</v>
      </c>
      <c r="R80" s="26">
        <v>6</v>
      </c>
      <c r="S80" s="27">
        <v>11</v>
      </c>
      <c r="T80" s="28">
        <v>5</v>
      </c>
      <c r="U80" s="25">
        <v>11</v>
      </c>
      <c r="V80" s="26">
        <v>5</v>
      </c>
      <c r="W80" s="22"/>
      <c r="X80" s="14">
        <f t="shared" si="9"/>
        <v>900</v>
      </c>
      <c r="Y80" s="14" t="e">
        <f>SUMIF('[1]2007'!$B$2119:$B$2200,[1]New!B84,'[1]2007'!$E$2119:$E$2200)</f>
        <v>#VALUE!</v>
      </c>
      <c r="Z80" s="15" t="e">
        <f t="shared" si="10"/>
        <v>#VALUE!</v>
      </c>
      <c r="AA80" s="23">
        <v>78</v>
      </c>
      <c r="AB80" s="23"/>
      <c r="AC80" s="16" t="e">
        <f t="shared" si="11"/>
        <v>#VALUE!</v>
      </c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12"/>
        <v>#VALUE!</v>
      </c>
      <c r="AJ80" s="13">
        <f>IF(X80=0,0,LOOKUP(X80,[1]Deduct!A$21:A$64,[1]Deduct!A$21:A$64))-X80</f>
        <v>-20</v>
      </c>
      <c r="AK80" s="20">
        <f>IF(X80=0,0,LOOKUP(X80,[1]Deduct!A$21:A$64,[1]Deduct!C$21:C$64))</f>
        <v>99.45</v>
      </c>
      <c r="AL80" s="13">
        <f>IF(X80=0,0,LOOKUP(X80,[1]Deduct!A$21:A$64,[1]Deduct!D$21:D$64))</f>
        <v>36.9</v>
      </c>
      <c r="AM80" s="13">
        <f>IF(X80=0,0,LOOKUP(X80,[1]Deduct!A$21:A$64,[1]Deduct!E$21:E$64))</f>
        <v>15.22</v>
      </c>
      <c r="AN80" s="18">
        <f t="shared" si="13"/>
        <v>209.78</v>
      </c>
      <c r="AP80" s="21" t="e">
        <f t="shared" si="14"/>
        <v>#VALUE!</v>
      </c>
    </row>
    <row r="81" spans="1:42" s="13" customFormat="1" ht="15">
      <c r="A81" s="68">
        <v>79</v>
      </c>
      <c r="B81" s="2" t="s">
        <v>230</v>
      </c>
      <c r="C81" s="3" t="s">
        <v>192</v>
      </c>
      <c r="D81" s="1" t="s">
        <v>17</v>
      </c>
      <c r="E81" s="23" t="s">
        <v>18</v>
      </c>
      <c r="F81" s="82">
        <v>10.25</v>
      </c>
      <c r="G81" s="69">
        <f t="shared" si="8"/>
        <v>40</v>
      </c>
      <c r="H81" s="24">
        <v>40</v>
      </c>
      <c r="I81" s="25">
        <v>3</v>
      </c>
      <c r="J81" s="26">
        <v>10</v>
      </c>
      <c r="K81" s="27">
        <v>11</v>
      </c>
      <c r="L81" s="28">
        <v>6</v>
      </c>
      <c r="M81" s="25">
        <v>11</v>
      </c>
      <c r="N81" s="26">
        <v>6</v>
      </c>
      <c r="O81" s="27">
        <v>10.95</v>
      </c>
      <c r="P81" s="28">
        <v>5.95</v>
      </c>
      <c r="Q81" s="25">
        <v>0</v>
      </c>
      <c r="R81" s="26">
        <v>0</v>
      </c>
      <c r="S81" s="27">
        <v>12</v>
      </c>
      <c r="T81" s="28">
        <v>6</v>
      </c>
      <c r="U81" s="25">
        <v>12</v>
      </c>
      <c r="V81" s="26">
        <v>6</v>
      </c>
      <c r="W81" s="22"/>
      <c r="X81" s="14">
        <f t="shared" si="9"/>
        <v>820</v>
      </c>
      <c r="Y81" s="14" t="e">
        <f>SUMIF('[1]2007'!$B$2119:$B$2200,[1]New!B85,'[1]2007'!$E$2119:$E$2200)</f>
        <v>#VALUE!</v>
      </c>
      <c r="Z81" s="15" t="e">
        <f t="shared" si="10"/>
        <v>#VALUE!</v>
      </c>
      <c r="AA81" s="23">
        <v>79</v>
      </c>
      <c r="AB81" s="23"/>
      <c r="AC81" s="16" t="e">
        <f t="shared" si="11"/>
        <v>#VALUE!</v>
      </c>
      <c r="AE81" s="17" t="e">
        <f>IF(Y81=0,0,LOOKUP(Y81,[1]Deduct!A$2:A$18,[1]Deduct!C$2:C$18))</f>
        <v>#VALUE!</v>
      </c>
      <c r="AF81" s="18" t="e">
        <f>IF(Y81=0,0,LOOKUP(Y81,[1]Deduct!A$2:A$18,[1]Deduct!D$2:D$18))</f>
        <v>#VALUE!</v>
      </c>
      <c r="AG81" s="18" t="e">
        <f>IF(Y81=0,0,LOOKUP(Y81,[1]Deduct!A$2:A$18,[1]Deduct!E$2:E$18))</f>
        <v>#VALUE!</v>
      </c>
      <c r="AH81" s="19" t="e">
        <f t="shared" si="12"/>
        <v>#VALUE!</v>
      </c>
      <c r="AJ81" s="13">
        <f>IF(X81=0,0,LOOKUP(X81,[1]Deduct!A$21:A$64,[1]Deduct!A$21:A$64))-X81</f>
        <v>-70</v>
      </c>
      <c r="AK81" s="20">
        <f>IF(X81=0,0,LOOKUP(X81,[1]Deduct!A$21:A$64,[1]Deduct!C$21:C$64))</f>
        <v>76.92</v>
      </c>
      <c r="AL81" s="13">
        <f>IF(X81=0,0,LOOKUP(X81,[1]Deduct!A$21:A$64,[1]Deduct!D$21:D$64))</f>
        <v>30.49</v>
      </c>
      <c r="AM81" s="13">
        <f>IF(X81=0,0,LOOKUP(X81,[1]Deduct!A$21:A$64,[1]Deduct!E$21:E$64))</f>
        <v>13.01</v>
      </c>
      <c r="AN81" s="18">
        <f t="shared" si="13"/>
        <v>169.12</v>
      </c>
      <c r="AP81" s="21" t="e">
        <f t="shared" si="14"/>
        <v>#VALUE!</v>
      </c>
    </row>
    <row r="82" spans="1:42" s="13" customFormat="1" ht="15" customHeight="1">
      <c r="A82" s="68">
        <v>80</v>
      </c>
      <c r="B82" s="2" t="s">
        <v>112</v>
      </c>
      <c r="C82" s="3" t="s">
        <v>193</v>
      </c>
      <c r="D82" s="1" t="s">
        <v>26</v>
      </c>
      <c r="E82" s="23" t="s">
        <v>18</v>
      </c>
      <c r="F82" s="82">
        <v>11.25</v>
      </c>
      <c r="G82" s="69">
        <f t="shared" si="8"/>
        <v>32.67</v>
      </c>
      <c r="H82" s="24">
        <v>32.67</v>
      </c>
      <c r="I82" s="25">
        <v>11</v>
      </c>
      <c r="J82" s="26">
        <v>6</v>
      </c>
      <c r="K82" s="27">
        <v>11</v>
      </c>
      <c r="L82" s="28">
        <v>6</v>
      </c>
      <c r="M82" s="25">
        <v>11</v>
      </c>
      <c r="N82" s="26">
        <v>5</v>
      </c>
      <c r="O82" s="27">
        <v>11</v>
      </c>
      <c r="P82" s="28">
        <v>5</v>
      </c>
      <c r="Q82" s="25">
        <v>11</v>
      </c>
      <c r="R82" s="26">
        <v>5.67</v>
      </c>
      <c r="S82" s="27">
        <v>0</v>
      </c>
      <c r="T82" s="28">
        <v>0</v>
      </c>
      <c r="U82" s="25">
        <v>0</v>
      </c>
      <c r="V82" s="26">
        <v>0</v>
      </c>
      <c r="W82" s="22"/>
      <c r="X82" s="14">
        <f t="shared" si="9"/>
        <v>735.07500000000005</v>
      </c>
      <c r="Y82" s="14" t="e">
        <f>SUMIF('[1]2007'!$B$2119:$B$2200,[1]New!B86,'[1]2007'!$E$2119:$E$2200)</f>
        <v>#VALUE!</v>
      </c>
      <c r="Z82" s="15" t="e">
        <f t="shared" si="10"/>
        <v>#VALUE!</v>
      </c>
      <c r="AA82" s="23">
        <v>80</v>
      </c>
      <c r="AB82" s="23"/>
      <c r="AC82" s="16" t="e">
        <f t="shared" si="11"/>
        <v>#VALUE!</v>
      </c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12"/>
        <v>#VALUE!</v>
      </c>
      <c r="AJ82" s="13">
        <f>IF(X82=0,0,LOOKUP(X82,[1]Deduct!A$21:A$64,[1]Deduct!A$21:A$64))-X82</f>
        <v>-5.0750000000000455</v>
      </c>
      <c r="AK82" s="20">
        <f>IF(X82=0,0,LOOKUP(X82,[1]Deduct!A$21:A$64,[1]Deduct!C$21:C$64))</f>
        <v>69.14</v>
      </c>
      <c r="AL82" s="13">
        <f>IF(X82=0,0,LOOKUP(X82,[1]Deduct!A$21:A$64,[1]Deduct!D$21:D$64))</f>
        <v>29.49</v>
      </c>
      <c r="AM82" s="13">
        <f>IF(X82=0,0,LOOKUP(X82,[1]Deduct!A$21:A$64,[1]Deduct!E$21:E$64))</f>
        <v>12.65</v>
      </c>
      <c r="AN82" s="18">
        <f t="shared" si="13"/>
        <v>158.47999999999999</v>
      </c>
      <c r="AP82" s="21" t="e">
        <f t="shared" si="14"/>
        <v>#VALUE!</v>
      </c>
    </row>
    <row r="83" spans="1:42" s="13" customFormat="1" ht="15">
      <c r="A83" s="139">
        <v>81</v>
      </c>
      <c r="B83" s="140" t="s">
        <v>251</v>
      </c>
      <c r="C83" s="141" t="s">
        <v>252</v>
      </c>
      <c r="D83" s="142" t="s">
        <v>17</v>
      </c>
      <c r="E83" s="142" t="s">
        <v>18</v>
      </c>
      <c r="F83" s="143">
        <v>10.25</v>
      </c>
      <c r="G83" s="69">
        <f t="shared" si="8"/>
        <v>15.5</v>
      </c>
      <c r="H83" s="144">
        <v>15.5</v>
      </c>
      <c r="I83" s="145"/>
      <c r="J83" s="146"/>
      <c r="K83" s="147"/>
      <c r="L83" s="148"/>
      <c r="M83" s="145"/>
      <c r="N83" s="146"/>
      <c r="O83" s="147"/>
      <c r="P83" s="148"/>
      <c r="Q83" s="145"/>
      <c r="R83" s="146"/>
      <c r="S83" s="147">
        <v>12</v>
      </c>
      <c r="T83" s="148">
        <v>7.5</v>
      </c>
      <c r="U83" s="145">
        <v>12</v>
      </c>
      <c r="V83" s="146">
        <v>8</v>
      </c>
      <c r="W83" s="149"/>
      <c r="X83" s="14">
        <f t="shared" si="9"/>
        <v>317.75</v>
      </c>
      <c r="Y83" s="14" t="e">
        <f>SUMIF('[1]2007'!$B$2119:$B$2200,[1]New!B87,'[1]2007'!$E$2119:$E$2200)</f>
        <v>#VALUE!</v>
      </c>
      <c r="Z83" s="15" t="e">
        <f t="shared" si="10"/>
        <v>#VALUE!</v>
      </c>
      <c r="AA83" s="14">
        <v>81</v>
      </c>
      <c r="AB83" s="14"/>
      <c r="AC83" s="16" t="e">
        <f t="shared" si="11"/>
        <v>#VALUE!</v>
      </c>
      <c r="AD83" s="150"/>
      <c r="AE83" s="151" t="e">
        <f>IF(Y83=0,0,LOOKUP(Y83,[1]Deduct!A$2:A$18,[1]Deduct!C$2:C$18))</f>
        <v>#VALUE!</v>
      </c>
      <c r="AF83" s="152" t="e">
        <f>IF(Y83=0,0,LOOKUP(Y83,[1]Deduct!A$2:A$18,[1]Deduct!D$2:D$18))</f>
        <v>#VALUE!</v>
      </c>
      <c r="AG83" s="152" t="e">
        <f>IF(Y83=0,0,LOOKUP(Y83,[1]Deduct!A$2:A$18,[1]Deduct!E$2:E$18))</f>
        <v>#VALUE!</v>
      </c>
      <c r="AH83" s="153" t="e">
        <f t="shared" si="12"/>
        <v>#VALUE!</v>
      </c>
      <c r="AI83" s="150"/>
      <c r="AJ83" s="150" t="e">
        <f>IF(X83=0,0,LOOKUP(X83,[1]Deduct!A$21:A$64,[1]Deduct!A$21:A$64))-X83</f>
        <v>#N/A</v>
      </c>
      <c r="AK83" s="154" t="e">
        <f>IF(X83=0,0,LOOKUP(X83,[1]Deduct!A$21:A$64,[1]Deduct!C$21:C$64))</f>
        <v>#N/A</v>
      </c>
      <c r="AL83" s="150" t="e">
        <f>IF(X83=0,0,LOOKUP(X83,[1]Deduct!A$21:A$64,[1]Deduct!D$21:D$64))</f>
        <v>#N/A</v>
      </c>
      <c r="AM83" s="150" t="e">
        <f>IF(X83=0,0,LOOKUP(X83,[1]Deduct!A$21:A$64,[1]Deduct!E$21:E$64))</f>
        <v>#N/A</v>
      </c>
      <c r="AN83" s="152" t="e">
        <f t="shared" si="13"/>
        <v>#N/A</v>
      </c>
      <c r="AO83" s="150"/>
      <c r="AP83" s="155" t="e">
        <f t="shared" si="14"/>
        <v>#N/A</v>
      </c>
    </row>
    <row r="84" spans="1:42" s="13" customFormat="1" ht="15" customHeight="1">
      <c r="A84" s="68">
        <v>82</v>
      </c>
      <c r="B84" s="2" t="s">
        <v>113</v>
      </c>
      <c r="C84" s="3" t="s">
        <v>194</v>
      </c>
      <c r="D84" s="1" t="s">
        <v>25</v>
      </c>
      <c r="E84" s="23" t="s">
        <v>18</v>
      </c>
      <c r="F84" s="82">
        <v>10.25</v>
      </c>
      <c r="G84" s="69">
        <f t="shared" si="8"/>
        <v>20</v>
      </c>
      <c r="H84" s="24">
        <v>20</v>
      </c>
      <c r="I84" s="25">
        <v>11</v>
      </c>
      <c r="J84" s="26">
        <v>3</v>
      </c>
      <c r="K84" s="27">
        <v>11</v>
      </c>
      <c r="L84" s="28">
        <v>3</v>
      </c>
      <c r="M84" s="25">
        <v>0</v>
      </c>
      <c r="N84" s="26">
        <v>0</v>
      </c>
      <c r="O84" s="27">
        <v>11</v>
      </c>
      <c r="P84" s="28">
        <v>3</v>
      </c>
      <c r="Q84" s="25">
        <v>11</v>
      </c>
      <c r="R84" s="26">
        <v>3</v>
      </c>
      <c r="S84" s="27">
        <v>11</v>
      </c>
      <c r="T84" s="28">
        <v>3</v>
      </c>
      <c r="U84" s="25">
        <v>0</v>
      </c>
      <c r="V84" s="26">
        <v>0</v>
      </c>
      <c r="W84" s="22"/>
      <c r="X84" s="14">
        <f t="shared" si="9"/>
        <v>410</v>
      </c>
      <c r="Y84" s="14" t="e">
        <f>SUMIF('[1]2007'!$B$2119:$B$2200,[1]New!B88,'[1]2007'!$E$2119:$E$2200)</f>
        <v>#VALUE!</v>
      </c>
      <c r="Z84" s="15" t="e">
        <f t="shared" si="10"/>
        <v>#VALUE!</v>
      </c>
      <c r="AA84" s="23">
        <v>82</v>
      </c>
      <c r="AB84" s="23"/>
      <c r="AC84" s="16" t="e">
        <f t="shared" si="11"/>
        <v>#VALUE!</v>
      </c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12"/>
        <v>#VALUE!</v>
      </c>
      <c r="AJ84" s="13">
        <f>IF(X84=0,0,LOOKUP(X84,[1]Deduct!A$21:A$64,[1]Deduct!A$21:A$64))-X84</f>
        <v>0</v>
      </c>
      <c r="AK84" s="20">
        <f>IF(X84=0,0,LOOKUP(X84,[1]Deduct!A$21:A$64,[1]Deduct!C$21:C$64))</f>
        <v>0</v>
      </c>
      <c r="AL84" s="13">
        <f>IF(X84=0,0,LOOKUP(X84,[1]Deduct!A$21:A$64,[1]Deduct!D$21:D$64))</f>
        <v>13.64</v>
      </c>
      <c r="AM84" s="13">
        <f>IF(X84=0,0,LOOKUP(X84,[1]Deduct!A$21:A$64,[1]Deduct!E$21:E$64))</f>
        <v>7.1</v>
      </c>
      <c r="AN84" s="18">
        <f t="shared" si="13"/>
        <v>44.32</v>
      </c>
      <c r="AP84" s="21" t="e">
        <f t="shared" si="14"/>
        <v>#VALUE!</v>
      </c>
    </row>
    <row r="85" spans="1:42" s="13" customFormat="1" ht="15" customHeight="1">
      <c r="A85" s="68">
        <v>83</v>
      </c>
      <c r="B85" s="2" t="s">
        <v>221</v>
      </c>
      <c r="C85" s="3" t="s">
        <v>222</v>
      </c>
      <c r="D85" s="1" t="s">
        <v>216</v>
      </c>
      <c r="E85" s="23" t="s">
        <v>18</v>
      </c>
      <c r="F85" s="82">
        <v>10.25</v>
      </c>
      <c r="G85" s="69">
        <f t="shared" si="8"/>
        <v>40</v>
      </c>
      <c r="H85" s="24">
        <v>40</v>
      </c>
      <c r="I85" s="25">
        <v>12</v>
      </c>
      <c r="J85" s="26">
        <v>6</v>
      </c>
      <c r="K85" s="27">
        <v>1</v>
      </c>
      <c r="L85" s="28">
        <v>9</v>
      </c>
      <c r="M85" s="25">
        <v>9</v>
      </c>
      <c r="N85" s="26">
        <v>4</v>
      </c>
      <c r="O85" s="27">
        <v>1</v>
      </c>
      <c r="P85" s="28">
        <v>9</v>
      </c>
      <c r="Q85" s="25">
        <v>0</v>
      </c>
      <c r="R85" s="26">
        <v>0</v>
      </c>
      <c r="S85" s="27">
        <v>9</v>
      </c>
      <c r="T85" s="28">
        <v>4</v>
      </c>
      <c r="U85" s="25">
        <v>12</v>
      </c>
      <c r="V85" s="26">
        <v>4</v>
      </c>
      <c r="W85" s="22"/>
      <c r="X85" s="14">
        <f t="shared" si="9"/>
        <v>820</v>
      </c>
      <c r="Y85" s="14" t="e">
        <f>SUMIF('[1]2007'!$B$2119:$B$2200,[1]New!B89,'[1]2007'!$E$2119:$E$2200)</f>
        <v>#VALUE!</v>
      </c>
      <c r="Z85" s="15" t="e">
        <f t="shared" si="10"/>
        <v>#VALUE!</v>
      </c>
      <c r="AA85" s="23">
        <v>83</v>
      </c>
      <c r="AB85" s="23"/>
      <c r="AC85" s="16" t="e">
        <f t="shared" si="11"/>
        <v>#VALUE!</v>
      </c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12"/>
        <v>#VALUE!</v>
      </c>
      <c r="AJ85" s="13">
        <f>IF(X85=0,0,LOOKUP(X85,[1]Deduct!A$21:A$64,[1]Deduct!A$21:A$64))-X85</f>
        <v>-70</v>
      </c>
      <c r="AK85" s="20">
        <f>IF(X85=0,0,LOOKUP(X85,[1]Deduct!A$21:A$64,[1]Deduct!C$21:C$64))</f>
        <v>76.92</v>
      </c>
      <c r="AL85" s="13">
        <f>IF(X85=0,0,LOOKUP(X85,[1]Deduct!A$21:A$64,[1]Deduct!D$21:D$64))</f>
        <v>30.49</v>
      </c>
      <c r="AM85" s="13">
        <f>IF(X85=0,0,LOOKUP(X85,[1]Deduct!A$21:A$64,[1]Deduct!E$21:E$64))</f>
        <v>13.01</v>
      </c>
      <c r="AN85" s="18">
        <f t="shared" si="13"/>
        <v>169.12</v>
      </c>
      <c r="AP85" s="21" t="e">
        <f t="shared" si="14"/>
        <v>#VALUE!</v>
      </c>
    </row>
    <row r="86" spans="1:42" s="13" customFormat="1" ht="15" customHeight="1">
      <c r="A86" s="68">
        <v>84</v>
      </c>
      <c r="B86" s="2" t="s">
        <v>114</v>
      </c>
      <c r="C86" s="3" t="s">
        <v>195</v>
      </c>
      <c r="D86" s="1" t="s">
        <v>216</v>
      </c>
      <c r="E86" s="23" t="s">
        <v>18</v>
      </c>
      <c r="F86" s="82">
        <v>14</v>
      </c>
      <c r="G86" s="69">
        <f t="shared" si="8"/>
        <v>26.25</v>
      </c>
      <c r="H86" s="24">
        <v>26.25</v>
      </c>
      <c r="I86" s="25">
        <v>12</v>
      </c>
      <c r="J86" s="26">
        <v>5</v>
      </c>
      <c r="K86" s="27">
        <v>0</v>
      </c>
      <c r="L86" s="28">
        <v>0</v>
      </c>
      <c r="M86" s="25">
        <v>0</v>
      </c>
      <c r="N86" s="26">
        <v>0</v>
      </c>
      <c r="O86" s="27">
        <v>11</v>
      </c>
      <c r="P86" s="28">
        <v>4.75</v>
      </c>
      <c r="Q86" s="25">
        <v>11</v>
      </c>
      <c r="R86" s="26">
        <v>4</v>
      </c>
      <c r="S86" s="27">
        <v>11</v>
      </c>
      <c r="T86" s="28">
        <v>4.5</v>
      </c>
      <c r="U86" s="25">
        <v>11</v>
      </c>
      <c r="V86" s="26">
        <v>4</v>
      </c>
      <c r="W86" s="22"/>
      <c r="X86" s="14">
        <f t="shared" si="9"/>
        <v>735</v>
      </c>
      <c r="Y86" s="14" t="e">
        <f>SUMIF('[1]2007'!$B$2119:$B$2200,[1]New!B90,'[1]2007'!$E$2119:$E$2200)</f>
        <v>#VALUE!</v>
      </c>
      <c r="Z86" s="15" t="e">
        <f t="shared" si="10"/>
        <v>#VALUE!</v>
      </c>
      <c r="AA86" s="23">
        <v>84</v>
      </c>
      <c r="AB86" s="23"/>
      <c r="AC86" s="16" t="e">
        <f t="shared" si="11"/>
        <v>#VALUE!</v>
      </c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12"/>
        <v>#VALUE!</v>
      </c>
      <c r="AJ86" s="13">
        <f>IF(X86=0,0,LOOKUP(X86,[1]Deduct!A$21:A$64,[1]Deduct!A$21:A$64))-X86</f>
        <v>-5</v>
      </c>
      <c r="AK86" s="20">
        <f>IF(X86=0,0,LOOKUP(X86,[1]Deduct!A$21:A$64,[1]Deduct!C$21:C$64))</f>
        <v>69.14</v>
      </c>
      <c r="AL86" s="13">
        <f>IF(X86=0,0,LOOKUP(X86,[1]Deduct!A$21:A$64,[1]Deduct!D$21:D$64))</f>
        <v>29.49</v>
      </c>
      <c r="AM86" s="13">
        <f>IF(X86=0,0,LOOKUP(X86,[1]Deduct!A$21:A$64,[1]Deduct!E$21:E$64))</f>
        <v>12.65</v>
      </c>
      <c r="AN86" s="18">
        <f t="shared" si="13"/>
        <v>158.47999999999999</v>
      </c>
      <c r="AP86" s="21" t="e">
        <f t="shared" si="14"/>
        <v>#VALUE!</v>
      </c>
    </row>
    <row r="87" spans="1:42" s="13" customFormat="1" ht="15" customHeight="1">
      <c r="A87" s="68">
        <v>85</v>
      </c>
      <c r="B87" s="2" t="s">
        <v>116</v>
      </c>
      <c r="C87" s="3" t="s">
        <v>197</v>
      </c>
      <c r="D87" s="1" t="s">
        <v>19</v>
      </c>
      <c r="E87" s="23" t="s">
        <v>18</v>
      </c>
      <c r="F87" s="82">
        <v>10.25</v>
      </c>
      <c r="G87" s="69">
        <f t="shared" si="8"/>
        <v>40</v>
      </c>
      <c r="H87" s="24">
        <v>40</v>
      </c>
      <c r="I87" s="25">
        <v>2</v>
      </c>
      <c r="J87" s="26">
        <v>9</v>
      </c>
      <c r="K87" s="27">
        <v>2</v>
      </c>
      <c r="L87" s="28">
        <v>9</v>
      </c>
      <c r="M87" s="25">
        <v>0</v>
      </c>
      <c r="N87" s="26">
        <v>0</v>
      </c>
      <c r="O87" s="27">
        <v>2</v>
      </c>
      <c r="P87" s="28">
        <v>9</v>
      </c>
      <c r="Q87" s="25">
        <v>2</v>
      </c>
      <c r="R87" s="26">
        <v>9</v>
      </c>
      <c r="S87" s="27">
        <v>3</v>
      </c>
      <c r="T87" s="28">
        <v>9</v>
      </c>
      <c r="U87" s="25">
        <v>3</v>
      </c>
      <c r="V87" s="26">
        <v>9</v>
      </c>
      <c r="W87" s="22"/>
      <c r="X87" s="14">
        <f t="shared" si="9"/>
        <v>820</v>
      </c>
      <c r="Y87" s="14" t="e">
        <f>SUMIF('[1]2007'!$B$2119:$B$2200,[1]New!B91,'[1]2007'!$E$2119:$E$2200)</f>
        <v>#VALUE!</v>
      </c>
      <c r="Z87" s="15" t="e">
        <f t="shared" si="10"/>
        <v>#VALUE!</v>
      </c>
      <c r="AA87" s="23">
        <v>85</v>
      </c>
      <c r="AB87" s="23"/>
      <c r="AC87" s="16" t="e">
        <f t="shared" si="11"/>
        <v>#VALUE!</v>
      </c>
      <c r="AE87" s="17" t="e">
        <f>IF(Y87=0,0,LOOKUP(Y87,[1]Deduct!A$2:A$18,[1]Deduct!C$2:C$18))</f>
        <v>#VALUE!</v>
      </c>
      <c r="AF87" s="18" t="e">
        <f>IF(Y87=0,0,LOOKUP(Y87,[1]Deduct!A$2:A$18,[1]Deduct!D$2:D$18))</f>
        <v>#VALUE!</v>
      </c>
      <c r="AG87" s="18" t="e">
        <f>IF(Y87=0,0,LOOKUP(Y87,[1]Deduct!A$2:A$18,[1]Deduct!E$2:E$18))</f>
        <v>#VALUE!</v>
      </c>
      <c r="AH87" s="19" t="e">
        <f t="shared" si="12"/>
        <v>#VALUE!</v>
      </c>
      <c r="AJ87" s="13">
        <f>IF(X87=0,0,LOOKUP(X87,[1]Deduct!A$21:A$64,[1]Deduct!A$21:A$64))-X87</f>
        <v>-70</v>
      </c>
      <c r="AK87" s="20">
        <f>IF(X87=0,0,LOOKUP(X87,[1]Deduct!A$21:A$64,[1]Deduct!C$21:C$64))</f>
        <v>76.92</v>
      </c>
      <c r="AL87" s="13">
        <f>IF(X87=0,0,LOOKUP(X87,[1]Deduct!A$21:A$64,[1]Deduct!D$21:D$64))</f>
        <v>30.49</v>
      </c>
      <c r="AM87" s="13">
        <f>IF(X87=0,0,LOOKUP(X87,[1]Deduct!A$21:A$64,[1]Deduct!E$21:E$64))</f>
        <v>13.01</v>
      </c>
      <c r="AN87" s="18">
        <f t="shared" si="13"/>
        <v>169.12</v>
      </c>
      <c r="AP87" s="21" t="e">
        <f t="shared" si="14"/>
        <v>#VALUE!</v>
      </c>
    </row>
    <row r="88" spans="1:42" s="13" customFormat="1" ht="15" customHeight="1">
      <c r="A88" s="68">
        <v>86</v>
      </c>
      <c r="B88" s="2" t="s">
        <v>118</v>
      </c>
      <c r="C88" s="3" t="s">
        <v>199</v>
      </c>
      <c r="D88" s="1" t="s">
        <v>20</v>
      </c>
      <c r="E88" s="23" t="s">
        <v>18</v>
      </c>
      <c r="F88" s="82">
        <v>10.25</v>
      </c>
      <c r="G88" s="69">
        <f t="shared" si="8"/>
        <v>20</v>
      </c>
      <c r="H88" s="24">
        <v>20</v>
      </c>
      <c r="I88" s="25">
        <v>12</v>
      </c>
      <c r="J88" s="26">
        <v>4</v>
      </c>
      <c r="K88" s="27">
        <v>12</v>
      </c>
      <c r="L88" s="28">
        <v>4</v>
      </c>
      <c r="M88" s="25">
        <v>12</v>
      </c>
      <c r="N88" s="26">
        <v>4</v>
      </c>
      <c r="O88" s="27">
        <v>0</v>
      </c>
      <c r="P88" s="28">
        <v>0</v>
      </c>
      <c r="Q88" s="25">
        <v>12</v>
      </c>
      <c r="R88" s="26">
        <v>4</v>
      </c>
      <c r="S88" s="27">
        <v>12</v>
      </c>
      <c r="T88" s="28">
        <v>4</v>
      </c>
      <c r="U88" s="25">
        <v>0</v>
      </c>
      <c r="V88" s="26">
        <v>0</v>
      </c>
      <c r="W88" s="22"/>
      <c r="X88" s="14">
        <f t="shared" si="9"/>
        <v>410</v>
      </c>
      <c r="Y88" s="14" t="e">
        <f>SUMIF('[1]2007'!$B$2119:$B$2200,[1]New!B92,'[1]2007'!$E$2119:$E$2200)</f>
        <v>#VALUE!</v>
      </c>
      <c r="Z88" s="15" t="e">
        <f t="shared" si="10"/>
        <v>#VALUE!</v>
      </c>
      <c r="AA88" s="23">
        <v>86</v>
      </c>
      <c r="AB88" s="23"/>
      <c r="AC88" s="16" t="e">
        <f t="shared" si="11"/>
        <v>#VALUE!</v>
      </c>
      <c r="AE88" s="17" t="e">
        <f>IF(Y88=0,0,LOOKUP(Y88,[1]Deduct!A$2:A$18,[1]Deduct!C$2:C$18))</f>
        <v>#VALUE!</v>
      </c>
      <c r="AF88" s="18" t="e">
        <f>IF(Y88=0,0,LOOKUP(Y88,[1]Deduct!A$2:A$18,[1]Deduct!D$2:D$18))</f>
        <v>#VALUE!</v>
      </c>
      <c r="AG88" s="18" t="e">
        <f>IF(Y88=0,0,LOOKUP(Y88,[1]Deduct!A$2:A$18,[1]Deduct!E$2:E$18))</f>
        <v>#VALUE!</v>
      </c>
      <c r="AH88" s="19" t="e">
        <f t="shared" si="12"/>
        <v>#VALUE!</v>
      </c>
      <c r="AJ88" s="13">
        <f>IF(X88=0,0,LOOKUP(X88,[1]Deduct!A$21:A$64,[1]Deduct!A$21:A$64))-X88</f>
        <v>0</v>
      </c>
      <c r="AK88" s="20">
        <f>IF(X88=0,0,LOOKUP(X88,[1]Deduct!A$21:A$64,[1]Deduct!C$21:C$64))</f>
        <v>0</v>
      </c>
      <c r="AL88" s="13">
        <f>IF(X88=0,0,LOOKUP(X88,[1]Deduct!A$21:A$64,[1]Deduct!D$21:D$64))</f>
        <v>13.64</v>
      </c>
      <c r="AM88" s="13">
        <f>IF(X88=0,0,LOOKUP(X88,[1]Deduct!A$21:A$64,[1]Deduct!E$21:E$64))</f>
        <v>7.1</v>
      </c>
      <c r="AN88" s="18">
        <f t="shared" si="13"/>
        <v>44.32</v>
      </c>
      <c r="AP88" s="21" t="e">
        <f t="shared" si="14"/>
        <v>#VALUE!</v>
      </c>
    </row>
    <row r="89" spans="1:42" s="13" customFormat="1" ht="15.75" customHeight="1" thickBot="1">
      <c r="A89" s="29">
        <v>87</v>
      </c>
      <c r="B89" s="98" t="s">
        <v>253</v>
      </c>
      <c r="C89" s="99" t="s">
        <v>254</v>
      </c>
      <c r="D89" s="100" t="s">
        <v>20</v>
      </c>
      <c r="E89" s="32" t="s">
        <v>18</v>
      </c>
      <c r="F89" s="106">
        <v>10.25</v>
      </c>
      <c r="G89" s="39">
        <f t="shared" si="8"/>
        <v>31.03</v>
      </c>
      <c r="H89" s="33">
        <v>31.03</v>
      </c>
      <c r="I89" s="34">
        <v>10</v>
      </c>
      <c r="J89" s="35">
        <v>4</v>
      </c>
      <c r="K89" s="36">
        <v>0</v>
      </c>
      <c r="L89" s="37">
        <v>0</v>
      </c>
      <c r="M89" s="34">
        <v>10</v>
      </c>
      <c r="N89" s="35">
        <v>4</v>
      </c>
      <c r="O89" s="36">
        <v>0</v>
      </c>
      <c r="P89" s="37">
        <v>0</v>
      </c>
      <c r="Q89" s="34">
        <v>10</v>
      </c>
      <c r="R89" s="35">
        <v>4</v>
      </c>
      <c r="S89" s="36">
        <v>10</v>
      </c>
      <c r="T89" s="37">
        <v>4</v>
      </c>
      <c r="U89" s="34">
        <v>10</v>
      </c>
      <c r="V89" s="35">
        <v>5.03</v>
      </c>
      <c r="W89" s="31"/>
      <c r="X89" s="32">
        <f>F89*G89*2</f>
        <v>636.11500000000001</v>
      </c>
      <c r="Y89" s="32" t="e">
        <f>SUMIF('[1]2007'!$B$2119:$B$2200,[1]New!B105,'[1]2007'!$E$2119:$E$2200)</f>
        <v>#VALUE!</v>
      </c>
      <c r="Z89" s="38" t="e">
        <f>IF(X89=0,0,X89-Y89)</f>
        <v>#VALUE!</v>
      </c>
      <c r="AA89" s="39">
        <v>87</v>
      </c>
      <c r="AB89" s="32"/>
      <c r="AC89" s="40" t="e">
        <f>IF(Y89=0,0,Z89/Y89)</f>
        <v>#VALUE!</v>
      </c>
      <c r="AD89" s="41"/>
      <c r="AE89" s="42" t="e">
        <f>IF(Y89=0,0,LOOKUP(Y89,[1]Deduct!A$2:A$18,[1]Deduct!C$2:C$18))</f>
        <v>#VALUE!</v>
      </c>
      <c r="AF89" s="43" t="e">
        <f>IF(Y89=0,0,LOOKUP(Y89,[1]Deduct!A$2:A$18,[1]Deduct!D$2:D$18))</f>
        <v>#VALUE!</v>
      </c>
      <c r="AG89" s="43" t="e">
        <f>IF(Y89=0,0,LOOKUP(Y89,[1]Deduct!A$2:A$18,[1]Deduct!E$2:E$18))</f>
        <v>#VALUE!</v>
      </c>
      <c r="AH89" s="44" t="e">
        <f>ROUND(AE89+AF89*2+AG89*2.4,2)</f>
        <v>#VALUE!</v>
      </c>
      <c r="AI89" s="41"/>
      <c r="AJ89" s="41">
        <v>0</v>
      </c>
      <c r="AK89" s="45">
        <f>IF(X89=0,0,LOOKUP(X89,[1]Deduct!A$21:A$64,[1]Deduct!C$21:C$64))</f>
        <v>43.57</v>
      </c>
      <c r="AL89" s="41">
        <f>IF(X89=0,0,LOOKUP(X89,[1]Deduct!A$21:A$64,[1]Deduct!D$21:D$64))</f>
        <v>24.53</v>
      </c>
      <c r="AM89" s="41">
        <f>IF(X89=0,0,LOOKUP(X89,[1]Deduct!A$21:A$64,[1]Deduct!E$21:E$64))</f>
        <v>10.9</v>
      </c>
      <c r="AN89" s="43">
        <f>ROUND(AK89+AL89*2+AM89*2.4,2)</f>
        <v>118.79</v>
      </c>
      <c r="AO89" s="41"/>
      <c r="AP89" s="46" t="e">
        <f>AN89-AH89</f>
        <v>#VALUE!</v>
      </c>
    </row>
    <row r="90" spans="1:42" ht="13.5" thickTop="1"/>
    <row r="91" spans="1:42">
      <c r="F91" s="136"/>
    </row>
  </sheetData>
  <autoFilter ref="A1:AP89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29">
    <mergeCell ref="AG1:AG2"/>
    <mergeCell ref="AK1:AK2"/>
    <mergeCell ref="AL1:AL2"/>
    <mergeCell ref="AM1:AM2"/>
    <mergeCell ref="AO1:AO2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</mergeCells>
  <pageMargins left="0.7" right="0.7" top="0.75" bottom="0.75" header="0.3" footer="0.3"/>
  <pageSetup scale="56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P177"/>
  <sheetViews>
    <sheetView zoomScale="80" zoomScaleNormal="80" workbookViewId="0">
      <pane xSplit="8" ySplit="2" topLeftCell="J3" activePane="bottomRight" state="frozen"/>
      <selection pane="topRight" activeCell="I1" sqref="I1"/>
      <selection pane="bottomLeft" activeCell="A3" sqref="A3"/>
      <selection pane="bottomRight" activeCell="L54" sqref="L54"/>
    </sheetView>
  </sheetViews>
  <sheetFormatPr defaultRowHeight="12.75"/>
  <cols>
    <col min="1" max="1" width="5.85546875" customWidth="1"/>
    <col min="2" max="2" width="23.7109375" bestFit="1" customWidth="1"/>
    <col min="3" max="3" width="13.85546875" bestFit="1" customWidth="1"/>
    <col min="4" max="4" width="13.7109375" customWidth="1"/>
    <col min="5" max="5" width="8.42578125" customWidth="1"/>
    <col min="8" max="8" width="7.85546875" customWidth="1"/>
    <col min="17" max="18" width="9.140625" style="97"/>
    <col min="29" max="29" width="11" bestFit="1" customWidth="1"/>
    <col min="31" max="34" width="9.85546875" bestFit="1" customWidth="1"/>
    <col min="36" max="40" width="9.28515625" bestFit="1" customWidth="1"/>
    <col min="42" max="42" width="9.85546875" bestFit="1" customWidth="1"/>
  </cols>
  <sheetData>
    <row r="1" spans="1:42" s="9" customFormat="1" ht="17.25" thickTop="1" thickBot="1">
      <c r="A1" s="216" t="s">
        <v>0</v>
      </c>
      <c r="B1" s="218" t="s">
        <v>1</v>
      </c>
      <c r="C1" s="220" t="s">
        <v>2</v>
      </c>
      <c r="D1" s="222" t="s">
        <v>3</v>
      </c>
      <c r="E1" s="222" t="s">
        <v>4</v>
      </c>
      <c r="F1" s="210" t="s">
        <v>5</v>
      </c>
      <c r="G1" s="212" t="s">
        <v>6</v>
      </c>
      <c r="H1" s="214" t="s">
        <v>37</v>
      </c>
      <c r="I1" s="208" t="s">
        <v>7</v>
      </c>
      <c r="J1" s="209"/>
      <c r="K1" s="208" t="s">
        <v>8</v>
      </c>
      <c r="L1" s="209"/>
      <c r="M1" s="208" t="s">
        <v>9</v>
      </c>
      <c r="N1" s="209"/>
      <c r="O1" s="208" t="s">
        <v>10</v>
      </c>
      <c r="P1" s="209"/>
      <c r="Q1" s="231" t="s">
        <v>11</v>
      </c>
      <c r="R1" s="232"/>
      <c r="S1" s="208" t="s">
        <v>12</v>
      </c>
      <c r="T1" s="209"/>
      <c r="U1" s="208" t="s">
        <v>13</v>
      </c>
      <c r="V1" s="209"/>
      <c r="W1" s="224"/>
      <c r="X1" s="226" t="s">
        <v>16</v>
      </c>
      <c r="Y1" s="228" t="s">
        <v>30</v>
      </c>
      <c r="Z1" s="200" t="s">
        <v>32</v>
      </c>
      <c r="AA1" s="202"/>
      <c r="AB1" s="70"/>
      <c r="AC1" s="204"/>
      <c r="AD1" s="206"/>
      <c r="AE1" s="196" t="s">
        <v>33</v>
      </c>
      <c r="AF1" s="198" t="s">
        <v>34</v>
      </c>
      <c r="AG1" s="198" t="s">
        <v>35</v>
      </c>
      <c r="AH1" s="76" t="s">
        <v>30</v>
      </c>
      <c r="AI1" s="77"/>
      <c r="AJ1" s="86"/>
      <c r="AK1" s="196" t="s">
        <v>33</v>
      </c>
      <c r="AL1" s="198" t="s">
        <v>34</v>
      </c>
      <c r="AM1" s="198" t="s">
        <v>35</v>
      </c>
      <c r="AN1" s="78" t="s">
        <v>16</v>
      </c>
      <c r="AO1" s="194"/>
      <c r="AP1" s="76" t="s">
        <v>31</v>
      </c>
    </row>
    <row r="2" spans="1:42" s="9" customFormat="1" ht="17.25" thickTop="1" thickBot="1">
      <c r="A2" s="217"/>
      <c r="B2" s="219"/>
      <c r="C2" s="221"/>
      <c r="D2" s="223"/>
      <c r="E2" s="223"/>
      <c r="F2" s="211"/>
      <c r="G2" s="213"/>
      <c r="H2" s="215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95" t="s">
        <v>14</v>
      </c>
      <c r="R2" s="96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25"/>
      <c r="X2" s="227"/>
      <c r="Y2" s="229"/>
      <c r="Z2" s="201"/>
      <c r="AA2" s="203"/>
      <c r="AB2" s="10"/>
      <c r="AC2" s="205"/>
      <c r="AD2" s="207"/>
      <c r="AE2" s="197"/>
      <c r="AF2" s="199"/>
      <c r="AG2" s="199"/>
      <c r="AH2" s="7" t="s">
        <v>36</v>
      </c>
      <c r="AI2" s="75"/>
      <c r="AJ2" s="8"/>
      <c r="AK2" s="197"/>
      <c r="AL2" s="199"/>
      <c r="AM2" s="199"/>
      <c r="AN2" s="87" t="s">
        <v>36</v>
      </c>
      <c r="AO2" s="195"/>
      <c r="AP2" s="7" t="s">
        <v>36</v>
      </c>
    </row>
    <row r="3" spans="1:42" s="13" customFormat="1" ht="15.75" thickTop="1">
      <c r="A3" s="68">
        <v>1</v>
      </c>
      <c r="B3" s="2" t="s">
        <v>47</v>
      </c>
      <c r="C3" s="3" t="s">
        <v>120</v>
      </c>
      <c r="D3" s="1" t="s">
        <v>25</v>
      </c>
      <c r="E3" s="23" t="s">
        <v>18</v>
      </c>
      <c r="F3" s="82">
        <v>10.25</v>
      </c>
      <c r="G3" s="69">
        <f t="shared" ref="G3:G34" si="0">IF(J3&lt;I3,J3+12-I3,J3-I3)+IF(L3&lt;K3,L3+12-K3,L3-K3)+IF(N3&lt;M3,N3+12-M3,N3-M3)+IF(P3&lt;O3,P3+12-O3,P3-O3)+IF(R3&lt;Q3,R3+12-Q3,R3-Q3)+IF(T3&lt;S3,T3+12-S3,T3-S3)+IF(V3&lt;U3,V3+12-U3,V3-U3)</f>
        <v>30</v>
      </c>
      <c r="H3" s="24">
        <v>30</v>
      </c>
      <c r="I3" s="25">
        <v>0</v>
      </c>
      <c r="J3" s="26">
        <v>0</v>
      </c>
      <c r="K3" s="27">
        <v>12</v>
      </c>
      <c r="L3" s="28">
        <v>6</v>
      </c>
      <c r="M3" s="25">
        <v>0</v>
      </c>
      <c r="N3" s="26">
        <v>0</v>
      </c>
      <c r="O3" s="27">
        <v>12</v>
      </c>
      <c r="P3" s="28">
        <v>6</v>
      </c>
      <c r="Q3" s="25">
        <v>12</v>
      </c>
      <c r="R3" s="26">
        <v>6</v>
      </c>
      <c r="S3" s="27">
        <v>12</v>
      </c>
      <c r="T3" s="28">
        <v>6</v>
      </c>
      <c r="U3" s="25">
        <v>12</v>
      </c>
      <c r="V3" s="26">
        <v>6</v>
      </c>
      <c r="W3" s="22"/>
      <c r="X3" s="14">
        <f>F3*G3*2</f>
        <v>615</v>
      </c>
      <c r="Y3" s="14" t="e">
        <f>SUMIF('[1]2007'!$B$2119:$B$2200,[1]New!B5,'[1]2007'!$E$2119:$E$2200)</f>
        <v>#VALUE!</v>
      </c>
      <c r="Z3" s="15" t="e">
        <f>IF(X3=0,0,X3-Y3)</f>
        <v>#VALUE!</v>
      </c>
      <c r="AA3" s="23">
        <v>1</v>
      </c>
      <c r="AB3" s="23"/>
      <c r="AC3" s="16" t="e">
        <f>IF(Y3=0,0,Z3/Y3)</f>
        <v>#VALUE!</v>
      </c>
      <c r="AE3" s="17" t="e">
        <f>IF(Y3=0,0,LOOKUP(Y3,[1]Deduct!A$2:A$18,[1]Deduct!C$2:C$18))</f>
        <v>#VALUE!</v>
      </c>
      <c r="AF3" s="18" t="e">
        <f>IF(Y3=0,0,LOOKUP(Y3,[1]Deduct!A$2:A$18,[1]Deduct!D$2:D$18))</f>
        <v>#VALUE!</v>
      </c>
      <c r="AG3" s="18" t="e">
        <f>IF(Y3=0,0,LOOKUP(Y3,[1]Deduct!A$2:A$18,[1]Deduct!E$2:E$18))</f>
        <v>#VALUE!</v>
      </c>
      <c r="AH3" s="19" t="e">
        <f>ROUND(AE3+AF3*2+AG3*2.4,2)</f>
        <v>#VALUE!</v>
      </c>
      <c r="AJ3" s="13">
        <f>IF(X3=0,0,LOOKUP(X3,[1]Deduct!A$21:A$64,[1]Deduct!A$21:A$64))-X3</f>
        <v>-5</v>
      </c>
      <c r="AK3" s="20">
        <f>IF(X3=0,0,LOOKUP(X3,[1]Deduct!A$21:A$64,[1]Deduct!C$21:C$64))</f>
        <v>38.94</v>
      </c>
      <c r="AL3" s="13">
        <f>IF(X3=0,0,LOOKUP(X3,[1]Deduct!A$21:A$64,[1]Deduct!D$21:D$64))</f>
        <v>23.54</v>
      </c>
      <c r="AM3" s="13">
        <f>IF(X3=0,0,LOOKUP(X3,[1]Deduct!A$21:A$64,[1]Deduct!E$21:E$64))</f>
        <v>10.56</v>
      </c>
      <c r="AN3" s="18">
        <f>ROUND(AK3+AL3*2+AM3*2.4,2)</f>
        <v>111.36</v>
      </c>
      <c r="AP3" s="21" t="e">
        <f>AN3-AH3</f>
        <v>#VALUE!</v>
      </c>
    </row>
    <row r="4" spans="1:42" s="13" customFormat="1" ht="15">
      <c r="A4" s="68">
        <v>2</v>
      </c>
      <c r="B4" s="2" t="s">
        <v>49</v>
      </c>
      <c r="C4" s="3" t="s">
        <v>122</v>
      </c>
      <c r="D4" s="1" t="s">
        <v>25</v>
      </c>
      <c r="E4" s="23" t="s">
        <v>18</v>
      </c>
      <c r="F4" s="82">
        <v>10.75</v>
      </c>
      <c r="G4" s="69">
        <f t="shared" si="0"/>
        <v>30</v>
      </c>
      <c r="H4" s="24">
        <v>30</v>
      </c>
      <c r="I4" s="25">
        <v>10</v>
      </c>
      <c r="J4" s="26">
        <v>4</v>
      </c>
      <c r="K4" s="27">
        <v>0</v>
      </c>
      <c r="L4" s="28">
        <v>0</v>
      </c>
      <c r="M4" s="25">
        <v>10</v>
      </c>
      <c r="N4" s="26">
        <v>4</v>
      </c>
      <c r="O4" s="27">
        <v>10</v>
      </c>
      <c r="P4" s="28">
        <v>4</v>
      </c>
      <c r="Q4" s="25">
        <v>10</v>
      </c>
      <c r="R4" s="26">
        <v>4</v>
      </c>
      <c r="S4" s="27">
        <v>0</v>
      </c>
      <c r="T4" s="28">
        <v>0</v>
      </c>
      <c r="U4" s="25">
        <v>10</v>
      </c>
      <c r="V4" s="26">
        <v>4</v>
      </c>
      <c r="W4" s="22"/>
      <c r="X4" s="14">
        <f>F4*G4*2</f>
        <v>645</v>
      </c>
      <c r="Y4" s="14" t="e">
        <f>SUMIF('[1]2007'!$B$2119:$B$2200,[1]New!B8,'[1]2007'!$E$2119:$E$2200)</f>
        <v>#VALUE!</v>
      </c>
      <c r="Z4" s="15" t="e">
        <f>IF(X4=0,0,X4-Y4)</f>
        <v>#VALUE!</v>
      </c>
      <c r="AA4" s="23">
        <v>2</v>
      </c>
      <c r="AB4" s="23"/>
      <c r="AC4" s="16" t="e">
        <f>IF(Y4=0,0,Z4/Y4)</f>
        <v>#VALUE!</v>
      </c>
      <c r="AE4" s="17" t="e">
        <f>IF(Y4=0,0,LOOKUP(Y4,[1]Deduct!A$2:A$18,[1]Deduct!C$2:C$18))</f>
        <v>#VALUE!</v>
      </c>
      <c r="AF4" s="18" t="e">
        <f>IF(Y4=0,0,LOOKUP(Y4,[1]Deduct!A$2:A$18,[1]Deduct!D$2:D$18))</f>
        <v>#VALUE!</v>
      </c>
      <c r="AG4" s="18" t="e">
        <f>IF(Y4=0,0,LOOKUP(Y4,[1]Deduct!A$2:A$18,[1]Deduct!E$2:E$18))</f>
        <v>#VALUE!</v>
      </c>
      <c r="AH4" s="19" t="e">
        <f>ROUND(AE4+AF4*2+AG4*2.4,2)</f>
        <v>#VALUE!</v>
      </c>
      <c r="AJ4" s="13">
        <f>IF(X4=0,0,LOOKUP(X4,[1]Deduct!A$21:A$64,[1]Deduct!A$21:A$64))-X4</f>
        <v>-5</v>
      </c>
      <c r="AK4" s="20">
        <f>IF(X4=0,0,LOOKUP(X4,[1]Deduct!A$21:A$64,[1]Deduct!C$21:C$64))</f>
        <v>45.66</v>
      </c>
      <c r="AL4" s="13">
        <f>IF(X4=0,0,LOOKUP(X4,[1]Deduct!A$21:A$64,[1]Deduct!D$21:D$64))</f>
        <v>25.02</v>
      </c>
      <c r="AM4" s="13">
        <f>IF(X4=0,0,LOOKUP(X4,[1]Deduct!A$21:A$64,[1]Deduct!E$21:E$64))</f>
        <v>11.07</v>
      </c>
      <c r="AN4" s="18">
        <f>ROUND(AK4+AL4*2+AM4*2.4,2)</f>
        <v>122.27</v>
      </c>
      <c r="AP4" s="21" t="e">
        <f>AN4-AH4</f>
        <v>#VALUE!</v>
      </c>
    </row>
    <row r="5" spans="1:42" s="13" customFormat="1" ht="15">
      <c r="A5" s="68">
        <v>3</v>
      </c>
      <c r="B5" s="2" t="s">
        <v>50</v>
      </c>
      <c r="C5" s="3" t="s">
        <v>123</v>
      </c>
      <c r="D5" s="1" t="s">
        <v>20</v>
      </c>
      <c r="E5" s="23" t="s">
        <v>18</v>
      </c>
      <c r="F5" s="82">
        <v>10.5</v>
      </c>
      <c r="G5" s="69">
        <f t="shared" si="0"/>
        <v>37.5</v>
      </c>
      <c r="H5" s="24">
        <v>37.5</v>
      </c>
      <c r="I5" s="25">
        <v>11</v>
      </c>
      <c r="J5" s="26">
        <v>5</v>
      </c>
      <c r="K5" s="27">
        <v>11</v>
      </c>
      <c r="L5" s="28">
        <v>5</v>
      </c>
      <c r="M5" s="25">
        <v>11</v>
      </c>
      <c r="N5" s="26">
        <v>5</v>
      </c>
      <c r="O5" s="27">
        <v>0</v>
      </c>
      <c r="P5" s="28">
        <v>0</v>
      </c>
      <c r="Q5" s="25">
        <v>11</v>
      </c>
      <c r="R5" s="26">
        <v>5</v>
      </c>
      <c r="S5" s="27">
        <v>11</v>
      </c>
      <c r="T5" s="28">
        <v>5</v>
      </c>
      <c r="U5" s="25">
        <v>11</v>
      </c>
      <c r="V5" s="26">
        <v>6.5</v>
      </c>
      <c r="W5" s="22"/>
      <c r="X5" s="14">
        <f t="shared" ref="X5:X16" si="1">F5*G5*2</f>
        <v>787.5</v>
      </c>
      <c r="Y5" s="14" t="e">
        <f>SUMIF('[1]2007'!$B$2119:$B$2200,[1]New!B9,'[1]2007'!$E$2119:$E$2200)</f>
        <v>#VALUE!</v>
      </c>
      <c r="Z5" s="15" t="e">
        <f t="shared" ref="Z5:Z16" si="2">IF(X5=0,0,X5-Y5)</f>
        <v>#VALUE!</v>
      </c>
      <c r="AA5" s="23">
        <v>3</v>
      </c>
      <c r="AB5" s="23"/>
      <c r="AC5" s="16" t="e">
        <f t="shared" ref="AC5:AC16" si="3">IF(Y5=0,0,Z5/Y5)</f>
        <v>#VALUE!</v>
      </c>
      <c r="AE5" s="17" t="e">
        <f>IF(Y5=0,0,LOOKUP(Y5,[1]Deduct!A$2:A$18,[1]Deduct!C$2:C$18))</f>
        <v>#VALUE!</v>
      </c>
      <c r="AF5" s="18" t="e">
        <f>IF(Y5=0,0,LOOKUP(Y5,[1]Deduct!A$2:A$18,[1]Deduct!D$2:D$18))</f>
        <v>#VALUE!</v>
      </c>
      <c r="AG5" s="18" t="e">
        <f>IF(Y5=0,0,LOOKUP(Y5,[1]Deduct!A$2:A$18,[1]Deduct!E$2:E$18))</f>
        <v>#VALUE!</v>
      </c>
      <c r="AH5" s="19" t="e">
        <f t="shared" ref="AH5:AH16" si="4">ROUND(AE5+AF5*2+AG5*2.4,2)</f>
        <v>#VALUE!</v>
      </c>
      <c r="AJ5" s="13">
        <f>IF(X5=0,0,LOOKUP(X5,[1]Deduct!A$21:A$64,[1]Deduct!A$21:A$64))-X5</f>
        <v>-37.5</v>
      </c>
      <c r="AK5" s="20">
        <f>IF(X5=0,0,LOOKUP(X5,[1]Deduct!A$21:A$64,[1]Deduct!C$21:C$64))</f>
        <v>76.92</v>
      </c>
      <c r="AL5" s="13">
        <f>IF(X5=0,0,LOOKUP(X5,[1]Deduct!A$21:A$64,[1]Deduct!D$21:D$64))</f>
        <v>30.49</v>
      </c>
      <c r="AM5" s="13">
        <f>IF(X5=0,0,LOOKUP(X5,[1]Deduct!A$21:A$64,[1]Deduct!E$21:E$64))</f>
        <v>13.01</v>
      </c>
      <c r="AN5" s="18">
        <f t="shared" ref="AN5:AN16" si="5">ROUND(AK5+AL5*2+AM5*2.4,2)</f>
        <v>169.12</v>
      </c>
      <c r="AP5" s="21" t="e">
        <f t="shared" ref="AP5:AP16" si="6">AN5-AH5</f>
        <v>#VALUE!</v>
      </c>
    </row>
    <row r="6" spans="1:42" s="13" customFormat="1" ht="15">
      <c r="A6" s="68">
        <v>4</v>
      </c>
      <c r="B6" s="2" t="s">
        <v>240</v>
      </c>
      <c r="C6" s="3" t="s">
        <v>241</v>
      </c>
      <c r="D6" s="1" t="s">
        <v>20</v>
      </c>
      <c r="E6" s="1" t="s">
        <v>18</v>
      </c>
      <c r="F6" s="82">
        <v>10.25</v>
      </c>
      <c r="G6" s="69">
        <f t="shared" si="0"/>
        <v>16.5</v>
      </c>
      <c r="H6" s="24">
        <v>16.5</v>
      </c>
      <c r="I6" s="25">
        <v>0</v>
      </c>
      <c r="J6" s="26">
        <v>0</v>
      </c>
      <c r="K6" s="27">
        <v>0</v>
      </c>
      <c r="L6" s="28">
        <v>0</v>
      </c>
      <c r="M6" s="25">
        <v>0</v>
      </c>
      <c r="N6" s="26">
        <v>0</v>
      </c>
      <c r="O6" s="27">
        <v>0</v>
      </c>
      <c r="P6" s="28">
        <v>0</v>
      </c>
      <c r="Q6" s="25">
        <v>9</v>
      </c>
      <c r="R6" s="26">
        <v>2</v>
      </c>
      <c r="S6" s="27">
        <v>11</v>
      </c>
      <c r="T6" s="28">
        <v>4</v>
      </c>
      <c r="U6" s="25">
        <v>11</v>
      </c>
      <c r="V6" s="26">
        <v>5.5</v>
      </c>
      <c r="W6" s="22"/>
      <c r="X6" s="14">
        <f t="shared" si="1"/>
        <v>338.25</v>
      </c>
      <c r="Y6" s="14" t="e">
        <f>SUMIF('[1]2007'!$B$2119:$B$2200,[1]New!B10,'[1]2007'!$E$2119:$E$2200)</f>
        <v>#VALUE!</v>
      </c>
      <c r="Z6" s="15" t="e">
        <f t="shared" si="2"/>
        <v>#VALUE!</v>
      </c>
      <c r="AA6" s="23">
        <v>4</v>
      </c>
      <c r="AB6" s="23"/>
      <c r="AC6" s="16" t="e">
        <f t="shared" si="3"/>
        <v>#VALUE!</v>
      </c>
      <c r="AE6" s="17" t="e">
        <f>IF(Y6=0,0,LOOKUP(Y6,[1]Deduct!A$2:A$18,[1]Deduct!C$2:C$18))</f>
        <v>#VALUE!</v>
      </c>
      <c r="AF6" s="18" t="e">
        <f>IF(Y6=0,0,LOOKUP(Y6,[1]Deduct!A$2:A$18,[1]Deduct!D$2:D$18))</f>
        <v>#VALUE!</v>
      </c>
      <c r="AG6" s="18" t="e">
        <f>IF(Y6=0,0,LOOKUP(Y6,[1]Deduct!A$2:A$18,[1]Deduct!E$2:E$18))</f>
        <v>#VALUE!</v>
      </c>
      <c r="AH6" s="19" t="e">
        <f t="shared" si="4"/>
        <v>#VALUE!</v>
      </c>
      <c r="AJ6" s="13" t="e">
        <f>IF(X6=0,0,LOOKUP(X6,[1]Deduct!A$21:A$64,[1]Deduct!A$21:A$64))-X6</f>
        <v>#N/A</v>
      </c>
      <c r="AK6" s="20" t="e">
        <f>IF(X6=0,0,LOOKUP(X6,[1]Deduct!A$21:A$64,[1]Deduct!C$21:C$64))</f>
        <v>#N/A</v>
      </c>
      <c r="AL6" s="13" t="e">
        <f>IF(X6=0,0,LOOKUP(X6,[1]Deduct!A$21:A$64,[1]Deduct!D$21:D$64))</f>
        <v>#N/A</v>
      </c>
      <c r="AM6" s="13" t="e">
        <f>IF(X6=0,0,LOOKUP(X6,[1]Deduct!A$21:A$64,[1]Deduct!E$21:E$64))</f>
        <v>#N/A</v>
      </c>
      <c r="AN6" s="18" t="e">
        <f t="shared" si="5"/>
        <v>#N/A</v>
      </c>
      <c r="AP6" s="21" t="e">
        <f t="shared" si="6"/>
        <v>#N/A</v>
      </c>
    </row>
    <row r="7" spans="1:42" s="13" customFormat="1" ht="15">
      <c r="A7" s="68">
        <v>5</v>
      </c>
      <c r="B7" s="2" t="s">
        <v>51</v>
      </c>
      <c r="C7" s="3" t="s">
        <v>124</v>
      </c>
      <c r="D7" s="1" t="s">
        <v>17</v>
      </c>
      <c r="E7" s="23" t="s">
        <v>18</v>
      </c>
      <c r="F7" s="82">
        <v>10.75</v>
      </c>
      <c r="G7" s="69">
        <f t="shared" si="0"/>
        <v>15.25</v>
      </c>
      <c r="H7" s="24">
        <v>15.25</v>
      </c>
      <c r="I7" s="25">
        <v>0</v>
      </c>
      <c r="J7" s="26">
        <v>0</v>
      </c>
      <c r="K7" s="27">
        <v>0</v>
      </c>
      <c r="L7" s="28">
        <v>0</v>
      </c>
      <c r="M7" s="25">
        <v>0</v>
      </c>
      <c r="N7" s="26">
        <v>0</v>
      </c>
      <c r="O7" s="27">
        <v>0</v>
      </c>
      <c r="P7" s="28">
        <v>0</v>
      </c>
      <c r="Q7" s="25">
        <v>12</v>
      </c>
      <c r="R7" s="26">
        <v>5</v>
      </c>
      <c r="S7" s="27">
        <v>12</v>
      </c>
      <c r="T7" s="28">
        <v>5</v>
      </c>
      <c r="U7" s="25">
        <v>12</v>
      </c>
      <c r="V7" s="26">
        <v>5.25</v>
      </c>
      <c r="W7" s="22"/>
      <c r="X7" s="14">
        <f t="shared" si="1"/>
        <v>327.875</v>
      </c>
      <c r="Y7" s="14" t="e">
        <f>SUMIF('[1]2007'!$B$2119:$B$2200,[1]New!B11,'[1]2007'!$E$2119:$E$2200)</f>
        <v>#VALUE!</v>
      </c>
      <c r="Z7" s="15" t="e">
        <f t="shared" si="2"/>
        <v>#VALUE!</v>
      </c>
      <c r="AA7" s="23">
        <v>5</v>
      </c>
      <c r="AB7" s="23"/>
      <c r="AC7" s="16" t="e">
        <f t="shared" si="3"/>
        <v>#VALUE!</v>
      </c>
      <c r="AE7" s="17" t="e">
        <f>IF(Y7=0,0,LOOKUP(Y7,[1]Deduct!A$2:A$18,[1]Deduct!C$2:C$18))</f>
        <v>#VALUE!</v>
      </c>
      <c r="AF7" s="18" t="e">
        <f>IF(Y7=0,0,LOOKUP(Y7,[1]Deduct!A$2:A$18,[1]Deduct!D$2:D$18))</f>
        <v>#VALUE!</v>
      </c>
      <c r="AG7" s="18" t="e">
        <f>IF(Y7=0,0,LOOKUP(Y7,[1]Deduct!A$2:A$18,[1]Deduct!E$2:E$18))</f>
        <v>#VALUE!</v>
      </c>
      <c r="AH7" s="19" t="e">
        <f t="shared" si="4"/>
        <v>#VALUE!</v>
      </c>
      <c r="AJ7" s="13" t="e">
        <f>IF(X7=0,0,LOOKUP(X7,[1]Deduct!A$21:A$64,[1]Deduct!A$21:A$64))-X7</f>
        <v>#N/A</v>
      </c>
      <c r="AK7" s="20" t="e">
        <f>IF(X7=0,0,LOOKUP(X7,[1]Deduct!A$21:A$64,[1]Deduct!C$21:C$64))</f>
        <v>#N/A</v>
      </c>
      <c r="AL7" s="13" t="e">
        <f>IF(X7=0,0,LOOKUP(X7,[1]Deduct!A$21:A$64,[1]Deduct!D$21:D$64))</f>
        <v>#N/A</v>
      </c>
      <c r="AM7" s="13" t="e">
        <f>IF(X7=0,0,LOOKUP(X7,[1]Deduct!A$21:A$64,[1]Deduct!E$21:E$64))</f>
        <v>#N/A</v>
      </c>
      <c r="AN7" s="18" t="e">
        <f t="shared" si="5"/>
        <v>#N/A</v>
      </c>
      <c r="AP7" s="21" t="e">
        <f t="shared" si="6"/>
        <v>#N/A</v>
      </c>
    </row>
    <row r="8" spans="1:42" s="13" customFormat="1" ht="15">
      <c r="A8" s="68">
        <v>6</v>
      </c>
      <c r="B8" s="2" t="s">
        <v>232</v>
      </c>
      <c r="C8" s="3" t="s">
        <v>233</v>
      </c>
      <c r="D8" s="1" t="s">
        <v>20</v>
      </c>
      <c r="E8" s="23" t="s">
        <v>18</v>
      </c>
      <c r="F8" s="82">
        <v>10.25</v>
      </c>
      <c r="G8" s="69">
        <f t="shared" si="0"/>
        <v>22.9</v>
      </c>
      <c r="H8" s="24">
        <v>22.9</v>
      </c>
      <c r="I8" s="25">
        <v>10</v>
      </c>
      <c r="J8" s="26">
        <v>2</v>
      </c>
      <c r="K8" s="27">
        <v>0</v>
      </c>
      <c r="L8" s="28">
        <v>0</v>
      </c>
      <c r="M8" s="25">
        <v>10</v>
      </c>
      <c r="N8" s="26">
        <v>2</v>
      </c>
      <c r="O8" s="27">
        <v>10</v>
      </c>
      <c r="P8" s="28">
        <v>3</v>
      </c>
      <c r="Q8" s="25">
        <v>0</v>
      </c>
      <c r="R8" s="26">
        <v>0</v>
      </c>
      <c r="S8" s="27">
        <v>10</v>
      </c>
      <c r="T8" s="28">
        <v>3</v>
      </c>
      <c r="U8" s="25">
        <v>10</v>
      </c>
      <c r="V8" s="26">
        <v>2.9</v>
      </c>
      <c r="W8" s="22"/>
      <c r="X8" s="14">
        <f t="shared" si="1"/>
        <v>469.45</v>
      </c>
      <c r="Y8" s="14" t="e">
        <f>SUMIF('[1]2007'!$B$2119:$B$2200,[1]New!B12,'[1]2007'!$E$2119:$E$2200)</f>
        <v>#VALUE!</v>
      </c>
      <c r="Z8" s="15" t="e">
        <f t="shared" si="2"/>
        <v>#VALUE!</v>
      </c>
      <c r="AA8" s="23">
        <v>6</v>
      </c>
      <c r="AB8" s="23"/>
      <c r="AC8" s="16" t="e">
        <f t="shared" si="3"/>
        <v>#VALUE!</v>
      </c>
      <c r="AE8" s="17" t="e">
        <f>IF(Y8=0,0,LOOKUP(Y8,[1]Deduct!A$2:A$18,[1]Deduct!C$2:C$18))</f>
        <v>#VALUE!</v>
      </c>
      <c r="AF8" s="18" t="e">
        <f>IF(Y8=0,0,LOOKUP(Y8,[1]Deduct!A$2:A$18,[1]Deduct!D$2:D$18))</f>
        <v>#VALUE!</v>
      </c>
      <c r="AG8" s="18" t="e">
        <f>IF(Y8=0,0,LOOKUP(Y8,[1]Deduct!A$2:A$18,[1]Deduct!E$2:E$18))</f>
        <v>#VALUE!</v>
      </c>
      <c r="AH8" s="19" t="e">
        <f t="shared" si="4"/>
        <v>#VALUE!</v>
      </c>
      <c r="AJ8" s="13">
        <f>IF(X8=0,0,LOOKUP(X8,[1]Deduct!A$21:A$64,[1]Deduct!A$21:A$64))-X8</f>
        <v>-9.4499999999999886</v>
      </c>
      <c r="AK8" s="20">
        <f>IF(X8=0,0,LOOKUP(X8,[1]Deduct!A$21:A$64,[1]Deduct!C$21:C$64))</f>
        <v>4.13</v>
      </c>
      <c r="AL8" s="13">
        <f>IF(X8=0,0,LOOKUP(X8,[1]Deduct!A$21:A$64,[1]Deduct!D$21:D$64))</f>
        <v>16.11</v>
      </c>
      <c r="AM8" s="13">
        <f>IF(X8=0,0,LOOKUP(X8,[1]Deduct!A$21:A$64,[1]Deduct!E$21:E$64))</f>
        <v>7.96</v>
      </c>
      <c r="AN8" s="18">
        <f t="shared" si="5"/>
        <v>55.45</v>
      </c>
      <c r="AP8" s="21" t="e">
        <f t="shared" si="6"/>
        <v>#VALUE!</v>
      </c>
    </row>
    <row r="9" spans="1:42" s="13" customFormat="1" ht="15">
      <c r="A9" s="68">
        <v>7</v>
      </c>
      <c r="B9" s="2" t="s">
        <v>217</v>
      </c>
      <c r="C9" s="3" t="s">
        <v>218</v>
      </c>
      <c r="D9" s="1" t="s">
        <v>20</v>
      </c>
      <c r="E9" s="23" t="s">
        <v>18</v>
      </c>
      <c r="F9" s="82">
        <v>14</v>
      </c>
      <c r="G9" s="69">
        <f t="shared" si="0"/>
        <v>20</v>
      </c>
      <c r="H9" s="24">
        <v>20</v>
      </c>
      <c r="I9" s="25">
        <v>0</v>
      </c>
      <c r="J9" s="26">
        <v>0</v>
      </c>
      <c r="K9" s="27">
        <v>0</v>
      </c>
      <c r="L9" s="28">
        <v>0</v>
      </c>
      <c r="M9" s="25">
        <v>11</v>
      </c>
      <c r="N9" s="26">
        <v>4</v>
      </c>
      <c r="O9" s="27">
        <v>11</v>
      </c>
      <c r="P9" s="28">
        <v>4</v>
      </c>
      <c r="Q9" s="25">
        <v>11</v>
      </c>
      <c r="R9" s="26">
        <v>4</v>
      </c>
      <c r="S9" s="27">
        <v>0</v>
      </c>
      <c r="T9" s="28">
        <v>0</v>
      </c>
      <c r="U9" s="25">
        <v>4</v>
      </c>
      <c r="V9" s="26">
        <v>9</v>
      </c>
      <c r="W9" s="3" t="s">
        <v>255</v>
      </c>
      <c r="X9" s="14">
        <f t="shared" si="1"/>
        <v>560</v>
      </c>
      <c r="Y9" s="14" t="e">
        <f>SUMIF('[1]2007'!$B$2119:$B$2200,[1]New!B13,'[1]2007'!$E$2119:$E$2200)</f>
        <v>#VALUE!</v>
      </c>
      <c r="Z9" s="15" t="e">
        <f t="shared" si="2"/>
        <v>#VALUE!</v>
      </c>
      <c r="AA9" s="23">
        <v>7</v>
      </c>
      <c r="AB9" s="23"/>
      <c r="AC9" s="16" t="e">
        <f t="shared" si="3"/>
        <v>#VALUE!</v>
      </c>
      <c r="AE9" s="17" t="e">
        <f>IF(Y9=0,0,LOOKUP(Y9,[1]Deduct!A$2:A$18,[1]Deduct!C$2:C$18))</f>
        <v>#VALUE!</v>
      </c>
      <c r="AF9" s="18" t="e">
        <f>IF(Y9=0,0,LOOKUP(Y9,[1]Deduct!A$2:A$18,[1]Deduct!D$2:D$18))</f>
        <v>#VALUE!</v>
      </c>
      <c r="AG9" s="18" t="e">
        <f>IF(Y9=0,0,LOOKUP(Y9,[1]Deduct!A$2:A$18,[1]Deduct!E$2:E$18))</f>
        <v>#VALUE!</v>
      </c>
      <c r="AH9" s="19" t="e">
        <f t="shared" si="4"/>
        <v>#VALUE!</v>
      </c>
      <c r="AJ9" s="13">
        <f>IF(X9=0,0,LOOKUP(X9,[1]Deduct!A$21:A$64,[1]Deduct!A$21:A$64))-X9</f>
        <v>0</v>
      </c>
      <c r="AK9" s="20">
        <f>IF(X9=0,0,LOOKUP(X9,[1]Deduct!A$21:A$64,[1]Deduct!C$21:C$64))</f>
        <v>26.3</v>
      </c>
      <c r="AL9" s="13">
        <f>IF(X9=0,0,LOOKUP(X9,[1]Deduct!A$21:A$64,[1]Deduct!D$21:D$64))</f>
        <v>21.06</v>
      </c>
      <c r="AM9" s="13">
        <f>IF(X9=0,0,LOOKUP(X9,[1]Deduct!A$21:A$64,[1]Deduct!E$21:E$64))</f>
        <v>9.69</v>
      </c>
      <c r="AN9" s="18">
        <f t="shared" si="5"/>
        <v>91.68</v>
      </c>
      <c r="AP9" s="21" t="e">
        <f t="shared" si="6"/>
        <v>#VALUE!</v>
      </c>
    </row>
    <row r="10" spans="1:42" s="13" customFormat="1" ht="15">
      <c r="A10" s="68">
        <v>8</v>
      </c>
      <c r="B10" s="2" t="s">
        <v>52</v>
      </c>
      <c r="C10" s="3" t="s">
        <v>125</v>
      </c>
      <c r="D10" s="1" t="s">
        <v>17</v>
      </c>
      <c r="E10" s="23" t="s">
        <v>18</v>
      </c>
      <c r="F10" s="82">
        <v>10.25</v>
      </c>
      <c r="G10" s="69">
        <f t="shared" si="0"/>
        <v>6.5</v>
      </c>
      <c r="H10" s="24">
        <v>6.5</v>
      </c>
      <c r="I10" s="25">
        <v>0</v>
      </c>
      <c r="J10" s="26">
        <v>0</v>
      </c>
      <c r="K10" s="27">
        <v>0</v>
      </c>
      <c r="L10" s="28">
        <v>0</v>
      </c>
      <c r="M10" s="25">
        <v>0</v>
      </c>
      <c r="N10" s="26">
        <v>0</v>
      </c>
      <c r="O10" s="27">
        <v>0</v>
      </c>
      <c r="P10" s="28">
        <v>0</v>
      </c>
      <c r="Q10" s="25">
        <v>0</v>
      </c>
      <c r="R10" s="26">
        <v>0</v>
      </c>
      <c r="S10" s="27">
        <v>0</v>
      </c>
      <c r="T10" s="28">
        <v>0</v>
      </c>
      <c r="U10" s="25">
        <v>10</v>
      </c>
      <c r="V10" s="26">
        <v>4.5</v>
      </c>
      <c r="W10" s="22"/>
      <c r="X10" s="14">
        <f t="shared" si="1"/>
        <v>133.25</v>
      </c>
      <c r="Y10" s="14" t="e">
        <f>SUMIF('[1]2007'!$B$2119:$B$2200,[1]New!B14,'[1]2007'!$E$2119:$E$2200)</f>
        <v>#VALUE!</v>
      </c>
      <c r="Z10" s="15" t="e">
        <f t="shared" si="2"/>
        <v>#VALUE!</v>
      </c>
      <c r="AA10" s="23">
        <v>8</v>
      </c>
      <c r="AB10" s="23"/>
      <c r="AC10" s="16" t="e">
        <f t="shared" si="3"/>
        <v>#VALUE!</v>
      </c>
      <c r="AE10" s="17" t="e">
        <f>IF(Y10=0,0,LOOKUP(Y10,[1]Deduct!A$2:A$18,[1]Deduct!C$2:C$18))</f>
        <v>#VALUE!</v>
      </c>
      <c r="AF10" s="18" t="e">
        <f>IF(Y10=0,0,LOOKUP(Y10,[1]Deduct!A$2:A$18,[1]Deduct!D$2:D$18))</f>
        <v>#VALUE!</v>
      </c>
      <c r="AG10" s="18" t="e">
        <f>IF(Y10=0,0,LOOKUP(Y10,[1]Deduct!A$2:A$18,[1]Deduct!E$2:E$18))</f>
        <v>#VALUE!</v>
      </c>
      <c r="AH10" s="19" t="e">
        <f t="shared" si="4"/>
        <v>#VALUE!</v>
      </c>
      <c r="AJ10" s="13" t="e">
        <f>IF(X10=0,0,LOOKUP(X10,[1]Deduct!A$21:A$64,[1]Deduct!A$21:A$64))-X10</f>
        <v>#N/A</v>
      </c>
      <c r="AK10" s="20" t="e">
        <f>IF(X10=0,0,LOOKUP(X10,[1]Deduct!A$21:A$64,[1]Deduct!C$21:C$64))</f>
        <v>#N/A</v>
      </c>
      <c r="AL10" s="13" t="e">
        <f>IF(X10=0,0,LOOKUP(X10,[1]Deduct!A$21:A$64,[1]Deduct!D$21:D$64))</f>
        <v>#N/A</v>
      </c>
      <c r="AM10" s="13" t="e">
        <f>IF(X10=0,0,LOOKUP(X10,[1]Deduct!A$21:A$64,[1]Deduct!E$21:E$64))</f>
        <v>#N/A</v>
      </c>
      <c r="AN10" s="18" t="e">
        <f t="shared" si="5"/>
        <v>#N/A</v>
      </c>
      <c r="AP10" s="21" t="e">
        <f t="shared" si="6"/>
        <v>#N/A</v>
      </c>
    </row>
    <row r="11" spans="1:42" s="13" customFormat="1" ht="15">
      <c r="A11" s="68">
        <v>9</v>
      </c>
      <c r="B11" s="2" t="s">
        <v>53</v>
      </c>
      <c r="C11" s="3" t="s">
        <v>126</v>
      </c>
      <c r="D11" s="1" t="s">
        <v>25</v>
      </c>
      <c r="E11" s="23" t="s">
        <v>18</v>
      </c>
      <c r="F11" s="82">
        <v>10.25</v>
      </c>
      <c r="G11" s="69">
        <f t="shared" si="0"/>
        <v>30</v>
      </c>
      <c r="H11" s="24">
        <v>30</v>
      </c>
      <c r="I11" s="25">
        <v>11</v>
      </c>
      <c r="J11" s="26">
        <v>5</v>
      </c>
      <c r="K11" s="27">
        <v>3</v>
      </c>
      <c r="L11" s="28">
        <v>9</v>
      </c>
      <c r="M11" s="25">
        <v>9</v>
      </c>
      <c r="N11" s="26">
        <v>3</v>
      </c>
      <c r="O11" s="27">
        <v>0</v>
      </c>
      <c r="P11" s="28">
        <v>0</v>
      </c>
      <c r="Q11" s="25">
        <v>0</v>
      </c>
      <c r="R11" s="26">
        <v>0</v>
      </c>
      <c r="S11" s="27">
        <v>11</v>
      </c>
      <c r="T11" s="28">
        <v>5</v>
      </c>
      <c r="U11" s="25">
        <v>11</v>
      </c>
      <c r="V11" s="26">
        <v>5</v>
      </c>
      <c r="W11" s="22"/>
      <c r="X11" s="14">
        <f t="shared" si="1"/>
        <v>615</v>
      </c>
      <c r="Y11" s="14" t="e">
        <f>SUMIF('[1]2007'!$B$2119:$B$2200,[1]New!B15,'[1]2007'!$E$2119:$E$2200)</f>
        <v>#VALUE!</v>
      </c>
      <c r="Z11" s="15" t="e">
        <f t="shared" si="2"/>
        <v>#VALUE!</v>
      </c>
      <c r="AA11" s="23">
        <v>9</v>
      </c>
      <c r="AB11" s="23"/>
      <c r="AC11" s="16" t="e">
        <f t="shared" si="3"/>
        <v>#VALUE!</v>
      </c>
      <c r="AE11" s="17" t="e">
        <f>IF(Y11=0,0,LOOKUP(Y11,[1]Deduct!A$2:A$18,[1]Deduct!C$2:C$18))</f>
        <v>#VALUE!</v>
      </c>
      <c r="AF11" s="18" t="e">
        <f>IF(Y11=0,0,LOOKUP(Y11,[1]Deduct!A$2:A$18,[1]Deduct!D$2:D$18))</f>
        <v>#VALUE!</v>
      </c>
      <c r="AG11" s="18" t="e">
        <f>IF(Y11=0,0,LOOKUP(Y11,[1]Deduct!A$2:A$18,[1]Deduct!E$2:E$18))</f>
        <v>#VALUE!</v>
      </c>
      <c r="AH11" s="19" t="e">
        <f t="shared" si="4"/>
        <v>#VALUE!</v>
      </c>
      <c r="AJ11" s="13">
        <f>IF(X11=0,0,LOOKUP(X11,[1]Deduct!A$21:A$64,[1]Deduct!A$21:A$64))-X11</f>
        <v>-5</v>
      </c>
      <c r="AK11" s="20">
        <f>IF(X11=0,0,LOOKUP(X11,[1]Deduct!A$21:A$64,[1]Deduct!C$21:C$64))</f>
        <v>38.94</v>
      </c>
      <c r="AL11" s="13">
        <f>IF(X11=0,0,LOOKUP(X11,[1]Deduct!A$21:A$64,[1]Deduct!D$21:D$64))</f>
        <v>23.54</v>
      </c>
      <c r="AM11" s="13">
        <f>IF(X11=0,0,LOOKUP(X11,[1]Deduct!A$21:A$64,[1]Deduct!E$21:E$64))</f>
        <v>10.56</v>
      </c>
      <c r="AN11" s="18">
        <f t="shared" si="5"/>
        <v>111.36</v>
      </c>
      <c r="AP11" s="21" t="e">
        <f t="shared" si="6"/>
        <v>#VALUE!</v>
      </c>
    </row>
    <row r="12" spans="1:42" s="13" customFormat="1" ht="15">
      <c r="A12" s="68">
        <v>10</v>
      </c>
      <c r="B12" s="2" t="s">
        <v>223</v>
      </c>
      <c r="C12" s="3" t="s">
        <v>128</v>
      </c>
      <c r="D12" s="1" t="s">
        <v>26</v>
      </c>
      <c r="E12" s="23" t="s">
        <v>18</v>
      </c>
      <c r="F12" s="82">
        <v>10.25</v>
      </c>
      <c r="G12" s="69">
        <f t="shared" si="0"/>
        <v>40</v>
      </c>
      <c r="H12" s="24">
        <v>40</v>
      </c>
      <c r="I12" s="25">
        <v>10</v>
      </c>
      <c r="J12" s="26">
        <v>6</v>
      </c>
      <c r="K12" s="27">
        <v>0</v>
      </c>
      <c r="L12" s="28">
        <v>0</v>
      </c>
      <c r="M12" s="25">
        <v>10</v>
      </c>
      <c r="N12" s="26">
        <v>6</v>
      </c>
      <c r="O12" s="27">
        <v>10</v>
      </c>
      <c r="P12" s="28">
        <v>6</v>
      </c>
      <c r="Q12" s="25">
        <v>0</v>
      </c>
      <c r="R12" s="26">
        <v>0</v>
      </c>
      <c r="S12" s="27">
        <v>9</v>
      </c>
      <c r="T12" s="28">
        <v>5</v>
      </c>
      <c r="U12" s="25">
        <v>9</v>
      </c>
      <c r="V12" s="26">
        <v>5</v>
      </c>
      <c r="W12" s="22"/>
      <c r="X12" s="14">
        <f t="shared" si="1"/>
        <v>820</v>
      </c>
      <c r="Y12" s="14" t="e">
        <f>SUMIF('[1]2007'!$B$2119:$B$2200,[1]New!B17,'[1]2007'!$E$2119:$E$2200)</f>
        <v>#VALUE!</v>
      </c>
      <c r="Z12" s="15" t="e">
        <f t="shared" si="2"/>
        <v>#VALUE!</v>
      </c>
      <c r="AA12" s="23">
        <v>11</v>
      </c>
      <c r="AB12" s="23"/>
      <c r="AC12" s="16" t="e">
        <f t="shared" si="3"/>
        <v>#VALUE!</v>
      </c>
      <c r="AE12" s="17" t="e">
        <f>IF(Y12=0,0,LOOKUP(Y12,[1]Deduct!A$2:A$18,[1]Deduct!C$2:C$18))</f>
        <v>#VALUE!</v>
      </c>
      <c r="AF12" s="18" t="e">
        <f>IF(Y12=0,0,LOOKUP(Y12,[1]Deduct!A$2:A$18,[1]Deduct!D$2:D$18))</f>
        <v>#VALUE!</v>
      </c>
      <c r="AG12" s="18" t="e">
        <f>IF(Y12=0,0,LOOKUP(Y12,[1]Deduct!A$2:A$18,[1]Deduct!E$2:E$18))</f>
        <v>#VALUE!</v>
      </c>
      <c r="AH12" s="19" t="e">
        <f t="shared" si="4"/>
        <v>#VALUE!</v>
      </c>
      <c r="AJ12" s="13">
        <f>IF(X12=0,0,LOOKUP(X12,[1]Deduct!A$21:A$64,[1]Deduct!A$21:A$64))-X12</f>
        <v>-70</v>
      </c>
      <c r="AK12" s="20">
        <f>IF(X12=0,0,LOOKUP(X12,[1]Deduct!A$21:A$64,[1]Deduct!C$21:C$64))</f>
        <v>76.92</v>
      </c>
      <c r="AL12" s="13">
        <f>IF(X12=0,0,LOOKUP(X12,[1]Deduct!A$21:A$64,[1]Deduct!D$21:D$64))</f>
        <v>30.49</v>
      </c>
      <c r="AM12" s="13">
        <f>IF(X12=0,0,LOOKUP(X12,[1]Deduct!A$21:A$64,[1]Deduct!E$21:E$64))</f>
        <v>13.01</v>
      </c>
      <c r="AN12" s="18">
        <f t="shared" si="5"/>
        <v>169.12</v>
      </c>
      <c r="AP12" s="21" t="e">
        <f t="shared" si="6"/>
        <v>#VALUE!</v>
      </c>
    </row>
    <row r="13" spans="1:42" s="13" customFormat="1" ht="15">
      <c r="A13" s="68">
        <v>11</v>
      </c>
      <c r="B13" s="2" t="s">
        <v>256</v>
      </c>
      <c r="C13" s="3" t="s">
        <v>257</v>
      </c>
      <c r="D13" s="1" t="s">
        <v>26</v>
      </c>
      <c r="E13" s="23" t="s">
        <v>18</v>
      </c>
      <c r="F13" s="82">
        <v>10.25</v>
      </c>
      <c r="G13" s="69">
        <f t="shared" si="0"/>
        <v>20</v>
      </c>
      <c r="H13" s="24">
        <v>20</v>
      </c>
      <c r="I13" s="25">
        <v>0</v>
      </c>
      <c r="J13" s="26">
        <v>0</v>
      </c>
      <c r="K13" s="27">
        <v>11</v>
      </c>
      <c r="L13" s="28">
        <v>3</v>
      </c>
      <c r="M13" s="25">
        <v>0</v>
      </c>
      <c r="N13" s="26">
        <v>0</v>
      </c>
      <c r="O13" s="27">
        <v>11</v>
      </c>
      <c r="P13" s="28">
        <v>3</v>
      </c>
      <c r="Q13" s="25">
        <v>11</v>
      </c>
      <c r="R13" s="26">
        <v>3</v>
      </c>
      <c r="S13" s="27">
        <v>11</v>
      </c>
      <c r="T13" s="28">
        <v>3</v>
      </c>
      <c r="U13" s="25">
        <v>11</v>
      </c>
      <c r="V13" s="26">
        <v>3</v>
      </c>
      <c r="W13" s="22"/>
      <c r="X13" s="14">
        <f t="shared" si="1"/>
        <v>410</v>
      </c>
      <c r="Y13" s="14"/>
      <c r="Z13" s="15"/>
      <c r="AA13" s="23"/>
      <c r="AB13" s="23"/>
      <c r="AC13" s="16"/>
      <c r="AE13" s="17"/>
      <c r="AF13" s="18"/>
      <c r="AG13" s="18"/>
      <c r="AH13" s="19"/>
      <c r="AK13" s="20"/>
      <c r="AN13" s="18"/>
      <c r="AP13" s="21"/>
    </row>
    <row r="14" spans="1:42" s="13" customFormat="1" ht="15">
      <c r="A14" s="68">
        <v>12</v>
      </c>
      <c r="B14" s="2" t="s">
        <v>55</v>
      </c>
      <c r="C14" s="3" t="s">
        <v>129</v>
      </c>
      <c r="D14" s="1" t="s">
        <v>17</v>
      </c>
      <c r="E14" s="23" t="s">
        <v>18</v>
      </c>
      <c r="F14" s="82">
        <v>10.5</v>
      </c>
      <c r="G14" s="69">
        <f t="shared" si="0"/>
        <v>36.25</v>
      </c>
      <c r="H14" s="24">
        <v>36.25</v>
      </c>
      <c r="I14" s="25">
        <v>10</v>
      </c>
      <c r="J14" s="26">
        <v>5</v>
      </c>
      <c r="K14" s="27">
        <v>10</v>
      </c>
      <c r="L14" s="28">
        <v>5</v>
      </c>
      <c r="M14" s="25">
        <v>0</v>
      </c>
      <c r="N14" s="26">
        <v>0</v>
      </c>
      <c r="O14" s="27">
        <v>10</v>
      </c>
      <c r="P14" s="28">
        <v>5</v>
      </c>
      <c r="Q14" s="25">
        <v>0</v>
      </c>
      <c r="R14" s="26">
        <v>0</v>
      </c>
      <c r="S14" s="27">
        <v>10</v>
      </c>
      <c r="T14" s="28">
        <v>5</v>
      </c>
      <c r="U14" s="25">
        <v>10</v>
      </c>
      <c r="V14" s="26">
        <v>6.25</v>
      </c>
      <c r="W14" s="22"/>
      <c r="X14" s="14">
        <f t="shared" si="1"/>
        <v>761.25</v>
      </c>
      <c r="Y14" s="14" t="e">
        <f>SUMIF('[1]2007'!$B$2119:$B$2200,[1]New!B18,'[1]2007'!$E$2119:$E$2200)</f>
        <v>#VALUE!</v>
      </c>
      <c r="Z14" s="15" t="e">
        <f t="shared" si="2"/>
        <v>#VALUE!</v>
      </c>
      <c r="AA14" s="23">
        <v>12</v>
      </c>
      <c r="AB14" s="23"/>
      <c r="AC14" s="16" t="e">
        <f t="shared" si="3"/>
        <v>#VALUE!</v>
      </c>
      <c r="AE14" s="17" t="e">
        <f>IF(Y14=0,0,LOOKUP(Y14,[1]Deduct!A$2:A$18,[1]Deduct!C$2:C$18))</f>
        <v>#VALUE!</v>
      </c>
      <c r="AF14" s="18" t="e">
        <f>IF(Y14=0,0,LOOKUP(Y14,[1]Deduct!A$2:A$18,[1]Deduct!D$2:D$18))</f>
        <v>#VALUE!</v>
      </c>
      <c r="AG14" s="18" t="e">
        <f>IF(Y14=0,0,LOOKUP(Y14,[1]Deduct!A$2:A$18,[1]Deduct!E$2:E$18))</f>
        <v>#VALUE!</v>
      </c>
      <c r="AH14" s="19" t="e">
        <f t="shared" si="4"/>
        <v>#VALUE!</v>
      </c>
      <c r="AJ14" s="13">
        <f>IF(X14=0,0,LOOKUP(X14,[1]Deduct!A$21:A$64,[1]Deduct!A$21:A$64))-X14</f>
        <v>-11.25</v>
      </c>
      <c r="AK14" s="20">
        <f>IF(X14=0,0,LOOKUP(X14,[1]Deduct!A$21:A$64,[1]Deduct!C$21:C$64))</f>
        <v>76.92</v>
      </c>
      <c r="AL14" s="13">
        <f>IF(X14=0,0,LOOKUP(X14,[1]Deduct!A$21:A$64,[1]Deduct!D$21:D$64))</f>
        <v>30.49</v>
      </c>
      <c r="AM14" s="13">
        <f>IF(X14=0,0,LOOKUP(X14,[1]Deduct!A$21:A$64,[1]Deduct!E$21:E$64))</f>
        <v>13.01</v>
      </c>
      <c r="AN14" s="18">
        <f t="shared" si="5"/>
        <v>169.12</v>
      </c>
      <c r="AP14" s="21" t="e">
        <f t="shared" si="6"/>
        <v>#VALUE!</v>
      </c>
    </row>
    <row r="15" spans="1:42" s="13" customFormat="1" ht="15">
      <c r="A15" s="68">
        <v>13</v>
      </c>
      <c r="B15" s="2" t="s">
        <v>56</v>
      </c>
      <c r="C15" s="3" t="s">
        <v>131</v>
      </c>
      <c r="D15" s="1" t="s">
        <v>20</v>
      </c>
      <c r="E15" s="23" t="s">
        <v>18</v>
      </c>
      <c r="F15" s="82">
        <v>10.25</v>
      </c>
      <c r="G15" s="69">
        <f t="shared" si="0"/>
        <v>40</v>
      </c>
      <c r="H15" s="24">
        <v>40</v>
      </c>
      <c r="I15" s="25">
        <v>9</v>
      </c>
      <c r="J15" s="26">
        <v>4</v>
      </c>
      <c r="K15" s="27">
        <v>9</v>
      </c>
      <c r="L15" s="28">
        <v>4</v>
      </c>
      <c r="M15" s="25">
        <v>9</v>
      </c>
      <c r="N15" s="26">
        <v>4</v>
      </c>
      <c r="O15" s="27">
        <v>9</v>
      </c>
      <c r="P15" s="28">
        <v>4</v>
      </c>
      <c r="Q15" s="25">
        <v>0</v>
      </c>
      <c r="R15" s="26">
        <v>0</v>
      </c>
      <c r="S15" s="27">
        <v>9</v>
      </c>
      <c r="T15" s="28">
        <v>3</v>
      </c>
      <c r="U15" s="25">
        <v>9</v>
      </c>
      <c r="V15" s="26">
        <v>3</v>
      </c>
      <c r="W15" s="22"/>
      <c r="X15" s="14">
        <f t="shared" si="1"/>
        <v>820</v>
      </c>
      <c r="Y15" s="14" t="e">
        <f>SUMIF('[1]2007'!$B$2119:$B$2200,[1]New!B19,'[1]2007'!$E$2119:$E$2200)</f>
        <v>#VALUE!</v>
      </c>
      <c r="Z15" s="15" t="e">
        <f t="shared" si="2"/>
        <v>#VALUE!</v>
      </c>
      <c r="AA15" s="23">
        <v>13</v>
      </c>
      <c r="AB15" s="23"/>
      <c r="AC15" s="16" t="e">
        <f t="shared" si="3"/>
        <v>#VALUE!</v>
      </c>
      <c r="AE15" s="17" t="e">
        <f>IF(Y15=0,0,LOOKUP(Y15,[1]Deduct!A$2:A$18,[1]Deduct!C$2:C$18))</f>
        <v>#VALUE!</v>
      </c>
      <c r="AF15" s="18" t="e">
        <f>IF(Y15=0,0,LOOKUP(Y15,[1]Deduct!A$2:A$18,[1]Deduct!D$2:D$18))</f>
        <v>#VALUE!</v>
      </c>
      <c r="AG15" s="18" t="e">
        <f>IF(Y15=0,0,LOOKUP(Y15,[1]Deduct!A$2:A$18,[1]Deduct!E$2:E$18))</f>
        <v>#VALUE!</v>
      </c>
      <c r="AH15" s="19" t="e">
        <f t="shared" si="4"/>
        <v>#VALUE!</v>
      </c>
      <c r="AJ15" s="13">
        <f>IF(X15=0,0,LOOKUP(X15,[1]Deduct!A$21:A$64,[1]Deduct!A$21:A$64))-X15</f>
        <v>-70</v>
      </c>
      <c r="AK15" s="20">
        <f>IF(X15=0,0,LOOKUP(X15,[1]Deduct!A$21:A$64,[1]Deduct!C$21:C$64))</f>
        <v>76.92</v>
      </c>
      <c r="AL15" s="13">
        <f>IF(X15=0,0,LOOKUP(X15,[1]Deduct!A$21:A$64,[1]Deduct!D$21:D$64))</f>
        <v>30.49</v>
      </c>
      <c r="AM15" s="13">
        <f>IF(X15=0,0,LOOKUP(X15,[1]Deduct!A$21:A$64,[1]Deduct!E$21:E$64))</f>
        <v>13.01</v>
      </c>
      <c r="AN15" s="18">
        <f t="shared" si="5"/>
        <v>169.12</v>
      </c>
      <c r="AP15" s="21" t="e">
        <f t="shared" si="6"/>
        <v>#VALUE!</v>
      </c>
    </row>
    <row r="16" spans="1:42" s="13" customFormat="1" ht="15">
      <c r="A16" s="68">
        <v>14</v>
      </c>
      <c r="B16" s="2" t="s">
        <v>57</v>
      </c>
      <c r="C16" s="3" t="s">
        <v>132</v>
      </c>
      <c r="D16" s="1" t="s">
        <v>20</v>
      </c>
      <c r="E16" s="23" t="s">
        <v>18</v>
      </c>
      <c r="F16" s="82">
        <v>10.25</v>
      </c>
      <c r="G16" s="69">
        <f t="shared" si="0"/>
        <v>14.25</v>
      </c>
      <c r="H16" s="89">
        <v>14.25</v>
      </c>
      <c r="I16" s="25">
        <v>0</v>
      </c>
      <c r="J16" s="26">
        <v>0</v>
      </c>
      <c r="K16" s="27">
        <v>10</v>
      </c>
      <c r="L16" s="28">
        <v>3</v>
      </c>
      <c r="M16" s="25">
        <v>0</v>
      </c>
      <c r="N16" s="26">
        <v>0</v>
      </c>
      <c r="O16" s="27">
        <v>0</v>
      </c>
      <c r="P16" s="28">
        <v>0</v>
      </c>
      <c r="Q16" s="25">
        <v>10</v>
      </c>
      <c r="R16" s="26">
        <v>3</v>
      </c>
      <c r="S16" s="27">
        <v>10</v>
      </c>
      <c r="T16" s="28">
        <v>2.25</v>
      </c>
      <c r="U16" s="25">
        <v>0</v>
      </c>
      <c r="V16" s="26">
        <v>0</v>
      </c>
      <c r="W16" s="22"/>
      <c r="X16" s="14">
        <f t="shared" si="1"/>
        <v>292.125</v>
      </c>
      <c r="Y16" s="14" t="e">
        <f>SUMIF('[1]2007'!$B$2119:$B$2200,[1]New!B20,'[1]2007'!$E$2119:$E$2200)</f>
        <v>#VALUE!</v>
      </c>
      <c r="Z16" s="15" t="e">
        <f t="shared" si="2"/>
        <v>#VALUE!</v>
      </c>
      <c r="AA16" s="23">
        <v>14</v>
      </c>
      <c r="AB16" s="23"/>
      <c r="AC16" s="16" t="e">
        <f t="shared" si="3"/>
        <v>#VALUE!</v>
      </c>
      <c r="AE16" s="17" t="e">
        <f>IF(Y16=0,0,LOOKUP(Y16,[1]Deduct!A$2:A$18,[1]Deduct!C$2:C$18))</f>
        <v>#VALUE!</v>
      </c>
      <c r="AF16" s="18" t="e">
        <f>IF(Y16=0,0,LOOKUP(Y16,[1]Deduct!A$2:A$18,[1]Deduct!D$2:D$18))</f>
        <v>#VALUE!</v>
      </c>
      <c r="AG16" s="18" t="e">
        <f>IF(Y16=0,0,LOOKUP(Y16,[1]Deduct!A$2:A$18,[1]Deduct!E$2:E$18))</f>
        <v>#VALUE!</v>
      </c>
      <c r="AH16" s="19" t="e">
        <f t="shared" si="4"/>
        <v>#VALUE!</v>
      </c>
      <c r="AJ16" s="13" t="e">
        <f>IF(X16=0,0,LOOKUP(X16,[1]Deduct!A$21:A$64,[1]Deduct!A$21:A$64))-X16</f>
        <v>#N/A</v>
      </c>
      <c r="AK16" s="20" t="e">
        <f>IF(X16=0,0,LOOKUP(X16,[1]Deduct!A$21:A$64,[1]Deduct!C$21:C$64))</f>
        <v>#N/A</v>
      </c>
      <c r="AL16" s="13" t="e">
        <f>IF(X16=0,0,LOOKUP(X16,[1]Deduct!A$21:A$64,[1]Deduct!D$21:D$64))</f>
        <v>#N/A</v>
      </c>
      <c r="AM16" s="13" t="e">
        <f>IF(X16=0,0,LOOKUP(X16,[1]Deduct!A$21:A$64,[1]Deduct!E$21:E$64))</f>
        <v>#N/A</v>
      </c>
      <c r="AN16" s="18" t="e">
        <f t="shared" si="5"/>
        <v>#N/A</v>
      </c>
      <c r="AP16" s="21" t="e">
        <f t="shared" si="6"/>
        <v>#N/A</v>
      </c>
    </row>
    <row r="17" spans="1:42" s="13" customFormat="1" ht="15">
      <c r="A17" s="68">
        <v>15</v>
      </c>
      <c r="B17" s="2" t="s">
        <v>253</v>
      </c>
      <c r="C17" s="102" t="s">
        <v>254</v>
      </c>
      <c r="D17" s="104" t="s">
        <v>20</v>
      </c>
      <c r="E17" s="105" t="s">
        <v>18</v>
      </c>
      <c r="F17" s="82">
        <v>10.25</v>
      </c>
      <c r="G17" s="108">
        <f t="shared" si="0"/>
        <v>30.02</v>
      </c>
      <c r="H17" s="110">
        <v>30.02</v>
      </c>
      <c r="I17" s="112">
        <v>10</v>
      </c>
      <c r="J17" s="114">
        <v>4</v>
      </c>
      <c r="K17" s="116">
        <v>0</v>
      </c>
      <c r="L17" s="118">
        <v>0</v>
      </c>
      <c r="M17" s="112">
        <v>10</v>
      </c>
      <c r="N17" s="114">
        <v>4</v>
      </c>
      <c r="O17" s="116">
        <v>0</v>
      </c>
      <c r="P17" s="118">
        <v>0</v>
      </c>
      <c r="Q17" s="112">
        <v>10</v>
      </c>
      <c r="R17" s="114">
        <v>4</v>
      </c>
      <c r="S17" s="116">
        <v>10</v>
      </c>
      <c r="T17" s="118">
        <v>4</v>
      </c>
      <c r="U17" s="112">
        <v>10</v>
      </c>
      <c r="V17" s="114">
        <v>4.0199999999999996</v>
      </c>
      <c r="W17" s="120"/>
      <c r="X17" s="121">
        <f t="shared" ref="X17:X48" si="7">F17*G17*2</f>
        <v>615.41</v>
      </c>
      <c r="Y17" s="121" t="e">
        <f>SUMIF('[1]2007'!$B$2119:$B$2200,[1]New!B105,'[1]2007'!$E$2119:$E$2200)</f>
        <v>#VALUE!</v>
      </c>
      <c r="Z17" s="123" t="e">
        <f t="shared" ref="Z17:Z38" si="8">IF(X17=0,0,X17-Y17)</f>
        <v>#VALUE!</v>
      </c>
      <c r="AA17" s="23">
        <v>87</v>
      </c>
      <c r="AB17" s="105"/>
      <c r="AC17" s="125" t="e">
        <f t="shared" ref="AC17:AC38" si="9">IF(Y17=0,0,Z17/Y17)</f>
        <v>#VALUE!</v>
      </c>
      <c r="AD17" s="11"/>
      <c r="AE17" s="128" t="e">
        <f>IF(Y17=0,0,LOOKUP(Y17,[1]Deduct!A$2:A$18,[1]Deduct!C$2:C$18))</f>
        <v>#VALUE!</v>
      </c>
      <c r="AF17" s="12" t="e">
        <f>IF(Y17=0,0,LOOKUP(Y17,[1]Deduct!A$2:A$18,[1]Deduct!D$2:D$18))</f>
        <v>#VALUE!</v>
      </c>
      <c r="AG17" s="12" t="e">
        <f>IF(Y17=0,0,LOOKUP(Y17,[1]Deduct!A$2:A$18,[1]Deduct!E$2:E$18))</f>
        <v>#VALUE!</v>
      </c>
      <c r="AH17" s="131" t="e">
        <f t="shared" ref="AH17:AH38" si="10">ROUND(AE17+AF17*2+AG17*2.4,2)</f>
        <v>#VALUE!</v>
      </c>
      <c r="AI17" s="11"/>
      <c r="AJ17" s="11">
        <v>0</v>
      </c>
      <c r="AK17" s="133">
        <f>IF(X17=0,0,LOOKUP(X17,[1]Deduct!A$21:A$64,[1]Deduct!C$21:C$64))</f>
        <v>38.94</v>
      </c>
      <c r="AL17" s="11">
        <f>IF(X17=0,0,LOOKUP(X17,[1]Deduct!A$21:A$64,[1]Deduct!D$21:D$64))</f>
        <v>23.54</v>
      </c>
      <c r="AM17" s="11">
        <f>IF(X17=0,0,LOOKUP(X17,[1]Deduct!A$21:A$64,[1]Deduct!E$21:E$64))</f>
        <v>10.56</v>
      </c>
      <c r="AN17" s="12">
        <f t="shared" ref="AN17:AN38" si="11">ROUND(AK17+AL17*2+AM17*2.4,2)</f>
        <v>111.36</v>
      </c>
      <c r="AO17" s="11"/>
      <c r="AP17" s="135" t="e">
        <f t="shared" ref="AP17:AP38" si="12">AN17-AH17</f>
        <v>#VALUE!</v>
      </c>
    </row>
    <row r="18" spans="1:42" s="13" customFormat="1" ht="15">
      <c r="A18" s="68">
        <v>16</v>
      </c>
      <c r="B18" s="2" t="s">
        <v>58</v>
      </c>
      <c r="C18" s="3" t="s">
        <v>133</v>
      </c>
      <c r="D18" s="1" t="s">
        <v>17</v>
      </c>
      <c r="E18" s="23" t="s">
        <v>18</v>
      </c>
      <c r="F18" s="82">
        <v>12.75</v>
      </c>
      <c r="G18" s="69">
        <f t="shared" si="0"/>
        <v>28.939999999999998</v>
      </c>
      <c r="H18" s="24">
        <v>28.94</v>
      </c>
      <c r="I18" s="25">
        <v>9</v>
      </c>
      <c r="J18" s="26">
        <v>2</v>
      </c>
      <c r="K18" s="27">
        <v>9</v>
      </c>
      <c r="L18" s="28">
        <v>2</v>
      </c>
      <c r="M18" s="25">
        <v>9</v>
      </c>
      <c r="N18" s="26">
        <v>2</v>
      </c>
      <c r="O18" s="27">
        <v>0</v>
      </c>
      <c r="P18" s="28">
        <v>0</v>
      </c>
      <c r="Q18" s="25">
        <v>9</v>
      </c>
      <c r="R18" s="26">
        <v>2</v>
      </c>
      <c r="S18" s="27">
        <v>9</v>
      </c>
      <c r="T18" s="28">
        <v>1</v>
      </c>
      <c r="U18" s="25">
        <v>9</v>
      </c>
      <c r="V18" s="26">
        <v>1.94</v>
      </c>
      <c r="W18" s="22"/>
      <c r="X18" s="14">
        <f t="shared" si="7"/>
        <v>737.96999999999991</v>
      </c>
      <c r="Y18" s="14" t="e">
        <f>SUMIF('[1]2007'!$B$2119:$B$2200,[1]New!B21,'[1]2007'!$E$2119:$E$2200)</f>
        <v>#VALUE!</v>
      </c>
      <c r="Z18" s="15" t="e">
        <f t="shared" si="8"/>
        <v>#VALUE!</v>
      </c>
      <c r="AA18" s="23">
        <v>15</v>
      </c>
      <c r="AB18" s="23"/>
      <c r="AC18" s="16" t="e">
        <f t="shared" si="9"/>
        <v>#VALUE!</v>
      </c>
      <c r="AE18" s="17" t="e">
        <f>IF(Y18=0,0,LOOKUP(Y18,[1]Deduct!A$2:A$18,[1]Deduct!C$2:C$18))</f>
        <v>#VALUE!</v>
      </c>
      <c r="AF18" s="18" t="e">
        <f>IF(Y18=0,0,LOOKUP(Y18,[1]Deduct!A$2:A$18,[1]Deduct!D$2:D$18))</f>
        <v>#VALUE!</v>
      </c>
      <c r="AG18" s="18" t="e">
        <f>IF(Y18=0,0,LOOKUP(Y18,[1]Deduct!A$2:A$18,[1]Deduct!E$2:E$18))</f>
        <v>#VALUE!</v>
      </c>
      <c r="AH18" s="19" t="e">
        <f t="shared" si="10"/>
        <v>#VALUE!</v>
      </c>
      <c r="AJ18" s="13">
        <f>IF(X18=0,0,LOOKUP(X18,[1]Deduct!A$21:A$64,[1]Deduct!A$21:A$64))-X18</f>
        <v>-7.9699999999999136</v>
      </c>
      <c r="AK18" s="20">
        <f>IF(X18=0,0,LOOKUP(X18,[1]Deduct!A$21:A$64,[1]Deduct!C$21:C$64))</f>
        <v>69.14</v>
      </c>
      <c r="AL18" s="13">
        <f>IF(X18=0,0,LOOKUP(X18,[1]Deduct!A$21:A$64,[1]Deduct!D$21:D$64))</f>
        <v>29.49</v>
      </c>
      <c r="AM18" s="13">
        <f>IF(X18=0,0,LOOKUP(X18,[1]Deduct!A$21:A$64,[1]Deduct!E$21:E$64))</f>
        <v>12.65</v>
      </c>
      <c r="AN18" s="18">
        <f t="shared" si="11"/>
        <v>158.47999999999999</v>
      </c>
      <c r="AP18" s="21" t="e">
        <f t="shared" si="12"/>
        <v>#VALUE!</v>
      </c>
    </row>
    <row r="19" spans="1:42" s="13" customFormat="1" ht="15">
      <c r="A19" s="68">
        <v>17</v>
      </c>
      <c r="B19" s="2" t="s">
        <v>58</v>
      </c>
      <c r="C19" s="3" t="s">
        <v>242</v>
      </c>
      <c r="D19" s="1" t="s">
        <v>25</v>
      </c>
      <c r="E19" s="1" t="s">
        <v>18</v>
      </c>
      <c r="F19" s="82">
        <v>10.25</v>
      </c>
      <c r="G19" s="69">
        <f t="shared" si="0"/>
        <v>40</v>
      </c>
      <c r="H19" s="24">
        <v>40</v>
      </c>
      <c r="I19" s="25">
        <v>10</v>
      </c>
      <c r="J19" s="26">
        <v>6</v>
      </c>
      <c r="K19" s="27">
        <v>0</v>
      </c>
      <c r="L19" s="28">
        <v>0</v>
      </c>
      <c r="M19" s="25">
        <v>10</v>
      </c>
      <c r="N19" s="26">
        <v>6</v>
      </c>
      <c r="O19" s="27">
        <v>10</v>
      </c>
      <c r="P19" s="28">
        <v>6</v>
      </c>
      <c r="Q19" s="25">
        <v>10</v>
      </c>
      <c r="R19" s="26">
        <v>6</v>
      </c>
      <c r="S19" s="27">
        <v>10</v>
      </c>
      <c r="T19" s="28">
        <v>6</v>
      </c>
      <c r="U19" s="25">
        <v>0</v>
      </c>
      <c r="V19" s="26">
        <v>0</v>
      </c>
      <c r="W19" s="22"/>
      <c r="X19" s="14">
        <f t="shared" si="7"/>
        <v>820</v>
      </c>
      <c r="Y19" s="14" t="e">
        <f>SUMIF('[1]2007'!$B$2119:$B$2200,[1]New!B22,'[1]2007'!$E$2119:$E$2200)</f>
        <v>#VALUE!</v>
      </c>
      <c r="Z19" s="15" t="e">
        <f t="shared" si="8"/>
        <v>#VALUE!</v>
      </c>
      <c r="AA19" s="23">
        <v>16</v>
      </c>
      <c r="AB19" s="23"/>
      <c r="AC19" s="16" t="e">
        <f t="shared" si="9"/>
        <v>#VALUE!</v>
      </c>
      <c r="AE19" s="17" t="e">
        <f>IF(Y19=0,0,LOOKUP(Y19,[1]Deduct!A$2:A$18,[1]Deduct!C$2:C$18))</f>
        <v>#VALUE!</v>
      </c>
      <c r="AF19" s="18" t="e">
        <f>IF(Y19=0,0,LOOKUP(Y19,[1]Deduct!A$2:A$18,[1]Deduct!D$2:D$18))</f>
        <v>#VALUE!</v>
      </c>
      <c r="AG19" s="18" t="e">
        <f>IF(Y19=0,0,LOOKUP(Y19,[1]Deduct!A$2:A$18,[1]Deduct!E$2:E$18))</f>
        <v>#VALUE!</v>
      </c>
      <c r="AH19" s="19" t="e">
        <f t="shared" si="10"/>
        <v>#VALUE!</v>
      </c>
      <c r="AJ19" s="13">
        <f>IF(X19=0,0,LOOKUP(X19,[1]Deduct!A$21:A$64,[1]Deduct!A$21:A$64))-X19</f>
        <v>-70</v>
      </c>
      <c r="AK19" s="20">
        <f>IF(X19=0,0,LOOKUP(X19,[1]Deduct!A$21:A$64,[1]Deduct!C$21:C$64))</f>
        <v>76.92</v>
      </c>
      <c r="AL19" s="13">
        <f>IF(X19=0,0,LOOKUP(X19,[1]Deduct!A$21:A$64,[1]Deduct!D$21:D$64))</f>
        <v>30.49</v>
      </c>
      <c r="AM19" s="13">
        <f>IF(X19=0,0,LOOKUP(X19,[1]Deduct!A$21:A$64,[1]Deduct!E$21:E$64))</f>
        <v>13.01</v>
      </c>
      <c r="AN19" s="18">
        <f t="shared" si="11"/>
        <v>169.12</v>
      </c>
      <c r="AP19" s="21" t="e">
        <f t="shared" si="12"/>
        <v>#VALUE!</v>
      </c>
    </row>
    <row r="20" spans="1:42" s="13" customFormat="1" ht="15">
      <c r="A20" s="68">
        <v>18</v>
      </c>
      <c r="B20" s="2" t="s">
        <v>234</v>
      </c>
      <c r="C20" s="3" t="s">
        <v>235</v>
      </c>
      <c r="D20" s="1" t="s">
        <v>17</v>
      </c>
      <c r="E20" s="23" t="s">
        <v>18</v>
      </c>
      <c r="F20" s="82">
        <v>10.75</v>
      </c>
      <c r="G20" s="69">
        <f t="shared" si="0"/>
        <v>15.5</v>
      </c>
      <c r="H20" s="24">
        <v>15.5</v>
      </c>
      <c r="I20" s="25"/>
      <c r="J20" s="26"/>
      <c r="K20" s="27"/>
      <c r="L20" s="28"/>
      <c r="M20" s="25"/>
      <c r="N20" s="26"/>
      <c r="O20" s="27"/>
      <c r="P20" s="28"/>
      <c r="Q20" s="25"/>
      <c r="R20" s="26"/>
      <c r="S20" s="27">
        <v>12</v>
      </c>
      <c r="T20" s="28">
        <v>7.5</v>
      </c>
      <c r="U20" s="25">
        <v>12</v>
      </c>
      <c r="V20" s="26">
        <v>8</v>
      </c>
      <c r="W20" s="22"/>
      <c r="X20" s="14">
        <f t="shared" si="7"/>
        <v>333.25</v>
      </c>
      <c r="Y20" s="14" t="e">
        <f>SUMIF('[1]2007'!$B$2119:$B$2200,[1]New!B23,'[1]2007'!$E$2119:$E$2200)</f>
        <v>#VALUE!</v>
      </c>
      <c r="Z20" s="15" t="e">
        <f t="shared" si="8"/>
        <v>#VALUE!</v>
      </c>
      <c r="AA20" s="23">
        <v>17</v>
      </c>
      <c r="AB20" s="23"/>
      <c r="AC20" s="16" t="e">
        <f t="shared" si="9"/>
        <v>#VALUE!</v>
      </c>
      <c r="AE20" s="17" t="e">
        <f>IF(Y20=0,0,LOOKUP(Y20,[1]Deduct!A$2:A$18,[1]Deduct!C$2:C$18))</f>
        <v>#VALUE!</v>
      </c>
      <c r="AF20" s="18" t="e">
        <f>IF(Y20=0,0,LOOKUP(Y20,[1]Deduct!A$2:A$18,[1]Deduct!D$2:D$18))</f>
        <v>#VALUE!</v>
      </c>
      <c r="AG20" s="18" t="e">
        <f>IF(Y20=0,0,LOOKUP(Y20,[1]Deduct!A$2:A$18,[1]Deduct!E$2:E$18))</f>
        <v>#VALUE!</v>
      </c>
      <c r="AH20" s="19" t="e">
        <f t="shared" si="10"/>
        <v>#VALUE!</v>
      </c>
      <c r="AJ20" s="13" t="e">
        <f>IF(X20=0,0,LOOKUP(X20,[1]Deduct!A$21:A$64,[1]Deduct!A$21:A$64))-X20</f>
        <v>#N/A</v>
      </c>
      <c r="AK20" s="20" t="e">
        <f>IF(X20=0,0,LOOKUP(X20,[1]Deduct!A$21:A$64,[1]Deduct!C$21:C$64))</f>
        <v>#N/A</v>
      </c>
      <c r="AL20" s="13" t="e">
        <f>IF(X20=0,0,LOOKUP(X20,[1]Deduct!A$21:A$64,[1]Deduct!D$21:D$64))</f>
        <v>#N/A</v>
      </c>
      <c r="AM20" s="13" t="e">
        <f>IF(X20=0,0,LOOKUP(X20,[1]Deduct!A$21:A$64,[1]Deduct!E$21:E$64))</f>
        <v>#N/A</v>
      </c>
      <c r="AN20" s="18" t="e">
        <f t="shared" si="11"/>
        <v>#N/A</v>
      </c>
      <c r="AP20" s="21" t="e">
        <f t="shared" si="12"/>
        <v>#N/A</v>
      </c>
    </row>
    <row r="21" spans="1:42" s="13" customFormat="1" ht="15">
      <c r="A21" s="68">
        <v>19</v>
      </c>
      <c r="B21" s="2" t="s">
        <v>59</v>
      </c>
      <c r="C21" s="3" t="s">
        <v>134</v>
      </c>
      <c r="D21" s="1" t="s">
        <v>216</v>
      </c>
      <c r="E21" s="23" t="s">
        <v>18</v>
      </c>
      <c r="F21" s="82">
        <v>10.25</v>
      </c>
      <c r="G21" s="69">
        <f t="shared" si="0"/>
        <v>40</v>
      </c>
      <c r="H21" s="24">
        <v>40</v>
      </c>
      <c r="I21" s="25">
        <v>9</v>
      </c>
      <c r="J21" s="26">
        <v>3</v>
      </c>
      <c r="K21" s="27">
        <v>9</v>
      </c>
      <c r="L21" s="28">
        <v>3</v>
      </c>
      <c r="M21" s="25">
        <v>0</v>
      </c>
      <c r="N21" s="26">
        <v>0</v>
      </c>
      <c r="O21" s="27">
        <v>9</v>
      </c>
      <c r="P21" s="28">
        <v>4</v>
      </c>
      <c r="Q21" s="25">
        <v>9</v>
      </c>
      <c r="R21" s="26">
        <v>4</v>
      </c>
      <c r="S21" s="27">
        <v>9</v>
      </c>
      <c r="T21" s="28">
        <v>4</v>
      </c>
      <c r="U21" s="25">
        <v>9</v>
      </c>
      <c r="V21" s="26">
        <v>4</v>
      </c>
      <c r="W21" s="22"/>
      <c r="X21" s="14">
        <f t="shared" si="7"/>
        <v>820</v>
      </c>
      <c r="Y21" s="14" t="e">
        <f>SUMIF('[1]2007'!$B$2119:$B$2200,[1]New!B24,'[1]2007'!$E$2119:$E$2200)</f>
        <v>#VALUE!</v>
      </c>
      <c r="Z21" s="15" t="e">
        <f t="shared" si="8"/>
        <v>#VALUE!</v>
      </c>
      <c r="AA21" s="23">
        <v>18</v>
      </c>
      <c r="AB21" s="23"/>
      <c r="AC21" s="16" t="e">
        <f t="shared" si="9"/>
        <v>#VALUE!</v>
      </c>
      <c r="AE21" s="17" t="e">
        <f>IF(Y21=0,0,LOOKUP(Y21,[1]Deduct!A$2:A$18,[1]Deduct!C$2:C$18))</f>
        <v>#VALUE!</v>
      </c>
      <c r="AF21" s="18" t="e">
        <f>IF(Y21=0,0,LOOKUP(Y21,[1]Deduct!A$2:A$18,[1]Deduct!D$2:D$18))</f>
        <v>#VALUE!</v>
      </c>
      <c r="AG21" s="18" t="e">
        <f>IF(Y21=0,0,LOOKUP(Y21,[1]Deduct!A$2:A$18,[1]Deduct!E$2:E$18))</f>
        <v>#VALUE!</v>
      </c>
      <c r="AH21" s="19" t="e">
        <f t="shared" si="10"/>
        <v>#VALUE!</v>
      </c>
      <c r="AJ21" s="13">
        <f>IF(X21=0,0,LOOKUP(X21,[1]Deduct!A$21:A$64,[1]Deduct!A$21:A$64))-X21</f>
        <v>-70</v>
      </c>
      <c r="AK21" s="20">
        <f>IF(X21=0,0,LOOKUP(X21,[1]Deduct!A$21:A$64,[1]Deduct!C$21:C$64))</f>
        <v>76.92</v>
      </c>
      <c r="AL21" s="13">
        <f>IF(X21=0,0,LOOKUP(X21,[1]Deduct!A$21:A$64,[1]Deduct!D$21:D$64))</f>
        <v>30.49</v>
      </c>
      <c r="AM21" s="13">
        <f>IF(X21=0,0,LOOKUP(X21,[1]Deduct!A$21:A$64,[1]Deduct!E$21:E$64))</f>
        <v>13.01</v>
      </c>
      <c r="AN21" s="18">
        <f t="shared" si="11"/>
        <v>169.12</v>
      </c>
      <c r="AP21" s="21" t="e">
        <f t="shared" si="12"/>
        <v>#VALUE!</v>
      </c>
    </row>
    <row r="22" spans="1:42" s="13" customFormat="1" ht="15">
      <c r="A22" s="68">
        <v>20</v>
      </c>
      <c r="B22" s="2" t="s">
        <v>61</v>
      </c>
      <c r="C22" s="3" t="s">
        <v>136</v>
      </c>
      <c r="D22" s="1" t="s">
        <v>20</v>
      </c>
      <c r="E22" s="23" t="s">
        <v>18</v>
      </c>
      <c r="F22" s="82">
        <v>10.25</v>
      </c>
      <c r="G22" s="69">
        <f t="shared" si="0"/>
        <v>20</v>
      </c>
      <c r="H22" s="24">
        <v>20</v>
      </c>
      <c r="I22" s="25">
        <v>5</v>
      </c>
      <c r="J22" s="26">
        <v>9</v>
      </c>
      <c r="K22" s="27">
        <v>5</v>
      </c>
      <c r="L22" s="28">
        <v>9</v>
      </c>
      <c r="M22" s="25">
        <v>5</v>
      </c>
      <c r="N22" s="26">
        <v>9</v>
      </c>
      <c r="O22" s="27">
        <v>0</v>
      </c>
      <c r="P22" s="28">
        <v>0</v>
      </c>
      <c r="Q22" s="25">
        <v>0</v>
      </c>
      <c r="R22" s="26">
        <v>0</v>
      </c>
      <c r="S22" s="27">
        <v>5</v>
      </c>
      <c r="T22" s="28">
        <v>9</v>
      </c>
      <c r="U22" s="25">
        <v>5</v>
      </c>
      <c r="V22" s="26">
        <v>9</v>
      </c>
      <c r="W22" s="22"/>
      <c r="X22" s="14">
        <f t="shared" si="7"/>
        <v>410</v>
      </c>
      <c r="Y22" s="14" t="e">
        <f>SUMIF('[1]2007'!$B$2119:$B$2200,[1]New!B26,'[1]2007'!$E$2119:$E$2200)</f>
        <v>#VALUE!</v>
      </c>
      <c r="Z22" s="15" t="e">
        <f t="shared" si="8"/>
        <v>#VALUE!</v>
      </c>
      <c r="AA22" s="23">
        <v>20</v>
      </c>
      <c r="AB22" s="23"/>
      <c r="AC22" s="16" t="e">
        <f t="shared" si="9"/>
        <v>#VALUE!</v>
      </c>
      <c r="AE22" s="17" t="e">
        <f>IF(Y22=0,0,LOOKUP(Y22,[1]Deduct!A$2:A$18,[1]Deduct!C$2:C$18))</f>
        <v>#VALUE!</v>
      </c>
      <c r="AF22" s="18" t="e">
        <f>IF(Y22=0,0,LOOKUP(Y22,[1]Deduct!A$2:A$18,[1]Deduct!D$2:D$18))</f>
        <v>#VALUE!</v>
      </c>
      <c r="AG22" s="18" t="e">
        <f>IF(Y22=0,0,LOOKUP(Y22,[1]Deduct!A$2:A$18,[1]Deduct!E$2:E$18))</f>
        <v>#VALUE!</v>
      </c>
      <c r="AH22" s="19" t="e">
        <f t="shared" si="10"/>
        <v>#VALUE!</v>
      </c>
      <c r="AJ22" s="13">
        <f>IF(X22=0,0,LOOKUP(X22,[1]Deduct!A$21:A$64,[1]Deduct!A$21:A$64))-X22</f>
        <v>0</v>
      </c>
      <c r="AK22" s="20">
        <f>IF(X22=0,0,LOOKUP(X22,[1]Deduct!A$21:A$64,[1]Deduct!C$21:C$64))</f>
        <v>0</v>
      </c>
      <c r="AL22" s="13">
        <f>IF(X22=0,0,LOOKUP(X22,[1]Deduct!A$21:A$64,[1]Deduct!D$21:D$64))</f>
        <v>13.64</v>
      </c>
      <c r="AM22" s="13">
        <f>IF(X22=0,0,LOOKUP(X22,[1]Deduct!A$21:A$64,[1]Deduct!E$21:E$64))</f>
        <v>7.1</v>
      </c>
      <c r="AN22" s="18">
        <f t="shared" si="11"/>
        <v>44.32</v>
      </c>
      <c r="AP22" s="21" t="e">
        <f t="shared" si="12"/>
        <v>#VALUE!</v>
      </c>
    </row>
    <row r="23" spans="1:42" s="13" customFormat="1" ht="15">
      <c r="A23" s="68">
        <v>21</v>
      </c>
      <c r="B23" s="2" t="s">
        <v>23</v>
      </c>
      <c r="C23" s="3" t="s">
        <v>24</v>
      </c>
      <c r="D23" s="1" t="s">
        <v>19</v>
      </c>
      <c r="E23" s="23" t="s">
        <v>18</v>
      </c>
      <c r="F23" s="82">
        <v>10.25</v>
      </c>
      <c r="G23" s="69">
        <f t="shared" si="0"/>
        <v>40</v>
      </c>
      <c r="H23" s="24">
        <v>40</v>
      </c>
      <c r="I23" s="25">
        <v>9</v>
      </c>
      <c r="J23" s="26">
        <v>4</v>
      </c>
      <c r="K23" s="27">
        <v>9</v>
      </c>
      <c r="L23" s="28">
        <v>4</v>
      </c>
      <c r="M23" s="25">
        <v>9</v>
      </c>
      <c r="N23" s="26">
        <v>4</v>
      </c>
      <c r="O23" s="27">
        <v>9</v>
      </c>
      <c r="P23" s="28">
        <v>4</v>
      </c>
      <c r="Q23" s="25">
        <v>0</v>
      </c>
      <c r="R23" s="26">
        <v>0</v>
      </c>
      <c r="S23" s="27">
        <v>9</v>
      </c>
      <c r="T23" s="28">
        <v>3</v>
      </c>
      <c r="U23" s="25">
        <v>9</v>
      </c>
      <c r="V23" s="26">
        <v>3</v>
      </c>
      <c r="W23" s="22"/>
      <c r="X23" s="14">
        <f t="shared" si="7"/>
        <v>820</v>
      </c>
      <c r="Y23" s="14" t="e">
        <f>SUMIF('[1]2007'!$B$2119:$B$2200,[1]New!B27,'[1]2007'!$E$2119:$E$2200)</f>
        <v>#VALUE!</v>
      </c>
      <c r="Z23" s="15" t="e">
        <f t="shared" si="8"/>
        <v>#VALUE!</v>
      </c>
      <c r="AA23" s="23">
        <v>21</v>
      </c>
      <c r="AB23" s="23"/>
      <c r="AC23" s="16" t="e">
        <f t="shared" si="9"/>
        <v>#VALUE!</v>
      </c>
      <c r="AE23" s="17" t="e">
        <f>IF(Y23=0,0,LOOKUP(Y23,[1]Deduct!A$2:A$18,[1]Deduct!C$2:C$18))</f>
        <v>#VALUE!</v>
      </c>
      <c r="AF23" s="18" t="e">
        <f>IF(Y23=0,0,LOOKUP(Y23,[1]Deduct!A$2:A$18,[1]Deduct!D$2:D$18))</f>
        <v>#VALUE!</v>
      </c>
      <c r="AG23" s="18" t="e">
        <f>IF(Y23=0,0,LOOKUP(Y23,[1]Deduct!A$2:A$18,[1]Deduct!E$2:E$18))</f>
        <v>#VALUE!</v>
      </c>
      <c r="AH23" s="19" t="e">
        <f t="shared" si="10"/>
        <v>#VALUE!</v>
      </c>
      <c r="AJ23" s="13">
        <f>IF(X23=0,0,LOOKUP(X23,[1]Deduct!A$21:A$64,[1]Deduct!A$21:A$64))-X23</f>
        <v>-70</v>
      </c>
      <c r="AK23" s="20">
        <f>IF(X23=0,0,LOOKUP(X23,[1]Deduct!A$21:A$64,[1]Deduct!C$21:C$64))</f>
        <v>76.92</v>
      </c>
      <c r="AL23" s="13">
        <f>IF(X23=0,0,LOOKUP(X23,[1]Deduct!A$21:A$64,[1]Deduct!D$21:D$64))</f>
        <v>30.49</v>
      </c>
      <c r="AM23" s="13">
        <f>IF(X23=0,0,LOOKUP(X23,[1]Deduct!A$21:A$64,[1]Deduct!E$21:E$64))</f>
        <v>13.01</v>
      </c>
      <c r="AN23" s="18">
        <f t="shared" si="11"/>
        <v>169.12</v>
      </c>
      <c r="AP23" s="21" t="e">
        <f t="shared" si="12"/>
        <v>#VALUE!</v>
      </c>
    </row>
    <row r="24" spans="1:42" s="13" customFormat="1" ht="15">
      <c r="A24" s="68">
        <v>22</v>
      </c>
      <c r="B24" s="2" t="s">
        <v>225</v>
      </c>
      <c r="C24" s="3" t="s">
        <v>138</v>
      </c>
      <c r="D24" s="1" t="s">
        <v>26</v>
      </c>
      <c r="E24" s="23" t="s">
        <v>18</v>
      </c>
      <c r="F24" s="82">
        <v>10.25</v>
      </c>
      <c r="G24" s="69">
        <f t="shared" si="0"/>
        <v>22</v>
      </c>
      <c r="H24" s="24">
        <v>20</v>
      </c>
      <c r="I24" s="25">
        <v>9</v>
      </c>
      <c r="J24" s="26">
        <v>1.5</v>
      </c>
      <c r="K24" s="27">
        <v>9</v>
      </c>
      <c r="L24" s="28">
        <v>1.5</v>
      </c>
      <c r="M24" s="25">
        <v>9</v>
      </c>
      <c r="N24" s="26">
        <v>1.5</v>
      </c>
      <c r="O24" s="27">
        <v>9</v>
      </c>
      <c r="P24" s="28">
        <v>1.5</v>
      </c>
      <c r="Q24" s="25">
        <v>9</v>
      </c>
      <c r="R24" s="26">
        <v>1</v>
      </c>
      <c r="S24" s="27">
        <v>0</v>
      </c>
      <c r="T24" s="28">
        <v>0</v>
      </c>
      <c r="U24" s="25">
        <v>0</v>
      </c>
      <c r="V24" s="26">
        <v>0</v>
      </c>
      <c r="W24" s="22"/>
      <c r="X24" s="14">
        <f t="shared" si="7"/>
        <v>451</v>
      </c>
      <c r="Y24" s="14" t="e">
        <f>SUMIF('[1]2007'!$B$2119:$B$2200,[1]New!B28,'[1]2007'!$E$2119:$E$2200)</f>
        <v>#VALUE!</v>
      </c>
      <c r="Z24" s="15" t="e">
        <f t="shared" si="8"/>
        <v>#VALUE!</v>
      </c>
      <c r="AA24" s="23">
        <v>22</v>
      </c>
      <c r="AB24" s="23"/>
      <c r="AC24" s="16" t="e">
        <f t="shared" si="9"/>
        <v>#VALUE!</v>
      </c>
      <c r="AE24" s="17" t="e">
        <f>IF(Y24=0,0,LOOKUP(Y24,[1]Deduct!A$2:A$18,[1]Deduct!C$2:C$18))</f>
        <v>#VALUE!</v>
      </c>
      <c r="AF24" s="18" t="e">
        <f>IF(Y24=0,0,LOOKUP(Y24,[1]Deduct!A$2:A$18,[1]Deduct!D$2:D$18))</f>
        <v>#VALUE!</v>
      </c>
      <c r="AG24" s="18" t="e">
        <f>IF(Y24=0,0,LOOKUP(Y24,[1]Deduct!A$2:A$18,[1]Deduct!E$2:E$18))</f>
        <v>#VALUE!</v>
      </c>
      <c r="AH24" s="19" t="e">
        <f t="shared" si="10"/>
        <v>#VALUE!</v>
      </c>
      <c r="AJ24" s="13">
        <f>IF(X24=0,0,LOOKUP(X24,[1]Deduct!A$21:A$64,[1]Deduct!A$21:A$64))-X24</f>
        <v>-1</v>
      </c>
      <c r="AK24" s="20">
        <f>IF(X24=0,0,LOOKUP(X24,[1]Deduct!A$21:A$64,[1]Deduct!C$21:C$64))</f>
        <v>2.73</v>
      </c>
      <c r="AL24" s="13">
        <f>IF(X24=0,0,LOOKUP(X24,[1]Deduct!A$21:A$64,[1]Deduct!D$21:D$64))</f>
        <v>15.62</v>
      </c>
      <c r="AM24" s="13">
        <f>IF(X24=0,0,LOOKUP(X24,[1]Deduct!A$21:A$64,[1]Deduct!E$21:E$64))</f>
        <v>7.79</v>
      </c>
      <c r="AN24" s="18">
        <f t="shared" si="11"/>
        <v>52.67</v>
      </c>
      <c r="AP24" s="21" t="e">
        <f t="shared" si="12"/>
        <v>#VALUE!</v>
      </c>
    </row>
    <row r="25" spans="1:42" s="13" customFormat="1" ht="15">
      <c r="A25" s="68">
        <v>23</v>
      </c>
      <c r="B25" s="2" t="s">
        <v>63</v>
      </c>
      <c r="C25" s="3" t="s">
        <v>139</v>
      </c>
      <c r="D25" s="1" t="s">
        <v>20</v>
      </c>
      <c r="E25" s="23" t="s">
        <v>18</v>
      </c>
      <c r="F25" s="82">
        <v>10.25</v>
      </c>
      <c r="G25" s="69">
        <f t="shared" si="0"/>
        <v>40</v>
      </c>
      <c r="H25" s="24">
        <v>40</v>
      </c>
      <c r="I25" s="25">
        <v>9</v>
      </c>
      <c r="J25" s="26">
        <v>4</v>
      </c>
      <c r="K25" s="27">
        <v>9</v>
      </c>
      <c r="L25" s="28">
        <v>4</v>
      </c>
      <c r="M25" s="25">
        <v>0</v>
      </c>
      <c r="N25" s="26">
        <v>0</v>
      </c>
      <c r="O25" s="27">
        <v>9</v>
      </c>
      <c r="P25" s="28">
        <v>4</v>
      </c>
      <c r="Q25" s="25">
        <v>9</v>
      </c>
      <c r="R25" s="26">
        <v>4</v>
      </c>
      <c r="S25" s="27">
        <v>9</v>
      </c>
      <c r="T25" s="28">
        <v>3</v>
      </c>
      <c r="U25" s="25">
        <v>9</v>
      </c>
      <c r="V25" s="26">
        <v>3</v>
      </c>
      <c r="W25" s="22"/>
      <c r="X25" s="14">
        <f t="shared" si="7"/>
        <v>820</v>
      </c>
      <c r="Y25" s="14" t="e">
        <f>SUMIF('[1]2007'!$B$2119:$B$2200,[1]New!B29,'[1]2007'!$E$2119:$E$2200)</f>
        <v>#VALUE!</v>
      </c>
      <c r="Z25" s="15" t="e">
        <f t="shared" si="8"/>
        <v>#VALUE!</v>
      </c>
      <c r="AA25" s="23">
        <v>23</v>
      </c>
      <c r="AB25" s="23"/>
      <c r="AC25" s="16" t="e">
        <f t="shared" si="9"/>
        <v>#VALUE!</v>
      </c>
      <c r="AE25" s="17" t="e">
        <f>IF(Y25=0,0,LOOKUP(Y25,[1]Deduct!A$2:A$18,[1]Deduct!C$2:C$18))</f>
        <v>#VALUE!</v>
      </c>
      <c r="AF25" s="18" t="e">
        <f>IF(Y25=0,0,LOOKUP(Y25,[1]Deduct!A$2:A$18,[1]Deduct!D$2:D$18))</f>
        <v>#VALUE!</v>
      </c>
      <c r="AG25" s="18" t="e">
        <f>IF(Y25=0,0,LOOKUP(Y25,[1]Deduct!A$2:A$18,[1]Deduct!E$2:E$18))</f>
        <v>#VALUE!</v>
      </c>
      <c r="AH25" s="19" t="e">
        <f t="shared" si="10"/>
        <v>#VALUE!</v>
      </c>
      <c r="AJ25" s="13">
        <f>IF(X25=0,0,LOOKUP(X25,[1]Deduct!A$21:A$64,[1]Deduct!A$21:A$64))-X25</f>
        <v>-70</v>
      </c>
      <c r="AK25" s="20">
        <f>IF(X25=0,0,LOOKUP(X25,[1]Deduct!A$21:A$64,[1]Deduct!C$21:C$64))</f>
        <v>76.92</v>
      </c>
      <c r="AL25" s="13">
        <f>IF(X25=0,0,LOOKUP(X25,[1]Deduct!A$21:A$64,[1]Deduct!D$21:D$64))</f>
        <v>30.49</v>
      </c>
      <c r="AM25" s="13">
        <f>IF(X25=0,0,LOOKUP(X25,[1]Deduct!A$21:A$64,[1]Deduct!E$21:E$64))</f>
        <v>13.01</v>
      </c>
      <c r="AN25" s="18">
        <f t="shared" si="11"/>
        <v>169.12</v>
      </c>
      <c r="AP25" s="21" t="e">
        <f t="shared" si="12"/>
        <v>#VALUE!</v>
      </c>
    </row>
    <row r="26" spans="1:42" s="13" customFormat="1" ht="15">
      <c r="A26" s="68">
        <v>24</v>
      </c>
      <c r="B26" s="2" t="s">
        <v>64</v>
      </c>
      <c r="C26" s="3" t="s">
        <v>140</v>
      </c>
      <c r="D26" s="1" t="s">
        <v>17</v>
      </c>
      <c r="E26" s="23" t="s">
        <v>18</v>
      </c>
      <c r="F26" s="82">
        <v>11</v>
      </c>
      <c r="G26" s="69">
        <f t="shared" si="0"/>
        <v>33.75</v>
      </c>
      <c r="H26" s="24">
        <v>33.75</v>
      </c>
      <c r="I26" s="25">
        <v>7.5</v>
      </c>
      <c r="J26" s="26">
        <v>1</v>
      </c>
      <c r="K26" s="27">
        <v>7.5</v>
      </c>
      <c r="L26" s="28">
        <v>1</v>
      </c>
      <c r="M26" s="25">
        <v>7.5</v>
      </c>
      <c r="N26" s="26">
        <v>1</v>
      </c>
      <c r="O26" s="27">
        <v>7.5</v>
      </c>
      <c r="P26" s="28">
        <v>1</v>
      </c>
      <c r="Q26" s="25">
        <v>7.5</v>
      </c>
      <c r="R26" s="26">
        <v>1</v>
      </c>
      <c r="S26" s="27">
        <v>7.5</v>
      </c>
      <c r="T26" s="28">
        <v>1.75</v>
      </c>
      <c r="U26" s="25">
        <v>0</v>
      </c>
      <c r="V26" s="26">
        <v>0</v>
      </c>
      <c r="W26" s="22"/>
      <c r="X26" s="14">
        <f t="shared" si="7"/>
        <v>742.5</v>
      </c>
      <c r="Y26" s="14" t="e">
        <f>SUMIF('[1]2007'!$B$2119:$B$2200,[1]New!B30,'[1]2007'!$E$2119:$E$2200)</f>
        <v>#VALUE!</v>
      </c>
      <c r="Z26" s="15" t="e">
        <f t="shared" si="8"/>
        <v>#VALUE!</v>
      </c>
      <c r="AA26" s="23">
        <v>24</v>
      </c>
      <c r="AB26" s="23"/>
      <c r="AC26" s="16" t="e">
        <f t="shared" si="9"/>
        <v>#VALUE!</v>
      </c>
      <c r="AE26" s="17" t="e">
        <f>IF(Y26=0,0,LOOKUP(Y26,[1]Deduct!A$2:A$18,[1]Deduct!C$2:C$18))</f>
        <v>#VALUE!</v>
      </c>
      <c r="AF26" s="18" t="e">
        <f>IF(Y26=0,0,LOOKUP(Y26,[1]Deduct!A$2:A$18,[1]Deduct!D$2:D$18))</f>
        <v>#VALUE!</v>
      </c>
      <c r="AG26" s="18" t="e">
        <f>IF(Y26=0,0,LOOKUP(Y26,[1]Deduct!A$2:A$18,[1]Deduct!E$2:E$18))</f>
        <v>#VALUE!</v>
      </c>
      <c r="AH26" s="19" t="e">
        <f t="shared" si="10"/>
        <v>#VALUE!</v>
      </c>
      <c r="AJ26" s="13">
        <f>IF(X26=0,0,LOOKUP(X26,[1]Deduct!A$21:A$64,[1]Deduct!A$21:A$64))-X26</f>
        <v>-2.5</v>
      </c>
      <c r="AK26" s="20">
        <f>IF(X26=0,0,LOOKUP(X26,[1]Deduct!A$21:A$64,[1]Deduct!C$21:C$64))</f>
        <v>73.03</v>
      </c>
      <c r="AL26" s="13">
        <f>IF(X26=0,0,LOOKUP(X26,[1]Deduct!A$21:A$64,[1]Deduct!D$21:D$64))</f>
        <v>29.99</v>
      </c>
      <c r="AM26" s="13">
        <f>IF(X26=0,0,LOOKUP(X26,[1]Deduct!A$21:A$64,[1]Deduct!E$21:E$64))</f>
        <v>12.83</v>
      </c>
      <c r="AN26" s="18">
        <f t="shared" si="11"/>
        <v>163.80000000000001</v>
      </c>
      <c r="AP26" s="21" t="e">
        <f t="shared" si="12"/>
        <v>#VALUE!</v>
      </c>
    </row>
    <row r="27" spans="1:42" s="13" customFormat="1" ht="15">
      <c r="A27" s="68">
        <v>25</v>
      </c>
      <c r="B27" s="2" t="s">
        <v>65</v>
      </c>
      <c r="C27" s="3" t="s">
        <v>141</v>
      </c>
      <c r="D27" s="1" t="s">
        <v>20</v>
      </c>
      <c r="E27" s="23" t="s">
        <v>18</v>
      </c>
      <c r="F27" s="82">
        <v>10.25</v>
      </c>
      <c r="G27" s="69">
        <f t="shared" si="0"/>
        <v>20</v>
      </c>
      <c r="H27" s="24">
        <v>20</v>
      </c>
      <c r="I27" s="25">
        <v>5</v>
      </c>
      <c r="J27" s="26">
        <v>9</v>
      </c>
      <c r="K27" s="27">
        <v>0</v>
      </c>
      <c r="L27" s="28">
        <v>0</v>
      </c>
      <c r="M27" s="25">
        <v>0</v>
      </c>
      <c r="N27" s="26">
        <v>0</v>
      </c>
      <c r="O27" s="27">
        <v>5</v>
      </c>
      <c r="P27" s="28">
        <v>9</v>
      </c>
      <c r="Q27" s="25">
        <v>5</v>
      </c>
      <c r="R27" s="26">
        <v>9</v>
      </c>
      <c r="S27" s="27">
        <v>5</v>
      </c>
      <c r="T27" s="28">
        <v>9</v>
      </c>
      <c r="U27" s="25">
        <v>5</v>
      </c>
      <c r="V27" s="26">
        <v>9</v>
      </c>
      <c r="W27" s="22"/>
      <c r="X27" s="14">
        <f t="shared" si="7"/>
        <v>410</v>
      </c>
      <c r="Y27" s="14" t="e">
        <f>SUMIF('[1]2007'!$B$2119:$B$2200,[1]New!B31,'[1]2007'!$E$2119:$E$2200)</f>
        <v>#VALUE!</v>
      </c>
      <c r="Z27" s="15" t="e">
        <f t="shared" si="8"/>
        <v>#VALUE!</v>
      </c>
      <c r="AA27" s="23">
        <v>25</v>
      </c>
      <c r="AB27" s="23"/>
      <c r="AC27" s="16" t="e">
        <f t="shared" si="9"/>
        <v>#VALUE!</v>
      </c>
      <c r="AE27" s="17" t="e">
        <f>IF(Y27=0,0,LOOKUP(Y27,[1]Deduct!A$2:A$18,[1]Deduct!C$2:C$18))</f>
        <v>#VALUE!</v>
      </c>
      <c r="AF27" s="18" t="e">
        <f>IF(Y27=0,0,LOOKUP(Y27,[1]Deduct!A$2:A$18,[1]Deduct!D$2:D$18))</f>
        <v>#VALUE!</v>
      </c>
      <c r="AG27" s="18" t="e">
        <f>IF(Y27=0,0,LOOKUP(Y27,[1]Deduct!A$2:A$18,[1]Deduct!E$2:E$18))</f>
        <v>#VALUE!</v>
      </c>
      <c r="AH27" s="19" t="e">
        <f t="shared" si="10"/>
        <v>#VALUE!</v>
      </c>
      <c r="AJ27" s="13">
        <f>IF(X27=0,0,LOOKUP(X27,[1]Deduct!A$21:A$64,[1]Deduct!A$21:A$64))-X27</f>
        <v>0</v>
      </c>
      <c r="AK27" s="20">
        <f>IF(X27=0,0,LOOKUP(X27,[1]Deduct!A$21:A$64,[1]Deduct!C$21:C$64))</f>
        <v>0</v>
      </c>
      <c r="AL27" s="13">
        <f>IF(X27=0,0,LOOKUP(X27,[1]Deduct!A$21:A$64,[1]Deduct!D$21:D$64))</f>
        <v>13.64</v>
      </c>
      <c r="AM27" s="13">
        <f>IF(X27=0,0,LOOKUP(X27,[1]Deduct!A$21:A$64,[1]Deduct!E$21:E$64))</f>
        <v>7.1</v>
      </c>
      <c r="AN27" s="18">
        <f t="shared" si="11"/>
        <v>44.32</v>
      </c>
      <c r="AP27" s="21" t="e">
        <f t="shared" si="12"/>
        <v>#VALUE!</v>
      </c>
    </row>
    <row r="28" spans="1:42" s="13" customFormat="1" ht="15">
      <c r="A28" s="68">
        <v>26</v>
      </c>
      <c r="B28" s="2" t="s">
        <v>66</v>
      </c>
      <c r="C28" s="3" t="s">
        <v>142</v>
      </c>
      <c r="D28" s="1" t="s">
        <v>25</v>
      </c>
      <c r="E28" s="23" t="s">
        <v>18</v>
      </c>
      <c r="F28" s="82">
        <v>10.25</v>
      </c>
      <c r="G28" s="69">
        <f t="shared" si="0"/>
        <v>20</v>
      </c>
      <c r="H28" s="24">
        <v>20</v>
      </c>
      <c r="I28" s="25">
        <v>9</v>
      </c>
      <c r="J28" s="26">
        <v>1</v>
      </c>
      <c r="K28" s="27">
        <v>9</v>
      </c>
      <c r="L28" s="28">
        <v>1</v>
      </c>
      <c r="M28" s="25">
        <v>0</v>
      </c>
      <c r="N28" s="26">
        <v>0</v>
      </c>
      <c r="O28" s="27">
        <v>9</v>
      </c>
      <c r="P28" s="28">
        <v>1</v>
      </c>
      <c r="Q28" s="25">
        <v>0</v>
      </c>
      <c r="R28" s="26">
        <v>0</v>
      </c>
      <c r="S28" s="27">
        <v>9</v>
      </c>
      <c r="T28" s="28">
        <v>1</v>
      </c>
      <c r="U28" s="25">
        <v>9</v>
      </c>
      <c r="V28" s="26">
        <v>1</v>
      </c>
      <c r="W28" s="22"/>
      <c r="X28" s="14">
        <f t="shared" si="7"/>
        <v>410</v>
      </c>
      <c r="Y28" s="14" t="e">
        <f>SUMIF('[1]2007'!$B$2119:$B$2200,[1]New!B32,'[1]2007'!$E$2119:$E$2200)</f>
        <v>#VALUE!</v>
      </c>
      <c r="Z28" s="15" t="e">
        <f t="shared" si="8"/>
        <v>#VALUE!</v>
      </c>
      <c r="AA28" s="23">
        <v>26</v>
      </c>
      <c r="AB28" s="23"/>
      <c r="AC28" s="16" t="e">
        <f t="shared" si="9"/>
        <v>#VALUE!</v>
      </c>
      <c r="AE28" s="17" t="e">
        <f>IF(Y28=0,0,LOOKUP(Y28,[1]Deduct!A$2:A$18,[1]Deduct!C$2:C$18))</f>
        <v>#VALUE!</v>
      </c>
      <c r="AF28" s="18" t="e">
        <f>IF(Y28=0,0,LOOKUP(Y28,[1]Deduct!A$2:A$18,[1]Deduct!D$2:D$18))</f>
        <v>#VALUE!</v>
      </c>
      <c r="AG28" s="18" t="e">
        <f>IF(Y28=0,0,LOOKUP(Y28,[1]Deduct!A$2:A$18,[1]Deduct!E$2:E$18))</f>
        <v>#VALUE!</v>
      </c>
      <c r="AH28" s="19" t="e">
        <f t="shared" si="10"/>
        <v>#VALUE!</v>
      </c>
      <c r="AJ28" s="13">
        <f>IF(X28=0,0,LOOKUP(X28,[1]Deduct!A$21:A$64,[1]Deduct!A$21:A$64))-X28</f>
        <v>0</v>
      </c>
      <c r="AK28" s="20">
        <f>IF(X28=0,0,LOOKUP(X28,[1]Deduct!A$21:A$64,[1]Deduct!C$21:C$64))</f>
        <v>0</v>
      </c>
      <c r="AL28" s="13">
        <f>IF(X28=0,0,LOOKUP(X28,[1]Deduct!A$21:A$64,[1]Deduct!D$21:D$64))</f>
        <v>13.64</v>
      </c>
      <c r="AM28" s="13">
        <f>IF(X28=0,0,LOOKUP(X28,[1]Deduct!A$21:A$64,[1]Deduct!E$21:E$64))</f>
        <v>7.1</v>
      </c>
      <c r="AN28" s="18">
        <f t="shared" si="11"/>
        <v>44.32</v>
      </c>
      <c r="AP28" s="21" t="e">
        <f t="shared" si="12"/>
        <v>#VALUE!</v>
      </c>
    </row>
    <row r="29" spans="1:42" s="13" customFormat="1" ht="15">
      <c r="A29" s="68">
        <v>27</v>
      </c>
      <c r="B29" s="2" t="s">
        <v>21</v>
      </c>
      <c r="C29" s="3" t="s">
        <v>22</v>
      </c>
      <c r="D29" s="1" t="s">
        <v>20</v>
      </c>
      <c r="E29" s="23" t="s">
        <v>18</v>
      </c>
      <c r="F29" s="82">
        <v>10.25</v>
      </c>
      <c r="G29" s="69">
        <f t="shared" si="0"/>
        <v>20</v>
      </c>
      <c r="H29" s="24">
        <v>20</v>
      </c>
      <c r="I29" s="25">
        <v>2</v>
      </c>
      <c r="J29" s="26">
        <v>6</v>
      </c>
      <c r="K29" s="27">
        <v>2</v>
      </c>
      <c r="L29" s="28">
        <v>6</v>
      </c>
      <c r="M29" s="25">
        <v>2</v>
      </c>
      <c r="N29" s="26">
        <v>6</v>
      </c>
      <c r="O29" s="27">
        <v>2</v>
      </c>
      <c r="P29" s="28">
        <v>6</v>
      </c>
      <c r="Q29" s="25">
        <v>0</v>
      </c>
      <c r="R29" s="26">
        <v>0</v>
      </c>
      <c r="S29" s="27">
        <v>2</v>
      </c>
      <c r="T29" s="28">
        <v>6</v>
      </c>
      <c r="U29" s="25">
        <v>0</v>
      </c>
      <c r="V29" s="26">
        <v>0</v>
      </c>
      <c r="W29" s="22"/>
      <c r="X29" s="14">
        <f t="shared" si="7"/>
        <v>410</v>
      </c>
      <c r="Y29" s="14" t="e">
        <f>SUMIF('[1]2007'!$B$2119:$B$2200,[1]New!B33,'[1]2007'!$E$2119:$E$2200)</f>
        <v>#VALUE!</v>
      </c>
      <c r="Z29" s="15" t="e">
        <f t="shared" si="8"/>
        <v>#VALUE!</v>
      </c>
      <c r="AA29" s="23">
        <v>27</v>
      </c>
      <c r="AB29" s="23"/>
      <c r="AC29" s="16" t="e">
        <f t="shared" si="9"/>
        <v>#VALUE!</v>
      </c>
      <c r="AE29" s="17" t="e">
        <f>IF(Y29=0,0,LOOKUP(Y29,[1]Deduct!A$2:A$18,[1]Deduct!C$2:C$18))</f>
        <v>#VALUE!</v>
      </c>
      <c r="AF29" s="18" t="e">
        <f>IF(Y29=0,0,LOOKUP(Y29,[1]Deduct!A$2:A$18,[1]Deduct!D$2:D$18))</f>
        <v>#VALUE!</v>
      </c>
      <c r="AG29" s="18" t="e">
        <f>IF(Y29=0,0,LOOKUP(Y29,[1]Deduct!A$2:A$18,[1]Deduct!E$2:E$18))</f>
        <v>#VALUE!</v>
      </c>
      <c r="AH29" s="19" t="e">
        <f t="shared" si="10"/>
        <v>#VALUE!</v>
      </c>
      <c r="AJ29" s="13">
        <f>IF(X29=0,0,LOOKUP(X29,[1]Deduct!A$21:A$64,[1]Deduct!A$21:A$64))-X29</f>
        <v>0</v>
      </c>
      <c r="AK29" s="20">
        <f>IF(X29=0,0,LOOKUP(X29,[1]Deduct!A$21:A$64,[1]Deduct!C$21:C$64))</f>
        <v>0</v>
      </c>
      <c r="AL29" s="13">
        <f>IF(X29=0,0,LOOKUP(X29,[1]Deduct!A$21:A$64,[1]Deduct!D$21:D$64))</f>
        <v>13.64</v>
      </c>
      <c r="AM29" s="13">
        <f>IF(X29=0,0,LOOKUP(X29,[1]Deduct!A$21:A$64,[1]Deduct!E$21:E$64))</f>
        <v>7.1</v>
      </c>
      <c r="AN29" s="18">
        <f t="shared" si="11"/>
        <v>44.32</v>
      </c>
      <c r="AP29" s="21" t="e">
        <f t="shared" si="12"/>
        <v>#VALUE!</v>
      </c>
    </row>
    <row r="30" spans="1:42" s="13" customFormat="1" ht="15">
      <c r="A30" s="68">
        <v>28</v>
      </c>
      <c r="B30" s="2" t="s">
        <v>67</v>
      </c>
      <c r="C30" s="3" t="s">
        <v>143</v>
      </c>
      <c r="D30" s="1" t="s">
        <v>20</v>
      </c>
      <c r="E30" s="23" t="s">
        <v>18</v>
      </c>
      <c r="F30" s="82">
        <v>10.25</v>
      </c>
      <c r="G30" s="69">
        <f t="shared" si="0"/>
        <v>40</v>
      </c>
      <c r="H30" s="24">
        <v>40</v>
      </c>
      <c r="I30" s="25">
        <v>9</v>
      </c>
      <c r="J30" s="26">
        <v>4</v>
      </c>
      <c r="K30" s="27">
        <v>0</v>
      </c>
      <c r="L30" s="28">
        <v>0</v>
      </c>
      <c r="M30" s="25">
        <v>9</v>
      </c>
      <c r="N30" s="26">
        <v>4</v>
      </c>
      <c r="O30" s="27">
        <v>9</v>
      </c>
      <c r="P30" s="28">
        <v>3</v>
      </c>
      <c r="Q30" s="25">
        <v>9</v>
      </c>
      <c r="R30" s="26">
        <v>3</v>
      </c>
      <c r="S30" s="27">
        <v>9</v>
      </c>
      <c r="T30" s="28">
        <v>4</v>
      </c>
      <c r="U30" s="25">
        <v>9</v>
      </c>
      <c r="V30" s="26">
        <v>4</v>
      </c>
      <c r="W30" s="22"/>
      <c r="X30" s="14">
        <f t="shared" si="7"/>
        <v>820</v>
      </c>
      <c r="Y30" s="14" t="e">
        <f>SUMIF('[1]2007'!$B$2119:$B$2200,[1]New!B34,'[1]2007'!$E$2119:$E$2200)</f>
        <v>#VALUE!</v>
      </c>
      <c r="Z30" s="15" t="e">
        <f t="shared" si="8"/>
        <v>#VALUE!</v>
      </c>
      <c r="AA30" s="23">
        <v>28</v>
      </c>
      <c r="AB30" s="23"/>
      <c r="AC30" s="16" t="e">
        <f t="shared" si="9"/>
        <v>#VALUE!</v>
      </c>
      <c r="AE30" s="17" t="e">
        <f>IF(Y30=0,0,LOOKUP(Y30,[1]Deduct!A$2:A$18,[1]Deduct!C$2:C$18))</f>
        <v>#VALUE!</v>
      </c>
      <c r="AF30" s="18" t="e">
        <f>IF(Y30=0,0,LOOKUP(Y30,[1]Deduct!A$2:A$18,[1]Deduct!D$2:D$18))</f>
        <v>#VALUE!</v>
      </c>
      <c r="AG30" s="18" t="e">
        <f>IF(Y30=0,0,LOOKUP(Y30,[1]Deduct!A$2:A$18,[1]Deduct!E$2:E$18))</f>
        <v>#VALUE!</v>
      </c>
      <c r="AH30" s="19" t="e">
        <f t="shared" si="10"/>
        <v>#VALUE!</v>
      </c>
      <c r="AJ30" s="13">
        <f>IF(X30=0,0,LOOKUP(X30,[1]Deduct!A$21:A$64,[1]Deduct!A$21:A$64))-X30</f>
        <v>-70</v>
      </c>
      <c r="AK30" s="20">
        <f>IF(X30=0,0,LOOKUP(X30,[1]Deduct!A$21:A$64,[1]Deduct!C$21:C$64))</f>
        <v>76.92</v>
      </c>
      <c r="AL30" s="13">
        <f>IF(X30=0,0,LOOKUP(X30,[1]Deduct!A$21:A$64,[1]Deduct!D$21:D$64))</f>
        <v>30.49</v>
      </c>
      <c r="AM30" s="13">
        <f>IF(X30=0,0,LOOKUP(X30,[1]Deduct!A$21:A$64,[1]Deduct!E$21:E$64))</f>
        <v>13.01</v>
      </c>
      <c r="AN30" s="18">
        <f t="shared" si="11"/>
        <v>169.12</v>
      </c>
      <c r="AP30" s="21" t="e">
        <f t="shared" si="12"/>
        <v>#VALUE!</v>
      </c>
    </row>
    <row r="31" spans="1:42" s="13" customFormat="1" ht="15">
      <c r="A31" s="68">
        <v>29</v>
      </c>
      <c r="B31" s="2" t="s">
        <v>69</v>
      </c>
      <c r="C31" s="3" t="s">
        <v>145</v>
      </c>
      <c r="D31" s="1" t="s">
        <v>17</v>
      </c>
      <c r="E31" s="23" t="s">
        <v>18</v>
      </c>
      <c r="F31" s="82">
        <v>10.5</v>
      </c>
      <c r="G31" s="69">
        <f t="shared" si="0"/>
        <v>23</v>
      </c>
      <c r="H31" s="24">
        <v>23</v>
      </c>
      <c r="I31" s="25">
        <v>10.5</v>
      </c>
      <c r="J31" s="26">
        <v>4</v>
      </c>
      <c r="K31" s="27">
        <v>0</v>
      </c>
      <c r="L31" s="28">
        <v>0</v>
      </c>
      <c r="M31" s="25">
        <v>0</v>
      </c>
      <c r="N31" s="26">
        <v>0</v>
      </c>
      <c r="O31" s="27">
        <v>0</v>
      </c>
      <c r="P31" s="28">
        <v>0</v>
      </c>
      <c r="Q31" s="25">
        <v>10.5</v>
      </c>
      <c r="R31" s="26">
        <v>4</v>
      </c>
      <c r="S31" s="27">
        <v>10.5</v>
      </c>
      <c r="T31" s="28">
        <v>4</v>
      </c>
      <c r="U31" s="25">
        <v>10.5</v>
      </c>
      <c r="V31" s="26">
        <v>5</v>
      </c>
      <c r="W31" s="22"/>
      <c r="X31" s="14">
        <f t="shared" si="7"/>
        <v>483</v>
      </c>
      <c r="Y31" s="14" t="e">
        <f>SUMIF('[1]2007'!$B$2119:$B$2200,[1]New!B35,'[1]2007'!$E$2119:$E$2200)</f>
        <v>#VALUE!</v>
      </c>
      <c r="Z31" s="15" t="e">
        <f t="shared" si="8"/>
        <v>#VALUE!</v>
      </c>
      <c r="AA31" s="23">
        <v>29</v>
      </c>
      <c r="AB31" s="23"/>
      <c r="AC31" s="16" t="e">
        <f t="shared" si="9"/>
        <v>#VALUE!</v>
      </c>
      <c r="AE31" s="17" t="e">
        <f>IF(Y31=0,0,LOOKUP(Y31,[1]Deduct!A$2:A$18,[1]Deduct!C$2:C$18))</f>
        <v>#VALUE!</v>
      </c>
      <c r="AF31" s="18" t="e">
        <f>IF(Y31=0,0,LOOKUP(Y31,[1]Deduct!A$2:A$18,[1]Deduct!D$2:D$18))</f>
        <v>#VALUE!</v>
      </c>
      <c r="AG31" s="18" t="e">
        <f>IF(Y31=0,0,LOOKUP(Y31,[1]Deduct!A$2:A$18,[1]Deduct!E$2:E$18))</f>
        <v>#VALUE!</v>
      </c>
      <c r="AH31" s="19" t="e">
        <f t="shared" si="10"/>
        <v>#VALUE!</v>
      </c>
      <c r="AJ31" s="13">
        <f>IF(X31=0,0,LOOKUP(X31,[1]Deduct!A$21:A$64,[1]Deduct!A$21:A$64))-X31</f>
        <v>-3</v>
      </c>
      <c r="AK31" s="20">
        <f>IF(X31=0,0,LOOKUP(X31,[1]Deduct!A$21:A$64,[1]Deduct!C$21:C$64))</f>
        <v>6.93</v>
      </c>
      <c r="AL31" s="13">
        <f>IF(X31=0,0,LOOKUP(X31,[1]Deduct!A$21:A$64,[1]Deduct!D$21:D$64))</f>
        <v>17.100000000000001</v>
      </c>
      <c r="AM31" s="13">
        <f>IF(X31=0,0,LOOKUP(X31,[1]Deduct!A$21:A$64,[1]Deduct!E$21:E$64))</f>
        <v>8.3000000000000007</v>
      </c>
      <c r="AN31" s="18">
        <f t="shared" si="11"/>
        <v>61.05</v>
      </c>
      <c r="AP31" s="21" t="e">
        <f t="shared" si="12"/>
        <v>#VALUE!</v>
      </c>
    </row>
    <row r="32" spans="1:42" s="13" customFormat="1" ht="15">
      <c r="A32" s="68">
        <v>30</v>
      </c>
      <c r="B32" s="2" t="s">
        <v>236</v>
      </c>
      <c r="C32" s="3" t="s">
        <v>237</v>
      </c>
      <c r="D32" s="1" t="s">
        <v>17</v>
      </c>
      <c r="E32" s="1" t="s">
        <v>18</v>
      </c>
      <c r="F32" s="82">
        <v>10.25</v>
      </c>
      <c r="G32" s="69">
        <f t="shared" si="0"/>
        <v>20</v>
      </c>
      <c r="H32" s="89">
        <v>20</v>
      </c>
      <c r="I32" s="25">
        <v>6</v>
      </c>
      <c r="J32" s="26">
        <v>10</v>
      </c>
      <c r="K32" s="27">
        <v>6</v>
      </c>
      <c r="L32" s="28">
        <v>10</v>
      </c>
      <c r="M32" s="25">
        <v>6</v>
      </c>
      <c r="N32" s="26">
        <v>10</v>
      </c>
      <c r="O32" s="27">
        <v>0</v>
      </c>
      <c r="P32" s="28">
        <v>0</v>
      </c>
      <c r="Q32" s="25">
        <v>6</v>
      </c>
      <c r="R32" s="26">
        <v>10</v>
      </c>
      <c r="S32" s="27">
        <v>6</v>
      </c>
      <c r="T32" s="28">
        <v>10</v>
      </c>
      <c r="U32" s="25">
        <v>0</v>
      </c>
      <c r="V32" s="26">
        <v>0</v>
      </c>
      <c r="W32" s="22"/>
      <c r="X32" s="14">
        <f t="shared" si="7"/>
        <v>410</v>
      </c>
      <c r="Y32" s="14" t="e">
        <f>SUMIF('[1]2007'!$B$2119:$B$2200,[1]New!B36,'[1]2007'!$E$2119:$E$2200)</f>
        <v>#VALUE!</v>
      </c>
      <c r="Z32" s="15" t="e">
        <f t="shared" si="8"/>
        <v>#VALUE!</v>
      </c>
      <c r="AA32" s="23">
        <v>30</v>
      </c>
      <c r="AB32" s="23"/>
      <c r="AC32" s="16" t="e">
        <f t="shared" si="9"/>
        <v>#VALUE!</v>
      </c>
      <c r="AE32" s="17" t="e">
        <f>IF(Y32=0,0,LOOKUP(Y32,[1]Deduct!A$2:A$18,[1]Deduct!C$2:C$18))</f>
        <v>#VALUE!</v>
      </c>
      <c r="AF32" s="18" t="e">
        <f>IF(Y32=0,0,LOOKUP(Y32,[1]Deduct!A$2:A$18,[1]Deduct!D$2:D$18))</f>
        <v>#VALUE!</v>
      </c>
      <c r="AG32" s="18" t="e">
        <f>IF(Y32=0,0,LOOKUP(Y32,[1]Deduct!A$2:A$18,[1]Deduct!E$2:E$18))</f>
        <v>#VALUE!</v>
      </c>
      <c r="AH32" s="19" t="e">
        <f t="shared" si="10"/>
        <v>#VALUE!</v>
      </c>
      <c r="AJ32" s="13">
        <f>IF(X32=0,0,LOOKUP(X32,[1]Deduct!A$21:A$64,[1]Deduct!A$21:A$64))-X32</f>
        <v>0</v>
      </c>
      <c r="AK32" s="20">
        <f>IF(X32=0,0,LOOKUP(X32,[1]Deduct!A$21:A$64,[1]Deduct!C$21:C$64))</f>
        <v>0</v>
      </c>
      <c r="AL32" s="13">
        <f>IF(X32=0,0,LOOKUP(X32,[1]Deduct!A$21:A$64,[1]Deduct!D$21:D$64))</f>
        <v>13.64</v>
      </c>
      <c r="AM32" s="13">
        <f>IF(X32=0,0,LOOKUP(X32,[1]Deduct!A$21:A$64,[1]Deduct!E$21:E$64))</f>
        <v>7.1</v>
      </c>
      <c r="AN32" s="18">
        <f t="shared" si="11"/>
        <v>44.32</v>
      </c>
      <c r="AP32" s="21" t="e">
        <f t="shared" si="12"/>
        <v>#VALUE!</v>
      </c>
    </row>
    <row r="33" spans="1:42" s="13" customFormat="1" ht="15">
      <c r="A33" s="68">
        <v>31</v>
      </c>
      <c r="B33" s="2" t="s">
        <v>219</v>
      </c>
      <c r="C33" s="3" t="s">
        <v>220</v>
      </c>
      <c r="D33" s="1" t="s">
        <v>216</v>
      </c>
      <c r="E33" s="23" t="s">
        <v>18</v>
      </c>
      <c r="F33" s="82">
        <v>10.25</v>
      </c>
      <c r="G33" s="69">
        <f t="shared" si="0"/>
        <v>36</v>
      </c>
      <c r="H33" s="24">
        <v>36</v>
      </c>
      <c r="I33" s="25">
        <v>11</v>
      </c>
      <c r="J33" s="26">
        <v>5</v>
      </c>
      <c r="K33" s="27">
        <v>11</v>
      </c>
      <c r="L33" s="28">
        <v>5</v>
      </c>
      <c r="M33" s="25">
        <v>9</v>
      </c>
      <c r="N33" s="26">
        <v>3</v>
      </c>
      <c r="O33" s="27">
        <v>11</v>
      </c>
      <c r="P33" s="28">
        <v>5</v>
      </c>
      <c r="Q33" s="25">
        <v>0</v>
      </c>
      <c r="R33" s="26">
        <v>0</v>
      </c>
      <c r="S33" s="27">
        <v>11</v>
      </c>
      <c r="T33" s="28">
        <v>5</v>
      </c>
      <c r="U33" s="25">
        <v>11</v>
      </c>
      <c r="V33" s="26">
        <v>5</v>
      </c>
      <c r="W33" s="22"/>
      <c r="X33" s="14">
        <f t="shared" si="7"/>
        <v>738</v>
      </c>
      <c r="Y33" s="14" t="e">
        <f>SUMIF('[1]2007'!$B$2119:$B$2200,[1]New!B37,'[1]2007'!$E$2119:$E$2200)</f>
        <v>#VALUE!</v>
      </c>
      <c r="Z33" s="15" t="e">
        <f t="shared" si="8"/>
        <v>#VALUE!</v>
      </c>
      <c r="AA33" s="23">
        <v>31</v>
      </c>
      <c r="AB33" s="23"/>
      <c r="AC33" s="16" t="e">
        <f t="shared" si="9"/>
        <v>#VALUE!</v>
      </c>
      <c r="AE33" s="17" t="e">
        <f>IF(Y33=0,0,LOOKUP(Y33,[1]Deduct!A$2:A$18,[1]Deduct!C$2:C$18))</f>
        <v>#VALUE!</v>
      </c>
      <c r="AF33" s="18" t="e">
        <f>IF(Y33=0,0,LOOKUP(Y33,[1]Deduct!A$2:A$18,[1]Deduct!D$2:D$18))</f>
        <v>#VALUE!</v>
      </c>
      <c r="AG33" s="18" t="e">
        <f>IF(Y33=0,0,LOOKUP(Y33,[1]Deduct!A$2:A$18,[1]Deduct!E$2:E$18))</f>
        <v>#VALUE!</v>
      </c>
      <c r="AH33" s="19" t="e">
        <f t="shared" si="10"/>
        <v>#VALUE!</v>
      </c>
      <c r="AJ33" s="13">
        <f>IF(X33=0,0,LOOKUP(X33,[1]Deduct!A$21:A$64,[1]Deduct!A$21:A$64))-X33</f>
        <v>-8</v>
      </c>
      <c r="AK33" s="20">
        <f>IF(X33=0,0,LOOKUP(X33,[1]Deduct!A$21:A$64,[1]Deduct!C$21:C$64))</f>
        <v>69.14</v>
      </c>
      <c r="AL33" s="13">
        <f>IF(X33=0,0,LOOKUP(X33,[1]Deduct!A$21:A$64,[1]Deduct!D$21:D$64))</f>
        <v>29.49</v>
      </c>
      <c r="AM33" s="13">
        <f>IF(X33=0,0,LOOKUP(X33,[1]Deduct!A$21:A$64,[1]Deduct!E$21:E$64))</f>
        <v>12.65</v>
      </c>
      <c r="AN33" s="18">
        <f t="shared" si="11"/>
        <v>158.47999999999999</v>
      </c>
      <c r="AP33" s="21" t="e">
        <f t="shared" si="12"/>
        <v>#VALUE!</v>
      </c>
    </row>
    <row r="34" spans="1:42" s="13" customFormat="1" ht="15">
      <c r="A34" s="68">
        <v>32</v>
      </c>
      <c r="B34" s="2" t="s">
        <v>70</v>
      </c>
      <c r="C34" s="3" t="s">
        <v>146</v>
      </c>
      <c r="D34" s="1" t="s">
        <v>213</v>
      </c>
      <c r="E34" s="23" t="s">
        <v>18</v>
      </c>
      <c r="F34" s="82">
        <v>10.25</v>
      </c>
      <c r="G34" s="69">
        <f t="shared" si="0"/>
        <v>32.25</v>
      </c>
      <c r="H34" s="24">
        <v>32.25</v>
      </c>
      <c r="I34" s="25">
        <v>0</v>
      </c>
      <c r="J34" s="26">
        <v>0</v>
      </c>
      <c r="K34" s="27">
        <v>9</v>
      </c>
      <c r="L34" s="28">
        <v>3</v>
      </c>
      <c r="M34" s="25">
        <v>0</v>
      </c>
      <c r="N34" s="26">
        <v>0</v>
      </c>
      <c r="O34" s="27">
        <v>9</v>
      </c>
      <c r="P34" s="28">
        <v>3</v>
      </c>
      <c r="Q34" s="25">
        <v>9</v>
      </c>
      <c r="R34" s="26">
        <v>3.25</v>
      </c>
      <c r="S34" s="27">
        <v>9</v>
      </c>
      <c r="T34" s="28">
        <v>4</v>
      </c>
      <c r="U34" s="25">
        <v>9</v>
      </c>
      <c r="V34" s="26">
        <v>4</v>
      </c>
      <c r="W34" s="22"/>
      <c r="X34" s="14">
        <f t="shared" si="7"/>
        <v>661.125</v>
      </c>
      <c r="Y34" s="14" t="e">
        <f>SUMIF('[1]2007'!$B$2119:$B$2200,[1]New!B38,'[1]2007'!$E$2119:$E$2200)</f>
        <v>#VALUE!</v>
      </c>
      <c r="Z34" s="15" t="e">
        <f t="shared" si="8"/>
        <v>#VALUE!</v>
      </c>
      <c r="AA34" s="23">
        <v>32</v>
      </c>
      <c r="AB34" s="23"/>
      <c r="AC34" s="16" t="e">
        <f t="shared" si="9"/>
        <v>#VALUE!</v>
      </c>
      <c r="AE34" s="17" t="e">
        <f>IF(Y34=0,0,LOOKUP(Y34,[1]Deduct!A$2:A$18,[1]Deduct!C$2:C$18))</f>
        <v>#VALUE!</v>
      </c>
      <c r="AF34" s="18" t="e">
        <f>IF(Y34=0,0,LOOKUP(Y34,[1]Deduct!A$2:A$18,[1]Deduct!D$2:D$18))</f>
        <v>#VALUE!</v>
      </c>
      <c r="AG34" s="18" t="e">
        <f>IF(Y34=0,0,LOOKUP(Y34,[1]Deduct!A$2:A$18,[1]Deduct!E$2:E$18))</f>
        <v>#VALUE!</v>
      </c>
      <c r="AH34" s="19" t="e">
        <f t="shared" si="10"/>
        <v>#VALUE!</v>
      </c>
      <c r="AJ34" s="13">
        <f>IF(X34=0,0,LOOKUP(X34,[1]Deduct!A$21:A$64,[1]Deduct!A$21:A$64))-X34</f>
        <v>-1.125</v>
      </c>
      <c r="AK34" s="20">
        <f>IF(X34=0,0,LOOKUP(X34,[1]Deduct!A$21:A$64,[1]Deduct!C$21:C$64))</f>
        <v>49.59</v>
      </c>
      <c r="AL34" s="13">
        <f>IF(X34=0,0,LOOKUP(X34,[1]Deduct!A$21:A$64,[1]Deduct!D$21:D$64))</f>
        <v>26.01</v>
      </c>
      <c r="AM34" s="13">
        <f>IF(X34=0,0,LOOKUP(X34,[1]Deduct!A$21:A$64,[1]Deduct!E$21:E$64))</f>
        <v>11.42</v>
      </c>
      <c r="AN34" s="18">
        <f t="shared" si="11"/>
        <v>129.02000000000001</v>
      </c>
      <c r="AP34" s="21" t="e">
        <f t="shared" si="12"/>
        <v>#VALUE!</v>
      </c>
    </row>
    <row r="35" spans="1:42" s="13" customFormat="1" ht="15">
      <c r="A35" s="68">
        <v>33</v>
      </c>
      <c r="B35" s="2" t="s">
        <v>243</v>
      </c>
      <c r="C35" s="3" t="s">
        <v>244</v>
      </c>
      <c r="D35" s="1" t="s">
        <v>20</v>
      </c>
      <c r="E35" s="1" t="s">
        <v>18</v>
      </c>
      <c r="F35" s="82">
        <v>10.25</v>
      </c>
      <c r="G35" s="69">
        <f t="shared" ref="G35:G66" si="13">IF(J35&lt;I35,J35+12-I35,J35-I35)+IF(L35&lt;K35,L35+12-K35,L35-K35)+IF(N35&lt;M35,N35+12-M35,N35-M35)+IF(P35&lt;O35,P35+12-O35,P35-O35)+IF(R35&lt;Q35,R35+12-Q35,R35-Q35)+IF(T35&lt;S35,T35+12-S35,T35-S35)+IF(V35&lt;U35,V35+12-U35,V35-U35)</f>
        <v>20.75</v>
      </c>
      <c r="H35" s="24">
        <v>20.75</v>
      </c>
      <c r="I35" s="25"/>
      <c r="J35" s="26"/>
      <c r="K35" s="27">
        <v>11</v>
      </c>
      <c r="L35" s="28">
        <v>6</v>
      </c>
      <c r="M35" s="25"/>
      <c r="N35" s="26"/>
      <c r="O35" s="27">
        <v>11</v>
      </c>
      <c r="P35" s="28">
        <v>5.75</v>
      </c>
      <c r="Q35" s="25">
        <v>11</v>
      </c>
      <c r="R35" s="26">
        <v>6</v>
      </c>
      <c r="S35" s="27">
        <v>0</v>
      </c>
      <c r="T35" s="28">
        <v>0</v>
      </c>
      <c r="U35" s="25">
        <v>0</v>
      </c>
      <c r="V35" s="26">
        <v>0</v>
      </c>
      <c r="W35" s="22"/>
      <c r="X35" s="14">
        <f t="shared" si="7"/>
        <v>425.375</v>
      </c>
      <c r="Y35" s="14" t="e">
        <f>SUMIF('[1]2007'!$B$2119:$B$2200,[1]New!B39,'[1]2007'!$E$2119:$E$2200)</f>
        <v>#VALUE!</v>
      </c>
      <c r="Z35" s="15" t="e">
        <f t="shared" si="8"/>
        <v>#VALUE!</v>
      </c>
      <c r="AA35" s="23">
        <v>33</v>
      </c>
      <c r="AB35" s="23"/>
      <c r="AC35" s="16" t="e">
        <f t="shared" si="9"/>
        <v>#VALUE!</v>
      </c>
      <c r="AE35" s="17" t="e">
        <f>IF(Y35=0,0,LOOKUP(Y35,[1]Deduct!A$2:A$18,[1]Deduct!C$2:C$18))</f>
        <v>#VALUE!</v>
      </c>
      <c r="AF35" s="18" t="e">
        <f>IF(Y35=0,0,LOOKUP(Y35,[1]Deduct!A$2:A$18,[1]Deduct!D$2:D$18))</f>
        <v>#VALUE!</v>
      </c>
      <c r="AG35" s="18" t="e">
        <f>IF(Y35=0,0,LOOKUP(Y35,[1]Deduct!A$2:A$18,[1]Deduct!E$2:E$18))</f>
        <v>#VALUE!</v>
      </c>
      <c r="AH35" s="19" t="e">
        <f t="shared" si="10"/>
        <v>#VALUE!</v>
      </c>
      <c r="AJ35" s="13">
        <f>IF(X35=0,0,LOOKUP(X35,[1]Deduct!A$21:A$64,[1]Deduct!A$21:A$64))-X35</f>
        <v>-5.375</v>
      </c>
      <c r="AK35" s="20" t="e">
        <f>IF(X35=0,0,LOOKUP(X35,[1]Deduct!A$21:A$64,[1]Deduct!C$21:C$64))</f>
        <v>#REF!</v>
      </c>
      <c r="AL35" s="13">
        <f>IF(X35=0,0,LOOKUP(X35,[1]Deduct!A$21:A$64,[1]Deduct!D$21:D$64))</f>
        <v>14.13</v>
      </c>
      <c r="AM35" s="13">
        <f>IF(X35=0,0,LOOKUP(X35,[1]Deduct!A$21:A$64,[1]Deduct!E$21:E$64))</f>
        <v>7.27</v>
      </c>
      <c r="AN35" s="18" t="e">
        <f t="shared" si="11"/>
        <v>#REF!</v>
      </c>
      <c r="AP35" s="21" t="e">
        <f t="shared" si="12"/>
        <v>#REF!</v>
      </c>
    </row>
    <row r="36" spans="1:42" s="13" customFormat="1" ht="15">
      <c r="A36" s="68">
        <v>34</v>
      </c>
      <c r="B36" s="2" t="s">
        <v>71</v>
      </c>
      <c r="C36" s="3" t="s">
        <v>147</v>
      </c>
      <c r="D36" s="1" t="s">
        <v>19</v>
      </c>
      <c r="E36" s="23" t="s">
        <v>18</v>
      </c>
      <c r="F36" s="82">
        <v>10.25</v>
      </c>
      <c r="G36" s="69">
        <f t="shared" si="13"/>
        <v>20</v>
      </c>
      <c r="H36" s="24">
        <v>20</v>
      </c>
      <c r="I36" s="25">
        <v>0</v>
      </c>
      <c r="J36" s="26">
        <v>0</v>
      </c>
      <c r="K36" s="27">
        <v>0</v>
      </c>
      <c r="L36" s="28">
        <v>0</v>
      </c>
      <c r="M36" s="25">
        <v>5</v>
      </c>
      <c r="N36" s="26">
        <v>9</v>
      </c>
      <c r="O36" s="27">
        <v>5</v>
      </c>
      <c r="P36" s="28">
        <v>9</v>
      </c>
      <c r="Q36" s="25">
        <v>9</v>
      </c>
      <c r="R36" s="26">
        <v>1</v>
      </c>
      <c r="S36" s="27">
        <v>5</v>
      </c>
      <c r="T36" s="28">
        <v>9</v>
      </c>
      <c r="U36" s="25">
        <v>5</v>
      </c>
      <c r="V36" s="26">
        <v>9</v>
      </c>
      <c r="W36" s="22"/>
      <c r="X36" s="14">
        <f t="shared" si="7"/>
        <v>410</v>
      </c>
      <c r="Y36" s="14" t="e">
        <f>SUMIF('[1]2007'!$B$2119:$B$2200,[1]New!B40,'[1]2007'!$E$2119:$E$2200)</f>
        <v>#VALUE!</v>
      </c>
      <c r="Z36" s="15" t="e">
        <f t="shared" si="8"/>
        <v>#VALUE!</v>
      </c>
      <c r="AA36" s="23">
        <v>34</v>
      </c>
      <c r="AB36" s="23"/>
      <c r="AC36" s="16" t="e">
        <f t="shared" si="9"/>
        <v>#VALUE!</v>
      </c>
      <c r="AE36" s="17" t="e">
        <f>IF(Y36=0,0,LOOKUP(Y36,[1]Deduct!A$2:A$18,[1]Deduct!C$2:C$18))</f>
        <v>#VALUE!</v>
      </c>
      <c r="AF36" s="18" t="e">
        <f>IF(Y36=0,0,LOOKUP(Y36,[1]Deduct!A$2:A$18,[1]Deduct!D$2:D$18))</f>
        <v>#VALUE!</v>
      </c>
      <c r="AG36" s="18" t="e">
        <f>IF(Y36=0,0,LOOKUP(Y36,[1]Deduct!A$2:A$18,[1]Deduct!E$2:E$18))</f>
        <v>#VALUE!</v>
      </c>
      <c r="AH36" s="19" t="e">
        <f t="shared" si="10"/>
        <v>#VALUE!</v>
      </c>
      <c r="AJ36" s="13">
        <f>IF(X36=0,0,LOOKUP(X36,[1]Deduct!A$21:A$64,[1]Deduct!A$21:A$64))-X36</f>
        <v>0</v>
      </c>
      <c r="AK36" s="20">
        <f>IF(X36=0,0,LOOKUP(X36,[1]Deduct!A$21:A$64,[1]Deduct!C$21:C$64))</f>
        <v>0</v>
      </c>
      <c r="AL36" s="13">
        <f>IF(X36=0,0,LOOKUP(X36,[1]Deduct!A$21:A$64,[1]Deduct!D$21:D$64))</f>
        <v>13.64</v>
      </c>
      <c r="AM36" s="13">
        <f>IF(X36=0,0,LOOKUP(X36,[1]Deduct!A$21:A$64,[1]Deduct!E$21:E$64))</f>
        <v>7.1</v>
      </c>
      <c r="AN36" s="18">
        <f t="shared" si="11"/>
        <v>44.32</v>
      </c>
      <c r="AP36" s="21" t="e">
        <f t="shared" si="12"/>
        <v>#VALUE!</v>
      </c>
    </row>
    <row r="37" spans="1:42" s="13" customFormat="1" ht="15">
      <c r="A37" s="68">
        <v>35</v>
      </c>
      <c r="B37" s="2" t="s">
        <v>72</v>
      </c>
      <c r="C37" s="3" t="s">
        <v>149</v>
      </c>
      <c r="D37" s="1" t="s">
        <v>17</v>
      </c>
      <c r="E37" s="23" t="s">
        <v>18</v>
      </c>
      <c r="F37" s="82">
        <v>10.25</v>
      </c>
      <c r="G37" s="69">
        <f t="shared" si="13"/>
        <v>33</v>
      </c>
      <c r="H37" s="24">
        <v>33</v>
      </c>
      <c r="I37" s="25">
        <v>10.5</v>
      </c>
      <c r="J37" s="26">
        <v>4</v>
      </c>
      <c r="K37" s="27">
        <v>10.5</v>
      </c>
      <c r="L37" s="28">
        <v>4</v>
      </c>
      <c r="M37" s="25">
        <v>10.5</v>
      </c>
      <c r="N37" s="26">
        <v>4</v>
      </c>
      <c r="O37" s="27">
        <v>10.5</v>
      </c>
      <c r="P37" s="28">
        <v>4</v>
      </c>
      <c r="Q37" s="25">
        <v>11</v>
      </c>
      <c r="R37" s="26">
        <v>4</v>
      </c>
      <c r="S37" s="27">
        <v>0</v>
      </c>
      <c r="T37" s="28">
        <v>0</v>
      </c>
      <c r="U37" s="25">
        <v>11</v>
      </c>
      <c r="V37" s="26">
        <v>5</v>
      </c>
      <c r="W37" s="22"/>
      <c r="X37" s="14">
        <f t="shared" si="7"/>
        <v>676.5</v>
      </c>
      <c r="Y37" s="14" t="e">
        <f>SUMIF('[1]2007'!$B$2119:$B$2200,[1]New!B41,'[1]2007'!$E$2119:$E$2200)</f>
        <v>#VALUE!</v>
      </c>
      <c r="Z37" s="15" t="e">
        <f t="shared" si="8"/>
        <v>#VALUE!</v>
      </c>
      <c r="AA37" s="23">
        <v>35</v>
      </c>
      <c r="AB37" s="23"/>
      <c r="AC37" s="16" t="e">
        <f t="shared" si="9"/>
        <v>#VALUE!</v>
      </c>
      <c r="AE37" s="17" t="e">
        <f>IF(Y37=0,0,LOOKUP(Y37,[1]Deduct!A$2:A$18,[1]Deduct!C$2:C$18))</f>
        <v>#VALUE!</v>
      </c>
      <c r="AF37" s="18" t="e">
        <f>IF(Y37=0,0,LOOKUP(Y37,[1]Deduct!A$2:A$18,[1]Deduct!D$2:D$18))</f>
        <v>#VALUE!</v>
      </c>
      <c r="AG37" s="18" t="e">
        <f>IF(Y37=0,0,LOOKUP(Y37,[1]Deduct!A$2:A$18,[1]Deduct!E$2:E$18))</f>
        <v>#VALUE!</v>
      </c>
      <c r="AH37" s="19" t="e">
        <f t="shared" si="10"/>
        <v>#VALUE!</v>
      </c>
      <c r="AJ37" s="13">
        <f>IF(X37=0,0,LOOKUP(X37,[1]Deduct!A$21:A$64,[1]Deduct!A$21:A$64))-X37</f>
        <v>-6.5</v>
      </c>
      <c r="AK37" s="20">
        <f>IF(X37=0,0,LOOKUP(X37,[1]Deduct!A$21:A$64,[1]Deduct!C$21:C$64))</f>
        <v>51.56</v>
      </c>
      <c r="AL37" s="13">
        <f>IF(X37=0,0,LOOKUP(X37,[1]Deduct!A$21:A$64,[1]Deduct!D$21:D$64))</f>
        <v>26.51</v>
      </c>
      <c r="AM37" s="13">
        <f>IF(X37=0,0,LOOKUP(X37,[1]Deduct!A$21:A$64,[1]Deduct!E$21:E$64))</f>
        <v>11.59</v>
      </c>
      <c r="AN37" s="18">
        <f t="shared" si="11"/>
        <v>132.4</v>
      </c>
      <c r="AP37" s="21" t="e">
        <f t="shared" si="12"/>
        <v>#VALUE!</v>
      </c>
    </row>
    <row r="38" spans="1:42" s="13" customFormat="1" ht="15">
      <c r="A38" s="68">
        <v>36</v>
      </c>
      <c r="B38" s="2" t="s">
        <v>73</v>
      </c>
      <c r="C38" s="3" t="s">
        <v>150</v>
      </c>
      <c r="D38" s="1" t="s">
        <v>20</v>
      </c>
      <c r="E38" s="23" t="s">
        <v>18</v>
      </c>
      <c r="F38" s="82">
        <v>10.25</v>
      </c>
      <c r="G38" s="69">
        <f t="shared" si="13"/>
        <v>40</v>
      </c>
      <c r="H38" s="24">
        <v>40</v>
      </c>
      <c r="I38" s="25">
        <v>12</v>
      </c>
      <c r="J38" s="26">
        <v>7</v>
      </c>
      <c r="K38" s="27">
        <v>0</v>
      </c>
      <c r="L38" s="28">
        <v>0</v>
      </c>
      <c r="M38" s="25">
        <v>12</v>
      </c>
      <c r="N38" s="26">
        <v>7</v>
      </c>
      <c r="O38" s="27">
        <v>12</v>
      </c>
      <c r="P38" s="28">
        <v>7</v>
      </c>
      <c r="Q38" s="25">
        <v>12</v>
      </c>
      <c r="R38" s="26">
        <v>6</v>
      </c>
      <c r="S38" s="27">
        <v>12</v>
      </c>
      <c r="T38" s="28">
        <v>6</v>
      </c>
      <c r="U38" s="25">
        <v>12</v>
      </c>
      <c r="V38" s="26">
        <v>7</v>
      </c>
      <c r="W38" s="22"/>
      <c r="X38" s="14">
        <f t="shared" si="7"/>
        <v>820</v>
      </c>
      <c r="Y38" s="14" t="e">
        <f>SUMIF('[1]2007'!$B$2119:$B$2200,[1]New!B42,'[1]2007'!$E$2119:$E$2200)</f>
        <v>#VALUE!</v>
      </c>
      <c r="Z38" s="15" t="e">
        <f t="shared" si="8"/>
        <v>#VALUE!</v>
      </c>
      <c r="AA38" s="23">
        <v>36</v>
      </c>
      <c r="AB38" s="23"/>
      <c r="AC38" s="16" t="e">
        <f t="shared" si="9"/>
        <v>#VALUE!</v>
      </c>
      <c r="AE38" s="17" t="e">
        <f>IF(Y38=0,0,LOOKUP(Y38,[1]Deduct!A$2:A$18,[1]Deduct!C$2:C$18))</f>
        <v>#VALUE!</v>
      </c>
      <c r="AF38" s="18" t="e">
        <f>IF(Y38=0,0,LOOKUP(Y38,[1]Deduct!A$2:A$18,[1]Deduct!D$2:D$18))</f>
        <v>#VALUE!</v>
      </c>
      <c r="AG38" s="18" t="e">
        <f>IF(Y38=0,0,LOOKUP(Y38,[1]Deduct!A$2:A$18,[1]Deduct!E$2:E$18))</f>
        <v>#VALUE!</v>
      </c>
      <c r="AH38" s="19" t="e">
        <f t="shared" si="10"/>
        <v>#VALUE!</v>
      </c>
      <c r="AJ38" s="13">
        <f>IF(X38=0,0,LOOKUP(X38,[1]Deduct!A$21:A$64,[1]Deduct!A$21:A$64))-X38</f>
        <v>-70</v>
      </c>
      <c r="AK38" s="20">
        <f>IF(X38=0,0,LOOKUP(X38,[1]Deduct!A$21:A$64,[1]Deduct!C$21:C$64))</f>
        <v>76.92</v>
      </c>
      <c r="AL38" s="13">
        <f>IF(X38=0,0,LOOKUP(X38,[1]Deduct!A$21:A$64,[1]Deduct!D$21:D$64))</f>
        <v>30.49</v>
      </c>
      <c r="AM38" s="13">
        <f>IF(X38=0,0,LOOKUP(X38,[1]Deduct!A$21:A$64,[1]Deduct!E$21:E$64))</f>
        <v>13.01</v>
      </c>
      <c r="AN38" s="18">
        <f t="shared" si="11"/>
        <v>169.12</v>
      </c>
      <c r="AP38" s="21" t="e">
        <f t="shared" si="12"/>
        <v>#VALUE!</v>
      </c>
    </row>
    <row r="39" spans="1:42" s="13" customFormat="1" ht="15">
      <c r="A39" s="68">
        <v>37</v>
      </c>
      <c r="B39" s="2" t="s">
        <v>258</v>
      </c>
      <c r="C39" s="3" t="s">
        <v>259</v>
      </c>
      <c r="D39" s="1" t="s">
        <v>26</v>
      </c>
      <c r="E39" s="1" t="s">
        <v>18</v>
      </c>
      <c r="F39" s="82">
        <v>10.25</v>
      </c>
      <c r="G39" s="69">
        <f t="shared" si="13"/>
        <v>22</v>
      </c>
      <c r="H39" s="24">
        <v>22</v>
      </c>
      <c r="I39" s="25"/>
      <c r="J39" s="26"/>
      <c r="K39" s="27">
        <v>0</v>
      </c>
      <c r="L39" s="28">
        <v>0</v>
      </c>
      <c r="M39" s="25">
        <v>0</v>
      </c>
      <c r="N39" s="26">
        <v>0</v>
      </c>
      <c r="O39" s="27">
        <v>0</v>
      </c>
      <c r="P39" s="28">
        <v>0</v>
      </c>
      <c r="Q39" s="25">
        <v>11</v>
      </c>
      <c r="R39" s="26">
        <v>6</v>
      </c>
      <c r="S39" s="27">
        <v>11</v>
      </c>
      <c r="T39" s="28">
        <v>6.5</v>
      </c>
      <c r="U39" s="25">
        <v>11</v>
      </c>
      <c r="V39" s="26">
        <v>6.5</v>
      </c>
      <c r="W39" s="22"/>
      <c r="X39" s="14">
        <f t="shared" si="7"/>
        <v>451</v>
      </c>
      <c r="Y39" s="14"/>
      <c r="Z39" s="15"/>
      <c r="AA39" s="23"/>
      <c r="AB39" s="23"/>
      <c r="AC39" s="16"/>
      <c r="AE39" s="17"/>
      <c r="AF39" s="18"/>
      <c r="AG39" s="18"/>
      <c r="AH39" s="19"/>
      <c r="AK39" s="20"/>
      <c r="AN39" s="18"/>
      <c r="AP39" s="21"/>
    </row>
    <row r="40" spans="1:42" s="13" customFormat="1" ht="15">
      <c r="A40" s="68">
        <v>38</v>
      </c>
      <c r="B40" s="2" t="s">
        <v>74</v>
      </c>
      <c r="C40" s="3" t="s">
        <v>151</v>
      </c>
      <c r="D40" s="1" t="s">
        <v>20</v>
      </c>
      <c r="E40" s="23" t="s">
        <v>18</v>
      </c>
      <c r="F40" s="82">
        <v>10.5</v>
      </c>
      <c r="G40" s="69">
        <f t="shared" si="13"/>
        <v>37</v>
      </c>
      <c r="H40" s="24">
        <v>37</v>
      </c>
      <c r="I40" s="25">
        <v>10</v>
      </c>
      <c r="J40" s="26">
        <v>5</v>
      </c>
      <c r="K40" s="27">
        <v>10</v>
      </c>
      <c r="L40" s="28">
        <v>5</v>
      </c>
      <c r="M40" s="25">
        <v>10</v>
      </c>
      <c r="N40" s="26">
        <v>5</v>
      </c>
      <c r="O40" s="27">
        <v>0</v>
      </c>
      <c r="P40" s="28">
        <v>0</v>
      </c>
      <c r="Q40" s="25">
        <v>10</v>
      </c>
      <c r="R40" s="26">
        <v>6</v>
      </c>
      <c r="S40" s="27">
        <v>0</v>
      </c>
      <c r="T40" s="28">
        <v>0</v>
      </c>
      <c r="U40" s="25">
        <v>10</v>
      </c>
      <c r="V40" s="26">
        <v>6</v>
      </c>
      <c r="W40" s="22"/>
      <c r="X40" s="14">
        <f t="shared" si="7"/>
        <v>777</v>
      </c>
      <c r="Y40" s="14" t="e">
        <f>SUMIF('[1]2007'!$B$2119:$B$2200,[1]New!B43,'[1]2007'!$E$2119:$E$2200)</f>
        <v>#VALUE!</v>
      </c>
      <c r="Z40" s="15" t="e">
        <f>IF(X40=0,0,X40-Y40)</f>
        <v>#VALUE!</v>
      </c>
      <c r="AA40" s="23">
        <v>37</v>
      </c>
      <c r="AB40" s="23"/>
      <c r="AC40" s="16" t="e">
        <f>IF(Y40=0,0,Z40/Y40)</f>
        <v>#VALUE!</v>
      </c>
      <c r="AE40" s="17" t="e">
        <f>IF(Y40=0,0,LOOKUP(Y40,[1]Deduct!A$2:A$18,[1]Deduct!C$2:C$18))</f>
        <v>#VALUE!</v>
      </c>
      <c r="AF40" s="18" t="e">
        <f>IF(Y40=0,0,LOOKUP(Y40,[1]Deduct!A$2:A$18,[1]Deduct!D$2:D$18))</f>
        <v>#VALUE!</v>
      </c>
      <c r="AG40" s="18" t="e">
        <f>IF(Y40=0,0,LOOKUP(Y40,[1]Deduct!A$2:A$18,[1]Deduct!E$2:E$18))</f>
        <v>#VALUE!</v>
      </c>
      <c r="AH40" s="19" t="e">
        <f>ROUND(AE40+AF40*2+AG40*2.4,2)</f>
        <v>#VALUE!</v>
      </c>
      <c r="AJ40" s="13">
        <f>IF(X40=0,0,LOOKUP(X40,[1]Deduct!A$21:A$64,[1]Deduct!A$21:A$64))-X40</f>
        <v>-27</v>
      </c>
      <c r="AK40" s="20">
        <f>IF(X40=0,0,LOOKUP(X40,[1]Deduct!A$21:A$64,[1]Deduct!C$21:C$64))</f>
        <v>76.92</v>
      </c>
      <c r="AL40" s="13">
        <f>IF(X40=0,0,LOOKUP(X40,[1]Deduct!A$21:A$64,[1]Deduct!D$21:D$64))</f>
        <v>30.49</v>
      </c>
      <c r="AM40" s="13">
        <f>IF(X40=0,0,LOOKUP(X40,[1]Deduct!A$21:A$64,[1]Deduct!E$21:E$64))</f>
        <v>13.01</v>
      </c>
      <c r="AN40" s="18">
        <f>ROUND(AK40+AL40*2+AM40*2.4,2)</f>
        <v>169.12</v>
      </c>
      <c r="AP40" s="21" t="e">
        <f>AN40-AH40</f>
        <v>#VALUE!</v>
      </c>
    </row>
    <row r="41" spans="1:42" s="13" customFormat="1" ht="15">
      <c r="A41" s="68">
        <v>39</v>
      </c>
      <c r="B41" s="2" t="s">
        <v>75</v>
      </c>
      <c r="C41" s="3" t="s">
        <v>152</v>
      </c>
      <c r="D41" s="1" t="s">
        <v>17</v>
      </c>
      <c r="E41" s="23" t="s">
        <v>18</v>
      </c>
      <c r="F41" s="82">
        <v>10.5</v>
      </c>
      <c r="G41" s="69">
        <f t="shared" si="13"/>
        <v>34</v>
      </c>
      <c r="H41" s="24">
        <v>34</v>
      </c>
      <c r="I41" s="25">
        <v>11</v>
      </c>
      <c r="J41" s="26">
        <v>5</v>
      </c>
      <c r="K41" s="27">
        <v>11</v>
      </c>
      <c r="L41" s="28">
        <v>5</v>
      </c>
      <c r="M41" s="25">
        <v>11</v>
      </c>
      <c r="N41" s="26">
        <v>5</v>
      </c>
      <c r="O41" s="27">
        <v>11</v>
      </c>
      <c r="P41" s="28">
        <v>5</v>
      </c>
      <c r="Q41" s="25">
        <v>11</v>
      </c>
      <c r="R41" s="26">
        <v>4</v>
      </c>
      <c r="S41" s="27">
        <v>11</v>
      </c>
      <c r="T41" s="28">
        <v>4</v>
      </c>
      <c r="U41" s="25">
        <v>0</v>
      </c>
      <c r="V41" s="26">
        <v>0</v>
      </c>
      <c r="W41" s="22"/>
      <c r="X41" s="14">
        <f t="shared" si="7"/>
        <v>714</v>
      </c>
      <c r="Y41" s="14" t="e">
        <f>SUMIF('[1]2007'!$B$2119:$B$2200,[1]New!B44,'[1]2007'!$E$2119:$E$2200)</f>
        <v>#VALUE!</v>
      </c>
      <c r="Z41" s="15" t="e">
        <f>IF(X41=0,0,X41-Y41)</f>
        <v>#VALUE!</v>
      </c>
      <c r="AA41" s="23">
        <v>38</v>
      </c>
      <c r="AB41" s="23"/>
      <c r="AC41" s="16" t="e">
        <f>IF(Y41=0,0,Z41/Y41)</f>
        <v>#VALUE!</v>
      </c>
      <c r="AE41" s="17" t="e">
        <f>IF(Y41=0,0,LOOKUP(Y41,[1]Deduct!A$2:A$18,[1]Deduct!C$2:C$18))</f>
        <v>#VALUE!</v>
      </c>
      <c r="AF41" s="18" t="e">
        <f>IF(Y41=0,0,LOOKUP(Y41,[1]Deduct!A$2:A$18,[1]Deduct!D$2:D$18))</f>
        <v>#VALUE!</v>
      </c>
      <c r="AG41" s="18" t="e">
        <f>IF(Y41=0,0,LOOKUP(Y41,[1]Deduct!A$2:A$18,[1]Deduct!E$2:E$18))</f>
        <v>#VALUE!</v>
      </c>
      <c r="AH41" s="19" t="e">
        <f>ROUND(AE41+AF41*2+AG41*2.4,2)</f>
        <v>#VALUE!</v>
      </c>
      <c r="AJ41" s="13">
        <f>IF(X41=0,0,LOOKUP(X41,[1]Deduct!A$21:A$64,[1]Deduct!A$21:A$64))-X41</f>
        <v>-4</v>
      </c>
      <c r="AK41" s="20">
        <f>IF(X41=0,0,LOOKUP(X41,[1]Deduct!A$21:A$64,[1]Deduct!C$21:C$64))</f>
        <v>61.349999999999994</v>
      </c>
      <c r="AL41" s="13">
        <f>IF(X41=0,0,LOOKUP(X41,[1]Deduct!A$21:A$64,[1]Deduct!D$21:D$64))</f>
        <v>28.49</v>
      </c>
      <c r="AM41" s="13">
        <f>IF(X41=0,0,LOOKUP(X41,[1]Deduct!A$21:A$64,[1]Deduct!E$21:E$64))</f>
        <v>12.29</v>
      </c>
      <c r="AN41" s="18">
        <f>ROUND(AK41+AL41*2+AM41*2.4,2)</f>
        <v>147.83000000000001</v>
      </c>
      <c r="AP41" s="21" t="e">
        <f>AN41-AH41</f>
        <v>#VALUE!</v>
      </c>
    </row>
    <row r="42" spans="1:42" s="13" customFormat="1" ht="15">
      <c r="A42" s="68">
        <v>40</v>
      </c>
      <c r="B42" s="2" t="s">
        <v>260</v>
      </c>
      <c r="C42" s="3" t="s">
        <v>261</v>
      </c>
      <c r="D42" s="1" t="s">
        <v>216</v>
      </c>
      <c r="E42" s="1" t="s">
        <v>18</v>
      </c>
      <c r="F42" s="82">
        <v>10.25</v>
      </c>
      <c r="G42" s="69">
        <f t="shared" si="13"/>
        <v>40</v>
      </c>
      <c r="H42" s="24">
        <v>40</v>
      </c>
      <c r="I42" s="25">
        <v>0</v>
      </c>
      <c r="J42" s="26">
        <v>0</v>
      </c>
      <c r="K42" s="27">
        <v>0</v>
      </c>
      <c r="L42" s="28">
        <v>0</v>
      </c>
      <c r="M42" s="25">
        <v>11</v>
      </c>
      <c r="N42" s="26">
        <v>7</v>
      </c>
      <c r="O42" s="27">
        <v>11</v>
      </c>
      <c r="P42" s="28">
        <v>7</v>
      </c>
      <c r="Q42" s="25">
        <v>11</v>
      </c>
      <c r="R42" s="26">
        <v>7</v>
      </c>
      <c r="S42" s="27">
        <v>11</v>
      </c>
      <c r="T42" s="28">
        <v>7</v>
      </c>
      <c r="U42" s="25">
        <v>11</v>
      </c>
      <c r="V42" s="26">
        <v>7</v>
      </c>
      <c r="W42" s="22"/>
      <c r="X42" s="14">
        <f t="shared" si="7"/>
        <v>820</v>
      </c>
      <c r="Y42" s="14"/>
      <c r="Z42" s="15"/>
      <c r="AA42" s="23"/>
      <c r="AB42" s="23"/>
      <c r="AC42" s="16"/>
      <c r="AE42" s="17"/>
      <c r="AF42" s="18"/>
      <c r="AG42" s="18"/>
      <c r="AH42" s="19"/>
      <c r="AK42" s="20"/>
      <c r="AN42" s="18"/>
      <c r="AP42" s="21"/>
    </row>
    <row r="43" spans="1:42" s="13" customFormat="1" ht="15">
      <c r="A43" s="68">
        <v>41</v>
      </c>
      <c r="B43" s="2" t="s">
        <v>76</v>
      </c>
      <c r="C43" s="3" t="s">
        <v>153</v>
      </c>
      <c r="D43" s="1" t="s">
        <v>17</v>
      </c>
      <c r="E43" s="23" t="s">
        <v>18</v>
      </c>
      <c r="F43" s="82">
        <v>11.25</v>
      </c>
      <c r="G43" s="69">
        <f t="shared" si="13"/>
        <v>36.75</v>
      </c>
      <c r="H43" s="24">
        <v>36.75</v>
      </c>
      <c r="I43" s="25">
        <v>0</v>
      </c>
      <c r="J43" s="26">
        <v>0</v>
      </c>
      <c r="K43" s="27">
        <v>3.25</v>
      </c>
      <c r="L43" s="28">
        <v>10</v>
      </c>
      <c r="M43" s="25">
        <v>4</v>
      </c>
      <c r="N43" s="26">
        <v>10</v>
      </c>
      <c r="O43" s="27">
        <v>4</v>
      </c>
      <c r="P43" s="28">
        <v>10</v>
      </c>
      <c r="Q43" s="25">
        <v>4</v>
      </c>
      <c r="R43" s="26">
        <v>10</v>
      </c>
      <c r="S43" s="27">
        <v>4</v>
      </c>
      <c r="T43" s="28">
        <v>10</v>
      </c>
      <c r="U43" s="25">
        <v>4</v>
      </c>
      <c r="V43" s="26">
        <v>10</v>
      </c>
      <c r="W43" s="22"/>
      <c r="X43" s="14">
        <f t="shared" si="7"/>
        <v>826.875</v>
      </c>
      <c r="Y43" s="14" t="e">
        <f>SUMIF('[1]2007'!$B$2119:$B$2200,[1]New!B45,'[1]2007'!$E$2119:$E$2200)</f>
        <v>#VALUE!</v>
      </c>
      <c r="Z43" s="15" t="e">
        <f t="shared" ref="Z43:Z49" si="14">IF(X43=0,0,X43-Y43)</f>
        <v>#VALUE!</v>
      </c>
      <c r="AA43" s="23">
        <v>39</v>
      </c>
      <c r="AB43" s="23"/>
      <c r="AC43" s="16" t="e">
        <f t="shared" ref="AC43:AC49" si="15">IF(Y43=0,0,Z43/Y43)</f>
        <v>#VALUE!</v>
      </c>
      <c r="AE43" s="17" t="e">
        <f>IF(Y43=0,0,LOOKUP(Y43,[1]Deduct!A$2:A$18,[1]Deduct!C$2:C$18))</f>
        <v>#VALUE!</v>
      </c>
      <c r="AF43" s="18" t="e">
        <f>IF(Y43=0,0,LOOKUP(Y43,[1]Deduct!A$2:A$18,[1]Deduct!D$2:D$18))</f>
        <v>#VALUE!</v>
      </c>
      <c r="AG43" s="18" t="e">
        <f>IF(Y43=0,0,LOOKUP(Y43,[1]Deduct!A$2:A$18,[1]Deduct!E$2:E$18))</f>
        <v>#VALUE!</v>
      </c>
      <c r="AH43" s="19" t="e">
        <f t="shared" ref="AH43:AH49" si="16">ROUND(AE43+AF43*2+AG43*2.4,2)</f>
        <v>#VALUE!</v>
      </c>
      <c r="AJ43" s="13">
        <f>IF(X43=0,0,LOOKUP(X43,[1]Deduct!A$21:A$64,[1]Deduct!A$21:A$64))-X43</f>
        <v>-76.875</v>
      </c>
      <c r="AK43" s="20">
        <f>IF(X43=0,0,LOOKUP(X43,[1]Deduct!A$21:A$64,[1]Deduct!C$21:C$64))</f>
        <v>76.92</v>
      </c>
      <c r="AL43" s="13">
        <f>IF(X43=0,0,LOOKUP(X43,[1]Deduct!A$21:A$64,[1]Deduct!D$21:D$64))</f>
        <v>30.49</v>
      </c>
      <c r="AM43" s="13">
        <f>IF(X43=0,0,LOOKUP(X43,[1]Deduct!A$21:A$64,[1]Deduct!E$21:E$64))</f>
        <v>13.01</v>
      </c>
      <c r="AN43" s="18">
        <f t="shared" ref="AN43:AN49" si="17">ROUND(AK43+AL43*2+AM43*2.4,2)</f>
        <v>169.12</v>
      </c>
      <c r="AP43" s="21" t="e">
        <f t="shared" ref="AP43:AP49" si="18">AN43-AH43</f>
        <v>#VALUE!</v>
      </c>
    </row>
    <row r="44" spans="1:42" s="13" customFormat="1" ht="15">
      <c r="A44" s="68">
        <v>42</v>
      </c>
      <c r="B44" s="2" t="s">
        <v>77</v>
      </c>
      <c r="C44" s="3" t="s">
        <v>154</v>
      </c>
      <c r="D44" s="1" t="s">
        <v>17</v>
      </c>
      <c r="E44" s="23" t="s">
        <v>18</v>
      </c>
      <c r="F44" s="82">
        <v>10.5</v>
      </c>
      <c r="G44" s="69">
        <f t="shared" si="13"/>
        <v>25.25</v>
      </c>
      <c r="H44" s="24">
        <v>25.25</v>
      </c>
      <c r="I44" s="25">
        <v>10</v>
      </c>
      <c r="J44" s="26">
        <v>3</v>
      </c>
      <c r="K44" s="27">
        <v>0</v>
      </c>
      <c r="L44" s="28">
        <v>0</v>
      </c>
      <c r="M44" s="25">
        <v>10</v>
      </c>
      <c r="N44" s="26">
        <v>3</v>
      </c>
      <c r="O44" s="27">
        <v>10</v>
      </c>
      <c r="P44" s="28">
        <v>3</v>
      </c>
      <c r="Q44" s="25">
        <v>10</v>
      </c>
      <c r="R44" s="26">
        <v>3</v>
      </c>
      <c r="S44" s="27">
        <v>10</v>
      </c>
      <c r="T44" s="28">
        <v>3.25</v>
      </c>
      <c r="U44" s="25">
        <v>0</v>
      </c>
      <c r="V44" s="26">
        <v>0</v>
      </c>
      <c r="W44" s="22"/>
      <c r="X44" s="14">
        <f t="shared" si="7"/>
        <v>530.25</v>
      </c>
      <c r="Y44" s="14" t="e">
        <f>SUMIF('[1]2007'!$B$2119:$B$2200,[1]New!B46,'[1]2007'!$E$2119:$E$2200)</f>
        <v>#VALUE!</v>
      </c>
      <c r="Z44" s="15" t="e">
        <f t="shared" si="14"/>
        <v>#VALUE!</v>
      </c>
      <c r="AA44" s="23">
        <v>40</v>
      </c>
      <c r="AB44" s="23"/>
      <c r="AC44" s="16" t="e">
        <f t="shared" si="15"/>
        <v>#VALUE!</v>
      </c>
      <c r="AE44" s="17" t="e">
        <f>IF(Y44=0,0,LOOKUP(Y44,[1]Deduct!A$2:A$18,[1]Deduct!C$2:C$18))</f>
        <v>#VALUE!</v>
      </c>
      <c r="AF44" s="18" t="e">
        <f>IF(Y44=0,0,LOOKUP(Y44,[1]Deduct!A$2:A$18,[1]Deduct!D$2:D$18))</f>
        <v>#VALUE!</v>
      </c>
      <c r="AG44" s="18" t="e">
        <f>IF(Y44=0,0,LOOKUP(Y44,[1]Deduct!A$2:A$18,[1]Deduct!E$2:E$18))</f>
        <v>#VALUE!</v>
      </c>
      <c r="AH44" s="19" t="e">
        <f t="shared" si="16"/>
        <v>#VALUE!</v>
      </c>
      <c r="AJ44" s="13">
        <f>IF(X44=0,0,LOOKUP(X44,[1]Deduct!A$21:A$64,[1]Deduct!A$21:A$64))-X44</f>
        <v>-0.25</v>
      </c>
      <c r="AK44" s="20">
        <f>IF(X44=0,0,LOOKUP(X44,[1]Deduct!A$21:A$64,[1]Deduct!C$21:C$64))</f>
        <v>18.72</v>
      </c>
      <c r="AL44" s="13">
        <f>IF(X44=0,0,LOOKUP(X44,[1]Deduct!A$21:A$64,[1]Deduct!D$21:D$64))</f>
        <v>19.579999999999998</v>
      </c>
      <c r="AM44" s="13">
        <f>IF(X44=0,0,LOOKUP(X44,[1]Deduct!A$21:A$64,[1]Deduct!E$21:E$64))</f>
        <v>9.17</v>
      </c>
      <c r="AN44" s="18">
        <f t="shared" si="17"/>
        <v>79.89</v>
      </c>
      <c r="AP44" s="21" t="e">
        <f t="shared" si="18"/>
        <v>#VALUE!</v>
      </c>
    </row>
    <row r="45" spans="1:42" s="13" customFormat="1" ht="15">
      <c r="A45" s="68">
        <v>43</v>
      </c>
      <c r="B45" s="2" t="s">
        <v>78</v>
      </c>
      <c r="C45" s="3" t="s">
        <v>155</v>
      </c>
      <c r="D45" s="1" t="s">
        <v>213</v>
      </c>
      <c r="E45" s="23" t="s">
        <v>18</v>
      </c>
      <c r="F45" s="82">
        <v>11</v>
      </c>
      <c r="G45" s="69">
        <f t="shared" si="13"/>
        <v>35.15</v>
      </c>
      <c r="H45" s="24">
        <v>35.15</v>
      </c>
      <c r="I45" s="25">
        <v>11</v>
      </c>
      <c r="J45" s="26">
        <v>6</v>
      </c>
      <c r="K45" s="27">
        <v>11</v>
      </c>
      <c r="L45" s="28">
        <v>6</v>
      </c>
      <c r="M45" s="25">
        <v>11</v>
      </c>
      <c r="N45" s="26">
        <v>6</v>
      </c>
      <c r="O45" s="27">
        <v>0</v>
      </c>
      <c r="P45" s="28">
        <v>0</v>
      </c>
      <c r="Q45" s="25">
        <v>11</v>
      </c>
      <c r="R45" s="26">
        <v>6</v>
      </c>
      <c r="S45" s="27">
        <v>11</v>
      </c>
      <c r="T45" s="28">
        <v>6</v>
      </c>
      <c r="U45" s="25">
        <v>5</v>
      </c>
      <c r="V45" s="26">
        <v>5.15</v>
      </c>
      <c r="W45" s="22"/>
      <c r="X45" s="14">
        <f t="shared" si="7"/>
        <v>773.3</v>
      </c>
      <c r="Y45" s="14" t="e">
        <f>SUMIF('[1]2007'!$B$2119:$B$2200,[1]New!B47,'[1]2007'!$E$2119:$E$2200)</f>
        <v>#VALUE!</v>
      </c>
      <c r="Z45" s="15" t="e">
        <f t="shared" si="14"/>
        <v>#VALUE!</v>
      </c>
      <c r="AA45" s="23">
        <v>41</v>
      </c>
      <c r="AB45" s="23"/>
      <c r="AC45" s="16" t="e">
        <f t="shared" si="15"/>
        <v>#VALUE!</v>
      </c>
      <c r="AE45" s="17" t="e">
        <f>IF(Y45=0,0,LOOKUP(Y45,[1]Deduct!A$2:A$18,[1]Deduct!C$2:C$18))</f>
        <v>#VALUE!</v>
      </c>
      <c r="AF45" s="18" t="e">
        <f>IF(Y45=0,0,LOOKUP(Y45,[1]Deduct!A$2:A$18,[1]Deduct!D$2:D$18))</f>
        <v>#VALUE!</v>
      </c>
      <c r="AG45" s="18" t="e">
        <f>IF(Y45=0,0,LOOKUP(Y45,[1]Deduct!A$2:A$18,[1]Deduct!E$2:E$18))</f>
        <v>#VALUE!</v>
      </c>
      <c r="AH45" s="19" t="e">
        <f t="shared" si="16"/>
        <v>#VALUE!</v>
      </c>
      <c r="AJ45" s="13">
        <f>IF(X45=0,0,LOOKUP(X45,[1]Deduct!A$21:A$64,[1]Deduct!A$21:A$64))-X45</f>
        <v>-23.299999999999955</v>
      </c>
      <c r="AK45" s="20">
        <f>IF(X45=0,0,LOOKUP(X45,[1]Deduct!A$21:A$64,[1]Deduct!C$21:C$64))</f>
        <v>76.92</v>
      </c>
      <c r="AL45" s="13">
        <f>IF(X45=0,0,LOOKUP(X45,[1]Deduct!A$21:A$64,[1]Deduct!D$21:D$64))</f>
        <v>30.49</v>
      </c>
      <c r="AM45" s="13">
        <f>IF(X45=0,0,LOOKUP(X45,[1]Deduct!A$21:A$64,[1]Deduct!E$21:E$64))</f>
        <v>13.01</v>
      </c>
      <c r="AN45" s="18">
        <f t="shared" si="17"/>
        <v>169.12</v>
      </c>
      <c r="AP45" s="21" t="e">
        <f t="shared" si="18"/>
        <v>#VALUE!</v>
      </c>
    </row>
    <row r="46" spans="1:42" s="13" customFormat="1" ht="15">
      <c r="A46" s="68">
        <v>44</v>
      </c>
      <c r="B46" s="2" t="s">
        <v>79</v>
      </c>
      <c r="C46" s="3" t="s">
        <v>156</v>
      </c>
      <c r="D46" s="1" t="s">
        <v>20</v>
      </c>
      <c r="E46" s="23" t="s">
        <v>18</v>
      </c>
      <c r="F46" s="82">
        <v>10.25</v>
      </c>
      <c r="G46" s="69">
        <f t="shared" si="13"/>
        <v>40</v>
      </c>
      <c r="H46" s="24">
        <v>40</v>
      </c>
      <c r="I46" s="25">
        <v>9</v>
      </c>
      <c r="J46" s="26">
        <v>5</v>
      </c>
      <c r="K46" s="27">
        <v>9</v>
      </c>
      <c r="L46" s="28">
        <v>5</v>
      </c>
      <c r="M46" s="25">
        <v>9</v>
      </c>
      <c r="N46" s="26">
        <v>5</v>
      </c>
      <c r="O46" s="27">
        <v>9</v>
      </c>
      <c r="P46" s="28">
        <v>5</v>
      </c>
      <c r="Q46" s="25">
        <v>9</v>
      </c>
      <c r="R46" s="26">
        <v>5</v>
      </c>
      <c r="S46" s="27">
        <v>0</v>
      </c>
      <c r="T46" s="28">
        <v>0</v>
      </c>
      <c r="U46" s="25">
        <v>0</v>
      </c>
      <c r="V46" s="26">
        <v>0</v>
      </c>
      <c r="W46" s="22"/>
      <c r="X46" s="14">
        <f t="shared" si="7"/>
        <v>820</v>
      </c>
      <c r="Y46" s="14" t="e">
        <f>SUMIF('[1]2007'!$B$2119:$B$2200,[1]New!B48,'[1]2007'!$E$2119:$E$2200)</f>
        <v>#VALUE!</v>
      </c>
      <c r="Z46" s="15" t="e">
        <f t="shared" si="14"/>
        <v>#VALUE!</v>
      </c>
      <c r="AA46" s="23">
        <v>42</v>
      </c>
      <c r="AB46" s="23"/>
      <c r="AC46" s="16" t="e">
        <f t="shared" si="15"/>
        <v>#VALUE!</v>
      </c>
      <c r="AE46" s="17" t="e">
        <f>IF(Y46=0,0,LOOKUP(Y46,[1]Deduct!A$2:A$18,[1]Deduct!C$2:C$18))</f>
        <v>#VALUE!</v>
      </c>
      <c r="AF46" s="18" t="e">
        <f>IF(Y46=0,0,LOOKUP(Y46,[1]Deduct!A$2:A$18,[1]Deduct!D$2:D$18))</f>
        <v>#VALUE!</v>
      </c>
      <c r="AG46" s="18" t="e">
        <f>IF(Y46=0,0,LOOKUP(Y46,[1]Deduct!A$2:A$18,[1]Deduct!E$2:E$18))</f>
        <v>#VALUE!</v>
      </c>
      <c r="AH46" s="19" t="e">
        <f t="shared" si="16"/>
        <v>#VALUE!</v>
      </c>
      <c r="AJ46" s="13">
        <f>IF(X46=0,0,LOOKUP(X46,[1]Deduct!A$21:A$64,[1]Deduct!A$21:A$64))-X46</f>
        <v>-70</v>
      </c>
      <c r="AK46" s="20">
        <f>IF(X46=0,0,LOOKUP(X46,[1]Deduct!A$21:A$64,[1]Deduct!C$21:C$64))</f>
        <v>76.92</v>
      </c>
      <c r="AL46" s="13">
        <f>IF(X46=0,0,LOOKUP(X46,[1]Deduct!A$21:A$64,[1]Deduct!D$21:D$64))</f>
        <v>30.49</v>
      </c>
      <c r="AM46" s="13">
        <f>IF(X46=0,0,LOOKUP(X46,[1]Deduct!A$21:A$64,[1]Deduct!E$21:E$64))</f>
        <v>13.01</v>
      </c>
      <c r="AN46" s="18">
        <f t="shared" si="17"/>
        <v>169.12</v>
      </c>
      <c r="AP46" s="21" t="e">
        <f t="shared" si="18"/>
        <v>#VALUE!</v>
      </c>
    </row>
    <row r="47" spans="1:42" s="13" customFormat="1" ht="15">
      <c r="A47" s="68">
        <v>45</v>
      </c>
      <c r="B47" s="2" t="s">
        <v>80</v>
      </c>
      <c r="C47" s="3" t="s">
        <v>157</v>
      </c>
      <c r="D47" s="1" t="s">
        <v>17</v>
      </c>
      <c r="E47" s="23" t="s">
        <v>18</v>
      </c>
      <c r="F47" s="82">
        <v>10.25</v>
      </c>
      <c r="G47" s="69">
        <f t="shared" si="13"/>
        <v>30</v>
      </c>
      <c r="H47" s="24">
        <v>30</v>
      </c>
      <c r="I47" s="25">
        <v>12</v>
      </c>
      <c r="J47" s="26">
        <v>6</v>
      </c>
      <c r="K47" s="27">
        <v>0</v>
      </c>
      <c r="L47" s="28">
        <v>0</v>
      </c>
      <c r="M47" s="25">
        <v>12</v>
      </c>
      <c r="N47" s="26">
        <v>6</v>
      </c>
      <c r="O47" s="27">
        <v>4</v>
      </c>
      <c r="P47" s="28">
        <v>10</v>
      </c>
      <c r="Q47" s="25">
        <v>0</v>
      </c>
      <c r="R47" s="26"/>
      <c r="S47" s="27">
        <v>12</v>
      </c>
      <c r="T47" s="28">
        <v>6</v>
      </c>
      <c r="U47" s="25">
        <v>4</v>
      </c>
      <c r="V47" s="26">
        <v>10</v>
      </c>
      <c r="W47" s="22"/>
      <c r="X47" s="14">
        <f t="shared" si="7"/>
        <v>615</v>
      </c>
      <c r="Y47" s="14" t="e">
        <f>SUMIF('[1]2007'!$B$2119:$B$2200,[1]New!B49,'[1]2007'!$E$2119:$E$2200)</f>
        <v>#VALUE!</v>
      </c>
      <c r="Z47" s="15" t="e">
        <f t="shared" si="14"/>
        <v>#VALUE!</v>
      </c>
      <c r="AA47" s="23">
        <v>43</v>
      </c>
      <c r="AB47" s="23"/>
      <c r="AC47" s="16" t="e">
        <f t="shared" si="15"/>
        <v>#VALUE!</v>
      </c>
      <c r="AE47" s="17" t="e">
        <f>IF(Y47=0,0,LOOKUP(Y47,[1]Deduct!A$2:A$18,[1]Deduct!C$2:C$18))</f>
        <v>#VALUE!</v>
      </c>
      <c r="AF47" s="18" t="e">
        <f>IF(Y47=0,0,LOOKUP(Y47,[1]Deduct!A$2:A$18,[1]Deduct!D$2:D$18))</f>
        <v>#VALUE!</v>
      </c>
      <c r="AG47" s="18" t="e">
        <f>IF(Y47=0,0,LOOKUP(Y47,[1]Deduct!A$2:A$18,[1]Deduct!E$2:E$18))</f>
        <v>#VALUE!</v>
      </c>
      <c r="AH47" s="19" t="e">
        <f t="shared" si="16"/>
        <v>#VALUE!</v>
      </c>
      <c r="AJ47" s="13">
        <f>IF(X47=0,0,LOOKUP(X47,[1]Deduct!A$21:A$64,[1]Deduct!A$21:A$64))-X47</f>
        <v>-5</v>
      </c>
      <c r="AK47" s="20">
        <f>IF(X47=0,0,LOOKUP(X47,[1]Deduct!A$21:A$64,[1]Deduct!C$21:C$64))</f>
        <v>38.94</v>
      </c>
      <c r="AL47" s="13">
        <f>IF(X47=0,0,LOOKUP(X47,[1]Deduct!A$21:A$64,[1]Deduct!D$21:D$64))</f>
        <v>23.54</v>
      </c>
      <c r="AM47" s="13">
        <f>IF(X47=0,0,LOOKUP(X47,[1]Deduct!A$21:A$64,[1]Deduct!E$21:E$64))</f>
        <v>10.56</v>
      </c>
      <c r="AN47" s="18">
        <f t="shared" si="17"/>
        <v>111.36</v>
      </c>
      <c r="AP47" s="21" t="e">
        <f t="shared" si="18"/>
        <v>#VALUE!</v>
      </c>
    </row>
    <row r="48" spans="1:42" s="13" customFormat="1" ht="15">
      <c r="A48" s="68">
        <v>46</v>
      </c>
      <c r="B48" s="2" t="s">
        <v>81</v>
      </c>
      <c r="C48" s="3" t="s">
        <v>158</v>
      </c>
      <c r="D48" s="1" t="s">
        <v>213</v>
      </c>
      <c r="E48" s="23" t="s">
        <v>18</v>
      </c>
      <c r="F48" s="82">
        <v>11.5</v>
      </c>
      <c r="G48" s="69">
        <f t="shared" si="13"/>
        <v>44</v>
      </c>
      <c r="H48" s="24">
        <v>44</v>
      </c>
      <c r="I48" s="25">
        <v>12</v>
      </c>
      <c r="J48" s="26">
        <v>9</v>
      </c>
      <c r="K48" s="27">
        <v>0</v>
      </c>
      <c r="L48" s="28">
        <v>0</v>
      </c>
      <c r="M48" s="25">
        <v>12</v>
      </c>
      <c r="N48" s="26">
        <v>9</v>
      </c>
      <c r="O48" s="27">
        <v>11</v>
      </c>
      <c r="P48" s="28">
        <v>7</v>
      </c>
      <c r="Q48" s="25">
        <v>11</v>
      </c>
      <c r="R48" s="26">
        <v>8</v>
      </c>
      <c r="S48" s="27">
        <v>0</v>
      </c>
      <c r="T48" s="28">
        <v>0</v>
      </c>
      <c r="U48" s="25">
        <v>12</v>
      </c>
      <c r="V48" s="26">
        <v>9</v>
      </c>
      <c r="W48" s="22"/>
      <c r="X48" s="14">
        <f t="shared" si="7"/>
        <v>1012</v>
      </c>
      <c r="Y48" s="14" t="e">
        <f>SUMIF('[1]2007'!$B$2119:$B$2200,[1]New!B50,'[1]2007'!$E$2119:$E$2200)</f>
        <v>#VALUE!</v>
      </c>
      <c r="Z48" s="15" t="e">
        <f t="shared" si="14"/>
        <v>#VALUE!</v>
      </c>
      <c r="AA48" s="23">
        <v>44</v>
      </c>
      <c r="AB48" s="23"/>
      <c r="AC48" s="16" t="e">
        <f t="shared" si="15"/>
        <v>#VALUE!</v>
      </c>
      <c r="AE48" s="17" t="e">
        <f>IF(Y48=0,0,LOOKUP(Y48,[1]Deduct!A$2:A$18,[1]Deduct!C$2:C$18))</f>
        <v>#VALUE!</v>
      </c>
      <c r="AF48" s="18" t="e">
        <f>IF(Y48=0,0,LOOKUP(Y48,[1]Deduct!A$2:A$18,[1]Deduct!D$2:D$18))</f>
        <v>#VALUE!</v>
      </c>
      <c r="AG48" s="18" t="e">
        <f>IF(Y48=0,0,LOOKUP(Y48,[1]Deduct!A$2:A$18,[1]Deduct!E$2:E$18))</f>
        <v>#VALUE!</v>
      </c>
      <c r="AH48" s="19" t="e">
        <f t="shared" si="16"/>
        <v>#VALUE!</v>
      </c>
      <c r="AJ48" s="13">
        <f>IF(X48=0,0,LOOKUP(X48,[1]Deduct!A$21:A$64,[1]Deduct!A$21:A$64))-X48</f>
        <v>-52</v>
      </c>
      <c r="AK48" s="20">
        <f>IF(X48=0,0,LOOKUP(X48,[1]Deduct!A$21:A$64,[1]Deduct!C$21:C$64))</f>
        <v>119.97</v>
      </c>
      <c r="AL48" s="13">
        <f>IF(X48=0,0,LOOKUP(X48,[1]Deduct!A$21:A$64,[1]Deduct!D$21:D$64))</f>
        <v>40.86</v>
      </c>
      <c r="AM48" s="13">
        <f>IF(X48=0,0,LOOKUP(X48,[1]Deduct!A$21:A$64,[1]Deduct!E$21:E$64))</f>
        <v>16.61</v>
      </c>
      <c r="AN48" s="18">
        <f t="shared" si="17"/>
        <v>241.55</v>
      </c>
      <c r="AP48" s="21" t="e">
        <f t="shared" si="18"/>
        <v>#VALUE!</v>
      </c>
    </row>
    <row r="49" spans="1:42" s="13" customFormat="1" ht="15">
      <c r="A49" s="68">
        <v>47</v>
      </c>
      <c r="B49" s="2" t="s">
        <v>83</v>
      </c>
      <c r="C49" s="3" t="s">
        <v>160</v>
      </c>
      <c r="D49" s="1" t="s">
        <v>17</v>
      </c>
      <c r="E49" s="23" t="s">
        <v>18</v>
      </c>
      <c r="F49" s="82">
        <v>10.5</v>
      </c>
      <c r="G49" s="69">
        <f t="shared" si="13"/>
        <v>42</v>
      </c>
      <c r="H49" s="24">
        <v>42</v>
      </c>
      <c r="I49" s="25">
        <v>9</v>
      </c>
      <c r="J49" s="26">
        <v>5</v>
      </c>
      <c r="K49" s="27">
        <v>9</v>
      </c>
      <c r="L49" s="28">
        <v>5</v>
      </c>
      <c r="M49" s="25">
        <v>0</v>
      </c>
      <c r="N49" s="26">
        <v>0</v>
      </c>
      <c r="O49" s="27">
        <v>9</v>
      </c>
      <c r="P49" s="28">
        <v>5</v>
      </c>
      <c r="Q49" s="25">
        <v>0</v>
      </c>
      <c r="R49" s="26">
        <v>0</v>
      </c>
      <c r="S49" s="27">
        <v>9</v>
      </c>
      <c r="T49" s="28">
        <v>6</v>
      </c>
      <c r="U49" s="25">
        <v>9</v>
      </c>
      <c r="V49" s="26">
        <v>6</v>
      </c>
      <c r="W49" s="22"/>
      <c r="X49" s="14">
        <f t="shared" ref="X49:X80" si="19">F49*G49*2</f>
        <v>882</v>
      </c>
      <c r="Y49" s="14" t="e">
        <f>SUMIF('[1]2007'!$B$2119:$B$2200,[1]New!B51,'[1]2007'!$E$2119:$E$2200)</f>
        <v>#VALUE!</v>
      </c>
      <c r="Z49" s="15" t="e">
        <f t="shared" si="14"/>
        <v>#VALUE!</v>
      </c>
      <c r="AA49" s="23">
        <v>45</v>
      </c>
      <c r="AB49" s="23"/>
      <c r="AC49" s="16" t="e">
        <f t="shared" si="15"/>
        <v>#VALUE!</v>
      </c>
      <c r="AE49" s="17" t="e">
        <f>IF(Y49=0,0,LOOKUP(Y49,[1]Deduct!A$2:A$18,[1]Deduct!C$2:C$18))</f>
        <v>#VALUE!</v>
      </c>
      <c r="AF49" s="18" t="e">
        <f>IF(Y49=0,0,LOOKUP(Y49,[1]Deduct!A$2:A$18,[1]Deduct!D$2:D$18))</f>
        <v>#VALUE!</v>
      </c>
      <c r="AG49" s="18" t="e">
        <f>IF(Y49=0,0,LOOKUP(Y49,[1]Deduct!A$2:A$18,[1]Deduct!E$2:E$18))</f>
        <v>#VALUE!</v>
      </c>
      <c r="AH49" s="19" t="e">
        <f t="shared" si="16"/>
        <v>#VALUE!</v>
      </c>
      <c r="AJ49" s="13">
        <f>IF(X49=0,0,LOOKUP(X49,[1]Deduct!A$21:A$64,[1]Deduct!A$21:A$64))-X49</f>
        <v>-2</v>
      </c>
      <c r="AK49" s="20">
        <f>IF(X49=0,0,LOOKUP(X49,[1]Deduct!A$21:A$64,[1]Deduct!C$21:C$64))</f>
        <v>99.45</v>
      </c>
      <c r="AL49" s="13">
        <f>IF(X49=0,0,LOOKUP(X49,[1]Deduct!A$21:A$64,[1]Deduct!D$21:D$64))</f>
        <v>36.9</v>
      </c>
      <c r="AM49" s="13">
        <f>IF(X49=0,0,LOOKUP(X49,[1]Deduct!A$21:A$64,[1]Deduct!E$21:E$64))</f>
        <v>15.22</v>
      </c>
      <c r="AN49" s="18">
        <f t="shared" si="17"/>
        <v>209.78</v>
      </c>
      <c r="AP49" s="21" t="e">
        <f t="shared" si="18"/>
        <v>#VALUE!</v>
      </c>
    </row>
    <row r="50" spans="1:42" s="13" customFormat="1" ht="15">
      <c r="A50" s="68">
        <v>48</v>
      </c>
      <c r="B50" s="2" t="s">
        <v>262</v>
      </c>
      <c r="C50" s="3" t="s">
        <v>263</v>
      </c>
      <c r="D50" s="1" t="s">
        <v>25</v>
      </c>
      <c r="E50" s="1" t="s">
        <v>18</v>
      </c>
      <c r="F50" s="82">
        <v>18</v>
      </c>
      <c r="G50" s="69">
        <f t="shared" si="13"/>
        <v>3.5</v>
      </c>
      <c r="H50" s="24">
        <v>3.5</v>
      </c>
      <c r="I50" s="25"/>
      <c r="J50" s="26"/>
      <c r="K50" s="27"/>
      <c r="L50" s="28"/>
      <c r="M50" s="25"/>
      <c r="N50" s="26"/>
      <c r="O50" s="27"/>
      <c r="P50" s="28"/>
      <c r="Q50" s="25"/>
      <c r="R50" s="26"/>
      <c r="S50" s="27"/>
      <c r="T50" s="28"/>
      <c r="U50" s="25">
        <v>12</v>
      </c>
      <c r="V50" s="26">
        <v>3.5</v>
      </c>
      <c r="W50" s="22"/>
      <c r="X50" s="14">
        <f t="shared" si="19"/>
        <v>126</v>
      </c>
      <c r="Y50" s="14"/>
      <c r="Z50" s="15"/>
      <c r="AA50" s="23"/>
      <c r="AB50" s="23"/>
      <c r="AC50" s="16"/>
      <c r="AE50" s="17"/>
      <c r="AF50" s="18"/>
      <c r="AG50" s="18"/>
      <c r="AH50" s="19"/>
      <c r="AK50" s="20"/>
      <c r="AN50" s="18"/>
      <c r="AP50" s="21"/>
    </row>
    <row r="51" spans="1:42" s="13" customFormat="1" ht="15">
      <c r="A51" s="68">
        <v>49</v>
      </c>
      <c r="B51" s="2" t="s">
        <v>86</v>
      </c>
      <c r="C51" s="3" t="s">
        <v>163</v>
      </c>
      <c r="D51" s="1" t="s">
        <v>20</v>
      </c>
      <c r="E51" s="23" t="s">
        <v>18</v>
      </c>
      <c r="F51" s="82">
        <v>10.25</v>
      </c>
      <c r="G51" s="69">
        <f t="shared" si="13"/>
        <v>34</v>
      </c>
      <c r="H51" s="24">
        <v>34</v>
      </c>
      <c r="I51" s="25">
        <v>9</v>
      </c>
      <c r="J51" s="26">
        <v>4</v>
      </c>
      <c r="K51" s="27">
        <v>9</v>
      </c>
      <c r="L51" s="28">
        <v>4</v>
      </c>
      <c r="M51" s="25">
        <v>0</v>
      </c>
      <c r="N51" s="26">
        <v>0</v>
      </c>
      <c r="O51" s="27">
        <v>9</v>
      </c>
      <c r="P51" s="28">
        <v>4</v>
      </c>
      <c r="Q51" s="25">
        <v>0</v>
      </c>
      <c r="R51" s="26">
        <v>0</v>
      </c>
      <c r="S51" s="27">
        <v>9</v>
      </c>
      <c r="T51" s="28">
        <v>4</v>
      </c>
      <c r="U51" s="25">
        <v>9</v>
      </c>
      <c r="V51" s="26">
        <v>3</v>
      </c>
      <c r="W51" s="22"/>
      <c r="X51" s="14">
        <f t="shared" si="19"/>
        <v>697</v>
      </c>
      <c r="Y51" s="14" t="e">
        <f>SUMIF('[1]2007'!$B$2119:$B$2200,[1]New!B53,'[1]2007'!$E$2119:$E$2200)</f>
        <v>#VALUE!</v>
      </c>
      <c r="Z51" s="15" t="e">
        <f t="shared" ref="Z51:Z76" si="20">IF(X51=0,0,X51-Y51)</f>
        <v>#VALUE!</v>
      </c>
      <c r="AA51" s="23">
        <v>47</v>
      </c>
      <c r="AB51" s="23"/>
      <c r="AC51" s="16" t="e">
        <f t="shared" ref="AC51:AC76" si="21">IF(Y51=0,0,Z51/Y51)</f>
        <v>#VALUE!</v>
      </c>
      <c r="AE51" s="17" t="e">
        <f>IF(Y51=0,0,LOOKUP(Y51,[1]Deduct!A$2:A$18,[1]Deduct!C$2:C$18))</f>
        <v>#VALUE!</v>
      </c>
      <c r="AF51" s="18" t="e">
        <f>IF(Y51=0,0,LOOKUP(Y51,[1]Deduct!A$2:A$18,[1]Deduct!D$2:D$18))</f>
        <v>#VALUE!</v>
      </c>
      <c r="AG51" s="18" t="e">
        <f>IF(Y51=0,0,LOOKUP(Y51,[1]Deduct!A$2:A$18,[1]Deduct!E$2:E$18))</f>
        <v>#VALUE!</v>
      </c>
      <c r="AH51" s="19" t="e">
        <f t="shared" ref="AH51:AH76" si="22">ROUND(AE51+AF51*2+AG51*2.4,2)</f>
        <v>#VALUE!</v>
      </c>
      <c r="AJ51" s="13">
        <f>IF(X51=0,0,LOOKUP(X51,[1]Deduct!A$21:A$64,[1]Deduct!A$21:A$64))-X51</f>
        <v>-7</v>
      </c>
      <c r="AK51" s="20">
        <f>IF(X51=0,0,LOOKUP(X51,[1]Deduct!A$21:A$64,[1]Deduct!C$21:C$64))</f>
        <v>55.48</v>
      </c>
      <c r="AL51" s="13">
        <f>IF(X51=0,0,LOOKUP(X51,[1]Deduct!A$21:A$64,[1]Deduct!D$21:D$64))</f>
        <v>27.5</v>
      </c>
      <c r="AM51" s="13">
        <f>IF(X51=0,0,LOOKUP(X51,[1]Deduct!A$21:A$64,[1]Deduct!E$21:E$64))</f>
        <v>11.94</v>
      </c>
      <c r="AN51" s="18">
        <f t="shared" ref="AN51:AN76" si="23">ROUND(AK51+AL51*2+AM51*2.4,2)</f>
        <v>139.13999999999999</v>
      </c>
      <c r="AP51" s="21" t="e">
        <f t="shared" ref="AP51:AP76" si="24">AN51-AH51</f>
        <v>#VALUE!</v>
      </c>
    </row>
    <row r="52" spans="1:42" s="13" customFormat="1" ht="15">
      <c r="A52" s="68">
        <v>50</v>
      </c>
      <c r="B52" s="2" t="s">
        <v>87</v>
      </c>
      <c r="C52" s="3" t="s">
        <v>164</v>
      </c>
      <c r="D52" s="1" t="s">
        <v>20</v>
      </c>
      <c r="E52" s="23" t="s">
        <v>18</v>
      </c>
      <c r="F52" s="82">
        <v>10.25</v>
      </c>
      <c r="G52" s="69">
        <f t="shared" si="13"/>
        <v>30</v>
      </c>
      <c r="H52" s="24">
        <v>30</v>
      </c>
      <c r="I52" s="25">
        <v>12</v>
      </c>
      <c r="J52" s="26">
        <v>6</v>
      </c>
      <c r="K52" s="27">
        <v>12</v>
      </c>
      <c r="L52" s="28">
        <v>6</v>
      </c>
      <c r="M52" s="25">
        <v>12</v>
      </c>
      <c r="N52" s="26">
        <v>6</v>
      </c>
      <c r="O52" s="27">
        <v>12</v>
      </c>
      <c r="P52" s="28">
        <v>6</v>
      </c>
      <c r="Q52" s="25">
        <v>12</v>
      </c>
      <c r="R52" s="26">
        <v>6</v>
      </c>
      <c r="S52" s="27">
        <v>0</v>
      </c>
      <c r="T52" s="28">
        <v>0</v>
      </c>
      <c r="U52" s="25">
        <v>0</v>
      </c>
      <c r="V52" s="26">
        <v>0</v>
      </c>
      <c r="W52" s="22"/>
      <c r="X52" s="14">
        <f t="shared" si="19"/>
        <v>615</v>
      </c>
      <c r="Y52" s="14" t="e">
        <f>SUMIF('[1]2007'!$B$2119:$B$2200,[1]New!B54,'[1]2007'!$E$2119:$E$2200)</f>
        <v>#VALUE!</v>
      </c>
      <c r="Z52" s="15" t="e">
        <f t="shared" si="20"/>
        <v>#VALUE!</v>
      </c>
      <c r="AA52" s="23">
        <v>48</v>
      </c>
      <c r="AB52" s="23"/>
      <c r="AC52" s="16" t="e">
        <f t="shared" si="21"/>
        <v>#VALUE!</v>
      </c>
      <c r="AE52" s="17" t="e">
        <f>IF(Y52=0,0,LOOKUP(Y52,[1]Deduct!A$2:A$18,[1]Deduct!C$2:C$18))</f>
        <v>#VALUE!</v>
      </c>
      <c r="AF52" s="18" t="e">
        <f>IF(Y52=0,0,LOOKUP(Y52,[1]Deduct!A$2:A$18,[1]Deduct!D$2:D$18))</f>
        <v>#VALUE!</v>
      </c>
      <c r="AG52" s="18" t="e">
        <f>IF(Y52=0,0,LOOKUP(Y52,[1]Deduct!A$2:A$18,[1]Deduct!E$2:E$18))</f>
        <v>#VALUE!</v>
      </c>
      <c r="AH52" s="19" t="e">
        <f t="shared" si="22"/>
        <v>#VALUE!</v>
      </c>
      <c r="AJ52" s="13">
        <f>IF(X52=0,0,LOOKUP(X52,[1]Deduct!A$21:A$64,[1]Deduct!A$21:A$64))-X52</f>
        <v>-5</v>
      </c>
      <c r="AK52" s="20">
        <f>IF(X52=0,0,LOOKUP(X52,[1]Deduct!A$21:A$64,[1]Deduct!C$21:C$64))</f>
        <v>38.94</v>
      </c>
      <c r="AL52" s="13">
        <f>IF(X52=0,0,LOOKUP(X52,[1]Deduct!A$21:A$64,[1]Deduct!D$21:D$64))</f>
        <v>23.54</v>
      </c>
      <c r="AM52" s="13">
        <f>IF(X52=0,0,LOOKUP(X52,[1]Deduct!A$21:A$64,[1]Deduct!E$21:E$64))</f>
        <v>10.56</v>
      </c>
      <c r="AN52" s="18">
        <f t="shared" si="23"/>
        <v>111.36</v>
      </c>
      <c r="AP52" s="21" t="e">
        <f t="shared" si="24"/>
        <v>#VALUE!</v>
      </c>
    </row>
    <row r="53" spans="1:42" s="13" customFormat="1" ht="15">
      <c r="A53" s="68">
        <v>51</v>
      </c>
      <c r="B53" s="2" t="s">
        <v>88</v>
      </c>
      <c r="C53" s="3" t="s">
        <v>165</v>
      </c>
      <c r="D53" s="1" t="s">
        <v>20</v>
      </c>
      <c r="E53" s="23" t="s">
        <v>18</v>
      </c>
      <c r="F53" s="82">
        <v>10.5</v>
      </c>
      <c r="G53" s="69">
        <f t="shared" si="13"/>
        <v>33</v>
      </c>
      <c r="H53" s="24">
        <v>33</v>
      </c>
      <c r="I53" s="25">
        <v>9</v>
      </c>
      <c r="J53" s="26">
        <v>3</v>
      </c>
      <c r="K53" s="27">
        <v>9</v>
      </c>
      <c r="L53" s="28">
        <v>3</v>
      </c>
      <c r="M53" s="25">
        <v>9</v>
      </c>
      <c r="N53" s="26">
        <v>4</v>
      </c>
      <c r="O53" s="27">
        <v>0</v>
      </c>
      <c r="P53" s="28">
        <v>0</v>
      </c>
      <c r="Q53" s="25">
        <v>0</v>
      </c>
      <c r="R53" s="26">
        <v>0</v>
      </c>
      <c r="S53" s="27">
        <v>9</v>
      </c>
      <c r="T53" s="28">
        <v>4</v>
      </c>
      <c r="U53" s="25">
        <v>9</v>
      </c>
      <c r="V53" s="26">
        <v>4</v>
      </c>
      <c r="W53" s="22"/>
      <c r="X53" s="14">
        <f t="shared" si="19"/>
        <v>693</v>
      </c>
      <c r="Y53" s="14" t="e">
        <f>SUMIF('[1]2007'!$B$2119:$B$2200,[1]New!B55,'[1]2007'!$E$2119:$E$2200)</f>
        <v>#VALUE!</v>
      </c>
      <c r="Z53" s="15" t="e">
        <f t="shared" si="20"/>
        <v>#VALUE!</v>
      </c>
      <c r="AA53" s="23">
        <v>49</v>
      </c>
      <c r="AB53" s="23"/>
      <c r="AC53" s="16" t="e">
        <f t="shared" si="21"/>
        <v>#VALUE!</v>
      </c>
      <c r="AE53" s="17" t="e">
        <f>IF(Y53=0,0,LOOKUP(Y53,[1]Deduct!A$2:A$18,[1]Deduct!C$2:C$18))</f>
        <v>#VALUE!</v>
      </c>
      <c r="AF53" s="18" t="e">
        <f>IF(Y53=0,0,LOOKUP(Y53,[1]Deduct!A$2:A$18,[1]Deduct!D$2:D$18))</f>
        <v>#VALUE!</v>
      </c>
      <c r="AG53" s="18" t="e">
        <f>IF(Y53=0,0,LOOKUP(Y53,[1]Deduct!A$2:A$18,[1]Deduct!E$2:E$18))</f>
        <v>#VALUE!</v>
      </c>
      <c r="AH53" s="19" t="e">
        <f t="shared" si="22"/>
        <v>#VALUE!</v>
      </c>
      <c r="AJ53" s="13">
        <f>IF(X53=0,0,LOOKUP(X53,[1]Deduct!A$21:A$64,[1]Deduct!A$21:A$64))-X53</f>
        <v>-3</v>
      </c>
      <c r="AK53" s="20">
        <f>IF(X53=0,0,LOOKUP(X53,[1]Deduct!A$21:A$64,[1]Deduct!C$21:C$64))</f>
        <v>55.48</v>
      </c>
      <c r="AL53" s="13">
        <f>IF(X53=0,0,LOOKUP(X53,[1]Deduct!A$21:A$64,[1]Deduct!D$21:D$64))</f>
        <v>27.5</v>
      </c>
      <c r="AM53" s="13">
        <f>IF(X53=0,0,LOOKUP(X53,[1]Deduct!A$21:A$64,[1]Deduct!E$21:E$64))</f>
        <v>11.94</v>
      </c>
      <c r="AN53" s="18">
        <f t="shared" si="23"/>
        <v>139.13999999999999</v>
      </c>
      <c r="AP53" s="21" t="e">
        <f t="shared" si="24"/>
        <v>#VALUE!</v>
      </c>
    </row>
    <row r="54" spans="1:42" s="13" customFormat="1" ht="15">
      <c r="A54" s="68">
        <v>52</v>
      </c>
      <c r="B54" s="2" t="s">
        <v>89</v>
      </c>
      <c r="C54" s="3" t="s">
        <v>166</v>
      </c>
      <c r="D54" s="1" t="s">
        <v>20</v>
      </c>
      <c r="E54" s="23" t="s">
        <v>18</v>
      </c>
      <c r="F54" s="82">
        <v>10.25</v>
      </c>
      <c r="G54" s="69">
        <f t="shared" si="13"/>
        <v>20</v>
      </c>
      <c r="H54" s="24">
        <v>20</v>
      </c>
      <c r="I54" s="25">
        <v>4</v>
      </c>
      <c r="J54" s="26">
        <v>9</v>
      </c>
      <c r="K54" s="27">
        <v>0</v>
      </c>
      <c r="L54" s="28">
        <v>0</v>
      </c>
      <c r="M54" s="25">
        <v>0</v>
      </c>
      <c r="N54" s="26">
        <v>0</v>
      </c>
      <c r="O54" s="27">
        <v>4</v>
      </c>
      <c r="P54" s="28">
        <v>9</v>
      </c>
      <c r="Q54" s="25">
        <v>0</v>
      </c>
      <c r="R54" s="26">
        <v>0</v>
      </c>
      <c r="S54" s="27">
        <v>4</v>
      </c>
      <c r="T54" s="28">
        <v>9</v>
      </c>
      <c r="U54" s="25">
        <v>4</v>
      </c>
      <c r="V54" s="26">
        <v>9</v>
      </c>
      <c r="W54" s="22"/>
      <c r="X54" s="14">
        <f t="shared" si="19"/>
        <v>410</v>
      </c>
      <c r="Y54" s="14" t="e">
        <f>SUMIF('[1]2007'!$B$2119:$B$2200,[1]New!B56,'[1]2007'!$E$2119:$E$2200)</f>
        <v>#VALUE!</v>
      </c>
      <c r="Z54" s="15" t="e">
        <f t="shared" si="20"/>
        <v>#VALUE!</v>
      </c>
      <c r="AA54" s="23">
        <v>50</v>
      </c>
      <c r="AB54" s="23"/>
      <c r="AC54" s="16" t="e">
        <f t="shared" si="21"/>
        <v>#VALUE!</v>
      </c>
      <c r="AE54" s="17" t="e">
        <f>IF(Y54=0,0,LOOKUP(Y54,[1]Deduct!A$2:A$18,[1]Deduct!C$2:C$18))</f>
        <v>#VALUE!</v>
      </c>
      <c r="AF54" s="18" t="e">
        <f>IF(Y54=0,0,LOOKUP(Y54,[1]Deduct!A$2:A$18,[1]Deduct!D$2:D$18))</f>
        <v>#VALUE!</v>
      </c>
      <c r="AG54" s="18" t="e">
        <f>IF(Y54=0,0,LOOKUP(Y54,[1]Deduct!A$2:A$18,[1]Deduct!E$2:E$18))</f>
        <v>#VALUE!</v>
      </c>
      <c r="AH54" s="19" t="e">
        <f t="shared" si="22"/>
        <v>#VALUE!</v>
      </c>
      <c r="AJ54" s="13">
        <f>IF(X54=0,0,LOOKUP(X54,[1]Deduct!A$21:A$64,[1]Deduct!A$21:A$64))-X54</f>
        <v>0</v>
      </c>
      <c r="AK54" s="20">
        <f>IF(X54=0,0,LOOKUP(X54,[1]Deduct!A$21:A$64,[1]Deduct!C$21:C$64))</f>
        <v>0</v>
      </c>
      <c r="AL54" s="13">
        <f>IF(X54=0,0,LOOKUP(X54,[1]Deduct!A$21:A$64,[1]Deduct!D$21:D$64))</f>
        <v>13.64</v>
      </c>
      <c r="AM54" s="13">
        <f>IF(X54=0,0,LOOKUP(X54,[1]Deduct!A$21:A$64,[1]Deduct!E$21:E$64))</f>
        <v>7.1</v>
      </c>
      <c r="AN54" s="18">
        <f t="shared" si="23"/>
        <v>44.32</v>
      </c>
      <c r="AP54" s="21" t="e">
        <f t="shared" si="24"/>
        <v>#VALUE!</v>
      </c>
    </row>
    <row r="55" spans="1:42" s="13" customFormat="1" ht="15">
      <c r="A55" s="68">
        <v>53</v>
      </c>
      <c r="B55" s="2" t="s">
        <v>90</v>
      </c>
      <c r="C55" s="3" t="s">
        <v>167</v>
      </c>
      <c r="D55" s="1" t="s">
        <v>20</v>
      </c>
      <c r="E55" s="23" t="s">
        <v>18</v>
      </c>
      <c r="F55" s="82">
        <v>10.25</v>
      </c>
      <c r="G55" s="69">
        <f t="shared" si="13"/>
        <v>17</v>
      </c>
      <c r="H55" s="24">
        <v>17</v>
      </c>
      <c r="I55" s="25">
        <v>0</v>
      </c>
      <c r="J55" s="26">
        <v>0</v>
      </c>
      <c r="K55" s="27">
        <v>5</v>
      </c>
      <c r="L55" s="28">
        <v>9</v>
      </c>
      <c r="M55" s="25">
        <v>6</v>
      </c>
      <c r="N55" s="26">
        <v>9</v>
      </c>
      <c r="O55" s="27">
        <v>5</v>
      </c>
      <c r="P55" s="28">
        <v>9</v>
      </c>
      <c r="Q55" s="25">
        <v>6</v>
      </c>
      <c r="R55" s="26">
        <v>9</v>
      </c>
      <c r="S55" s="27">
        <v>6</v>
      </c>
      <c r="T55" s="28">
        <v>9</v>
      </c>
      <c r="U55" s="25">
        <v>0</v>
      </c>
      <c r="V55" s="26">
        <v>0</v>
      </c>
      <c r="W55" s="22"/>
      <c r="X55" s="14">
        <f t="shared" si="19"/>
        <v>348.5</v>
      </c>
      <c r="Y55" s="14" t="e">
        <f>SUMIF('[1]2007'!$B$2119:$B$2200,[1]New!B57,'[1]2007'!$E$2119:$E$2200)</f>
        <v>#VALUE!</v>
      </c>
      <c r="Z55" s="15" t="e">
        <f t="shared" si="20"/>
        <v>#VALUE!</v>
      </c>
      <c r="AA55" s="23">
        <v>51</v>
      </c>
      <c r="AB55" s="23"/>
      <c r="AC55" s="16" t="e">
        <f t="shared" si="21"/>
        <v>#VALUE!</v>
      </c>
      <c r="AE55" s="17" t="e">
        <f>IF(Y55=0,0,LOOKUP(Y55,[1]Deduct!A$2:A$18,[1]Deduct!C$2:C$18))</f>
        <v>#VALUE!</v>
      </c>
      <c r="AF55" s="18" t="e">
        <f>IF(Y55=0,0,LOOKUP(Y55,[1]Deduct!A$2:A$18,[1]Deduct!D$2:D$18))</f>
        <v>#VALUE!</v>
      </c>
      <c r="AG55" s="18" t="e">
        <f>IF(Y55=0,0,LOOKUP(Y55,[1]Deduct!A$2:A$18,[1]Deduct!E$2:E$18))</f>
        <v>#VALUE!</v>
      </c>
      <c r="AH55" s="19" t="e">
        <f t="shared" si="22"/>
        <v>#VALUE!</v>
      </c>
      <c r="AJ55" s="13" t="e">
        <f>IF(X55=0,0,LOOKUP(X55,[1]Deduct!A$21:A$64,[1]Deduct!A$21:A$64))-X55</f>
        <v>#N/A</v>
      </c>
      <c r="AK55" s="20" t="e">
        <f>IF(X55=0,0,LOOKUP(X55,[1]Deduct!A$21:A$64,[1]Deduct!C$21:C$64))</f>
        <v>#N/A</v>
      </c>
      <c r="AL55" s="13" t="e">
        <f>IF(X55=0,0,LOOKUP(X55,[1]Deduct!A$21:A$64,[1]Deduct!D$21:D$64))</f>
        <v>#N/A</v>
      </c>
      <c r="AM55" s="13" t="e">
        <f>IF(X55=0,0,LOOKUP(X55,[1]Deduct!A$21:A$64,[1]Deduct!E$21:E$64))</f>
        <v>#N/A</v>
      </c>
      <c r="AN55" s="18" t="e">
        <f t="shared" si="23"/>
        <v>#N/A</v>
      </c>
      <c r="AP55" s="21" t="e">
        <f t="shared" si="24"/>
        <v>#N/A</v>
      </c>
    </row>
    <row r="56" spans="1:42" s="13" customFormat="1" ht="15">
      <c r="A56" s="68">
        <v>54</v>
      </c>
      <c r="B56" s="2" t="s">
        <v>91</v>
      </c>
      <c r="C56" s="3" t="s">
        <v>168</v>
      </c>
      <c r="D56" s="1" t="s">
        <v>26</v>
      </c>
      <c r="E56" s="23" t="s">
        <v>18</v>
      </c>
      <c r="F56" s="82">
        <v>10.25</v>
      </c>
      <c r="G56" s="69">
        <f t="shared" si="13"/>
        <v>15</v>
      </c>
      <c r="H56" s="24">
        <v>15</v>
      </c>
      <c r="I56" s="25">
        <v>0</v>
      </c>
      <c r="J56" s="26">
        <v>0</v>
      </c>
      <c r="K56" s="27">
        <v>0</v>
      </c>
      <c r="L56" s="28">
        <v>0</v>
      </c>
      <c r="M56" s="25">
        <v>0</v>
      </c>
      <c r="N56" s="26">
        <v>0</v>
      </c>
      <c r="O56" s="27">
        <v>0</v>
      </c>
      <c r="P56" s="28">
        <v>0</v>
      </c>
      <c r="Q56" s="25">
        <v>0</v>
      </c>
      <c r="R56" s="26">
        <v>0</v>
      </c>
      <c r="S56" s="27">
        <v>11</v>
      </c>
      <c r="T56" s="28">
        <v>6.5</v>
      </c>
      <c r="U56" s="25">
        <v>11</v>
      </c>
      <c r="V56" s="26">
        <v>6.5</v>
      </c>
      <c r="W56" s="22"/>
      <c r="X56" s="14">
        <f t="shared" si="19"/>
        <v>307.5</v>
      </c>
      <c r="Y56" s="14" t="e">
        <f>SUMIF('[1]2007'!$B$2119:$B$2200,[1]New!B58,'[1]2007'!$E$2119:$E$2200)</f>
        <v>#VALUE!</v>
      </c>
      <c r="Z56" s="15" t="e">
        <f t="shared" si="20"/>
        <v>#VALUE!</v>
      </c>
      <c r="AA56" s="23">
        <v>52</v>
      </c>
      <c r="AB56" s="23"/>
      <c r="AC56" s="16" t="e">
        <f t="shared" si="21"/>
        <v>#VALUE!</v>
      </c>
      <c r="AE56" s="17" t="e">
        <f>IF(Y56=0,0,LOOKUP(Y56,[1]Deduct!A$2:A$18,[1]Deduct!C$2:C$18))</f>
        <v>#VALUE!</v>
      </c>
      <c r="AF56" s="18" t="e">
        <f>IF(Y56=0,0,LOOKUP(Y56,[1]Deduct!A$2:A$18,[1]Deduct!D$2:D$18))</f>
        <v>#VALUE!</v>
      </c>
      <c r="AG56" s="18" t="e">
        <f>IF(Y56=0,0,LOOKUP(Y56,[1]Deduct!A$2:A$18,[1]Deduct!E$2:E$18))</f>
        <v>#VALUE!</v>
      </c>
      <c r="AH56" s="19" t="e">
        <f t="shared" si="22"/>
        <v>#VALUE!</v>
      </c>
      <c r="AJ56" s="13" t="e">
        <f>IF(X56=0,0,LOOKUP(X56,[1]Deduct!A$21:A$64,[1]Deduct!A$21:A$64))-X56</f>
        <v>#N/A</v>
      </c>
      <c r="AK56" s="20" t="e">
        <f>IF(X56=0,0,LOOKUP(X56,[1]Deduct!A$21:A$64,[1]Deduct!C$21:C$64))</f>
        <v>#N/A</v>
      </c>
      <c r="AL56" s="13" t="e">
        <f>IF(X56=0,0,LOOKUP(X56,[1]Deduct!A$21:A$64,[1]Deduct!D$21:D$64))</f>
        <v>#N/A</v>
      </c>
      <c r="AM56" s="13" t="e">
        <f>IF(X56=0,0,LOOKUP(X56,[1]Deduct!A$21:A$64,[1]Deduct!E$21:E$64))</f>
        <v>#N/A</v>
      </c>
      <c r="AN56" s="18" t="e">
        <f t="shared" si="23"/>
        <v>#N/A</v>
      </c>
      <c r="AP56" s="21" t="e">
        <f t="shared" si="24"/>
        <v>#N/A</v>
      </c>
    </row>
    <row r="57" spans="1:42" s="13" customFormat="1" ht="15">
      <c r="A57" s="68">
        <v>55</v>
      </c>
      <c r="B57" s="2" t="s">
        <v>238</v>
      </c>
      <c r="C57" s="3" t="s">
        <v>239</v>
      </c>
      <c r="D57" s="1" t="s">
        <v>216</v>
      </c>
      <c r="E57" s="23" t="s">
        <v>18</v>
      </c>
      <c r="F57" s="82">
        <v>10.25</v>
      </c>
      <c r="G57" s="69">
        <f t="shared" si="13"/>
        <v>30</v>
      </c>
      <c r="H57" s="24">
        <v>30</v>
      </c>
      <c r="I57" s="25">
        <v>12</v>
      </c>
      <c r="J57" s="26">
        <v>6</v>
      </c>
      <c r="K57" s="27">
        <v>12</v>
      </c>
      <c r="L57" s="28">
        <v>6</v>
      </c>
      <c r="M57" s="25">
        <v>12</v>
      </c>
      <c r="N57" s="26">
        <v>6</v>
      </c>
      <c r="O57" s="27">
        <v>0</v>
      </c>
      <c r="P57" s="28">
        <v>0</v>
      </c>
      <c r="Q57" s="25">
        <v>0</v>
      </c>
      <c r="R57" s="26">
        <v>0</v>
      </c>
      <c r="S57" s="27">
        <v>12</v>
      </c>
      <c r="T57" s="28">
        <v>6</v>
      </c>
      <c r="U57" s="25">
        <v>12</v>
      </c>
      <c r="V57" s="26">
        <v>6</v>
      </c>
      <c r="W57" s="22"/>
      <c r="X57" s="14">
        <f t="shared" si="19"/>
        <v>615</v>
      </c>
      <c r="Y57" s="14" t="e">
        <f>SUMIF('[1]2007'!$B$2119:$B$2200,[1]New!B59,'[1]2007'!$E$2119:$E$2200)</f>
        <v>#VALUE!</v>
      </c>
      <c r="Z57" s="15" t="e">
        <f t="shared" si="20"/>
        <v>#VALUE!</v>
      </c>
      <c r="AA57" s="23">
        <v>53</v>
      </c>
      <c r="AB57" s="23"/>
      <c r="AC57" s="16" t="e">
        <f t="shared" si="21"/>
        <v>#VALUE!</v>
      </c>
      <c r="AE57" s="17" t="e">
        <f>IF(Y57=0,0,LOOKUP(Y57,[1]Deduct!A$2:A$18,[1]Deduct!C$2:C$18))</f>
        <v>#VALUE!</v>
      </c>
      <c r="AF57" s="18" t="e">
        <f>IF(Y57=0,0,LOOKUP(Y57,[1]Deduct!A$2:A$18,[1]Deduct!D$2:D$18))</f>
        <v>#VALUE!</v>
      </c>
      <c r="AG57" s="18" t="e">
        <f>IF(Y57=0,0,LOOKUP(Y57,[1]Deduct!A$2:A$18,[1]Deduct!E$2:E$18))</f>
        <v>#VALUE!</v>
      </c>
      <c r="AH57" s="19" t="e">
        <f t="shared" si="22"/>
        <v>#VALUE!</v>
      </c>
      <c r="AJ57" s="13">
        <f>IF(X57=0,0,LOOKUP(X57,[1]Deduct!A$21:A$64,[1]Deduct!A$21:A$64))-X57</f>
        <v>-5</v>
      </c>
      <c r="AK57" s="20">
        <f>IF(X57=0,0,LOOKUP(X57,[1]Deduct!A$21:A$64,[1]Deduct!C$21:C$64))</f>
        <v>38.94</v>
      </c>
      <c r="AL57" s="13">
        <f>IF(X57=0,0,LOOKUP(X57,[1]Deduct!A$21:A$64,[1]Deduct!D$21:D$64))</f>
        <v>23.54</v>
      </c>
      <c r="AM57" s="13">
        <f>IF(X57=0,0,LOOKUP(X57,[1]Deduct!A$21:A$64,[1]Deduct!E$21:E$64))</f>
        <v>10.56</v>
      </c>
      <c r="AN57" s="18">
        <f t="shared" si="23"/>
        <v>111.36</v>
      </c>
      <c r="AP57" s="21" t="e">
        <f t="shared" si="24"/>
        <v>#VALUE!</v>
      </c>
    </row>
    <row r="58" spans="1:42" s="13" customFormat="1" ht="15">
      <c r="A58" s="68">
        <v>56</v>
      </c>
      <c r="B58" s="2" t="s">
        <v>92</v>
      </c>
      <c r="C58" s="3" t="s">
        <v>169</v>
      </c>
      <c r="D58" s="1" t="s">
        <v>26</v>
      </c>
      <c r="E58" s="23" t="s">
        <v>18</v>
      </c>
      <c r="F58" s="82">
        <v>10.25</v>
      </c>
      <c r="G58" s="69">
        <f t="shared" si="13"/>
        <v>40</v>
      </c>
      <c r="H58" s="24">
        <v>40</v>
      </c>
      <c r="I58" s="25">
        <v>0</v>
      </c>
      <c r="J58" s="26">
        <v>0</v>
      </c>
      <c r="K58" s="27">
        <v>10</v>
      </c>
      <c r="L58" s="28">
        <v>6</v>
      </c>
      <c r="M58" s="25">
        <v>10</v>
      </c>
      <c r="N58" s="26">
        <v>6</v>
      </c>
      <c r="O58" s="27">
        <v>10</v>
      </c>
      <c r="P58" s="28">
        <v>6</v>
      </c>
      <c r="Q58" s="25">
        <v>10</v>
      </c>
      <c r="R58" s="26">
        <v>6</v>
      </c>
      <c r="S58" s="27">
        <v>0</v>
      </c>
      <c r="T58" s="28">
        <v>0</v>
      </c>
      <c r="U58" s="25">
        <v>10</v>
      </c>
      <c r="V58" s="26">
        <v>6</v>
      </c>
      <c r="W58" s="22"/>
      <c r="X58" s="14">
        <f t="shared" si="19"/>
        <v>820</v>
      </c>
      <c r="Y58" s="14" t="e">
        <f>SUMIF('[1]2007'!$B$2119:$B$2200,[1]New!B60,'[1]2007'!$E$2119:$E$2200)</f>
        <v>#VALUE!</v>
      </c>
      <c r="Z58" s="15" t="e">
        <f t="shared" si="20"/>
        <v>#VALUE!</v>
      </c>
      <c r="AA58" s="23">
        <v>54</v>
      </c>
      <c r="AB58" s="23"/>
      <c r="AC58" s="16" t="e">
        <f t="shared" si="21"/>
        <v>#VALUE!</v>
      </c>
      <c r="AE58" s="17" t="e">
        <f>IF(Y58=0,0,LOOKUP(Y58,[1]Deduct!A$2:A$18,[1]Deduct!C$2:C$18))</f>
        <v>#VALUE!</v>
      </c>
      <c r="AF58" s="18" t="e">
        <f>IF(Y58=0,0,LOOKUP(Y58,[1]Deduct!A$2:A$18,[1]Deduct!D$2:D$18))</f>
        <v>#VALUE!</v>
      </c>
      <c r="AG58" s="18" t="e">
        <f>IF(Y58=0,0,LOOKUP(Y58,[1]Deduct!A$2:A$18,[1]Deduct!E$2:E$18))</f>
        <v>#VALUE!</v>
      </c>
      <c r="AH58" s="19" t="e">
        <f t="shared" si="22"/>
        <v>#VALUE!</v>
      </c>
      <c r="AJ58" s="13">
        <f>IF(X58=0,0,LOOKUP(X58,[1]Deduct!A$21:A$64,[1]Deduct!A$21:A$64))-X58</f>
        <v>-70</v>
      </c>
      <c r="AK58" s="20">
        <f>IF(X58=0,0,LOOKUP(X58,[1]Deduct!A$21:A$64,[1]Deduct!C$21:C$64))</f>
        <v>76.92</v>
      </c>
      <c r="AL58" s="13">
        <f>IF(X58=0,0,LOOKUP(X58,[1]Deduct!A$21:A$64,[1]Deduct!D$21:D$64))</f>
        <v>30.49</v>
      </c>
      <c r="AM58" s="13">
        <f>IF(X58=0,0,LOOKUP(X58,[1]Deduct!A$21:A$64,[1]Deduct!E$21:E$64))</f>
        <v>13.01</v>
      </c>
      <c r="AN58" s="18">
        <f t="shared" si="23"/>
        <v>169.12</v>
      </c>
      <c r="AP58" s="21" t="e">
        <f t="shared" si="24"/>
        <v>#VALUE!</v>
      </c>
    </row>
    <row r="59" spans="1:42" s="13" customFormat="1" ht="15">
      <c r="A59" s="68">
        <v>57</v>
      </c>
      <c r="B59" s="2" t="s">
        <v>93</v>
      </c>
      <c r="C59" s="3" t="s">
        <v>170</v>
      </c>
      <c r="D59" s="1" t="s">
        <v>17</v>
      </c>
      <c r="E59" s="23" t="s">
        <v>18</v>
      </c>
      <c r="F59" s="82">
        <v>10.25</v>
      </c>
      <c r="G59" s="69">
        <f t="shared" si="13"/>
        <v>20</v>
      </c>
      <c r="H59" s="24">
        <v>20</v>
      </c>
      <c r="I59" s="25">
        <v>12</v>
      </c>
      <c r="J59" s="26">
        <v>4</v>
      </c>
      <c r="K59" s="27">
        <v>0</v>
      </c>
      <c r="L59" s="28">
        <v>0</v>
      </c>
      <c r="M59" s="25">
        <v>12</v>
      </c>
      <c r="N59" s="26">
        <v>4</v>
      </c>
      <c r="O59" s="27">
        <v>12</v>
      </c>
      <c r="P59" s="28">
        <v>4</v>
      </c>
      <c r="Q59" s="25">
        <v>12</v>
      </c>
      <c r="R59" s="26">
        <v>4</v>
      </c>
      <c r="S59" s="27">
        <v>0</v>
      </c>
      <c r="T59" s="28">
        <v>0</v>
      </c>
      <c r="U59" s="25">
        <v>12</v>
      </c>
      <c r="V59" s="26">
        <v>4</v>
      </c>
      <c r="W59" s="22"/>
      <c r="X59" s="14">
        <f t="shared" si="19"/>
        <v>410</v>
      </c>
      <c r="Y59" s="14" t="e">
        <f>SUMIF('[1]2007'!$B$2119:$B$2200,[1]New!B61,'[1]2007'!$E$2119:$E$2200)</f>
        <v>#VALUE!</v>
      </c>
      <c r="Z59" s="15" t="e">
        <f t="shared" si="20"/>
        <v>#VALUE!</v>
      </c>
      <c r="AA59" s="23">
        <v>55</v>
      </c>
      <c r="AB59" s="23"/>
      <c r="AC59" s="16" t="e">
        <f t="shared" si="21"/>
        <v>#VALUE!</v>
      </c>
      <c r="AE59" s="17" t="e">
        <f>IF(Y59=0,0,LOOKUP(Y59,[1]Deduct!A$2:A$18,[1]Deduct!C$2:C$18))</f>
        <v>#VALUE!</v>
      </c>
      <c r="AF59" s="18" t="e">
        <f>IF(Y59=0,0,LOOKUP(Y59,[1]Deduct!A$2:A$18,[1]Deduct!D$2:D$18))</f>
        <v>#VALUE!</v>
      </c>
      <c r="AG59" s="18" t="e">
        <f>IF(Y59=0,0,LOOKUP(Y59,[1]Deduct!A$2:A$18,[1]Deduct!E$2:E$18))</f>
        <v>#VALUE!</v>
      </c>
      <c r="AH59" s="19" t="e">
        <f t="shared" si="22"/>
        <v>#VALUE!</v>
      </c>
      <c r="AJ59" s="13">
        <f>IF(X59=0,0,LOOKUP(X59,[1]Deduct!A$21:A$64,[1]Deduct!A$21:A$64))-X59</f>
        <v>0</v>
      </c>
      <c r="AK59" s="20">
        <f>IF(X59=0,0,LOOKUP(X59,[1]Deduct!A$21:A$64,[1]Deduct!C$21:C$64))</f>
        <v>0</v>
      </c>
      <c r="AL59" s="13">
        <f>IF(X59=0,0,LOOKUP(X59,[1]Deduct!A$21:A$64,[1]Deduct!D$21:D$64))</f>
        <v>13.64</v>
      </c>
      <c r="AM59" s="13">
        <f>IF(X59=0,0,LOOKUP(X59,[1]Deduct!A$21:A$64,[1]Deduct!E$21:E$64))</f>
        <v>7.1</v>
      </c>
      <c r="AN59" s="18">
        <f t="shared" si="23"/>
        <v>44.32</v>
      </c>
      <c r="AP59" s="21" t="e">
        <f t="shared" si="24"/>
        <v>#VALUE!</v>
      </c>
    </row>
    <row r="60" spans="1:42" s="13" customFormat="1" ht="15">
      <c r="A60" s="68">
        <v>58</v>
      </c>
      <c r="B60" s="2" t="s">
        <v>245</v>
      </c>
      <c r="C60" s="3" t="s">
        <v>246</v>
      </c>
      <c r="D60" s="1" t="s">
        <v>216</v>
      </c>
      <c r="E60" s="1" t="s">
        <v>18</v>
      </c>
      <c r="F60" s="82">
        <v>10.25</v>
      </c>
      <c r="G60" s="69">
        <f t="shared" si="13"/>
        <v>38</v>
      </c>
      <c r="H60" s="24">
        <v>38</v>
      </c>
      <c r="I60" s="25">
        <v>3</v>
      </c>
      <c r="J60" s="26">
        <v>10</v>
      </c>
      <c r="K60" s="27">
        <v>0</v>
      </c>
      <c r="L60" s="28">
        <v>0</v>
      </c>
      <c r="M60" s="25">
        <v>3</v>
      </c>
      <c r="N60" s="26">
        <v>10</v>
      </c>
      <c r="O60" s="27">
        <v>2</v>
      </c>
      <c r="P60" s="28">
        <v>10</v>
      </c>
      <c r="Q60" s="25">
        <v>2</v>
      </c>
      <c r="R60" s="26">
        <v>10</v>
      </c>
      <c r="S60" s="27">
        <v>0</v>
      </c>
      <c r="T60" s="28">
        <v>0</v>
      </c>
      <c r="U60" s="25">
        <v>2</v>
      </c>
      <c r="V60" s="26">
        <v>10</v>
      </c>
      <c r="W60" s="22"/>
      <c r="X60" s="14">
        <f t="shared" si="19"/>
        <v>779</v>
      </c>
      <c r="Y60" s="14" t="e">
        <f>SUMIF('[1]2007'!$B$2119:$B$2200,[1]New!B62,'[1]2007'!$E$2119:$E$2200)</f>
        <v>#VALUE!</v>
      </c>
      <c r="Z60" s="15" t="e">
        <f t="shared" si="20"/>
        <v>#VALUE!</v>
      </c>
      <c r="AA60" s="23">
        <v>56</v>
      </c>
      <c r="AB60" s="23"/>
      <c r="AC60" s="16" t="e">
        <f t="shared" si="21"/>
        <v>#VALUE!</v>
      </c>
      <c r="AE60" s="17" t="e">
        <f>IF(Y60=0,0,LOOKUP(Y60,[1]Deduct!A$2:A$18,[1]Deduct!C$2:C$18))</f>
        <v>#VALUE!</v>
      </c>
      <c r="AF60" s="18" t="e">
        <f>IF(Y60=0,0,LOOKUP(Y60,[1]Deduct!A$2:A$18,[1]Deduct!D$2:D$18))</f>
        <v>#VALUE!</v>
      </c>
      <c r="AG60" s="18" t="e">
        <f>IF(Y60=0,0,LOOKUP(Y60,[1]Deduct!A$2:A$18,[1]Deduct!E$2:E$18))</f>
        <v>#VALUE!</v>
      </c>
      <c r="AH60" s="19" t="e">
        <f t="shared" si="22"/>
        <v>#VALUE!</v>
      </c>
      <c r="AJ60" s="13">
        <f>IF(X60=0,0,LOOKUP(X60,[1]Deduct!A$21:A$64,[1]Deduct!A$21:A$64))-X60</f>
        <v>-29</v>
      </c>
      <c r="AK60" s="20">
        <f>IF(X60=0,0,LOOKUP(X60,[1]Deduct!A$21:A$64,[1]Deduct!C$21:C$64))</f>
        <v>76.92</v>
      </c>
      <c r="AL60" s="13">
        <f>IF(X60=0,0,LOOKUP(X60,[1]Deduct!A$21:A$64,[1]Deduct!D$21:D$64))</f>
        <v>30.49</v>
      </c>
      <c r="AM60" s="13">
        <f>IF(X60=0,0,LOOKUP(X60,[1]Deduct!A$21:A$64,[1]Deduct!E$21:E$64))</f>
        <v>13.01</v>
      </c>
      <c r="AN60" s="18">
        <f t="shared" si="23"/>
        <v>169.12</v>
      </c>
      <c r="AP60" s="21" t="e">
        <f t="shared" si="24"/>
        <v>#VALUE!</v>
      </c>
    </row>
    <row r="61" spans="1:42" s="13" customFormat="1" ht="15">
      <c r="A61" s="68">
        <v>59</v>
      </c>
      <c r="B61" s="2" t="s">
        <v>95</v>
      </c>
      <c r="C61" s="3" t="s">
        <v>172</v>
      </c>
      <c r="D61" s="1" t="s">
        <v>213</v>
      </c>
      <c r="E61" s="23" t="s">
        <v>18</v>
      </c>
      <c r="F61" s="82">
        <v>13</v>
      </c>
      <c r="G61" s="69">
        <f t="shared" si="13"/>
        <v>44</v>
      </c>
      <c r="H61" s="24">
        <v>44</v>
      </c>
      <c r="I61" s="25">
        <v>9</v>
      </c>
      <c r="J61" s="26">
        <v>5</v>
      </c>
      <c r="K61" s="27">
        <v>2</v>
      </c>
      <c r="L61" s="28">
        <v>9</v>
      </c>
      <c r="M61" s="25">
        <v>9</v>
      </c>
      <c r="N61" s="26">
        <v>5</v>
      </c>
      <c r="O61" s="27">
        <v>2</v>
      </c>
      <c r="P61" s="28">
        <v>9</v>
      </c>
      <c r="Q61" s="25">
        <v>2</v>
      </c>
      <c r="R61" s="26">
        <v>9</v>
      </c>
      <c r="S61" s="27">
        <v>2</v>
      </c>
      <c r="T61" s="28">
        <v>9</v>
      </c>
      <c r="U61" s="25">
        <v>0</v>
      </c>
      <c r="V61" s="26">
        <v>0</v>
      </c>
      <c r="W61" s="22"/>
      <c r="X61" s="14">
        <f t="shared" si="19"/>
        <v>1144</v>
      </c>
      <c r="Y61" s="14" t="e">
        <f>SUMIF('[1]2007'!$B$2119:$B$2200,[1]New!B63,'[1]2007'!$E$2119:$E$2200)</f>
        <v>#VALUE!</v>
      </c>
      <c r="Z61" s="15" t="e">
        <f t="shared" si="20"/>
        <v>#VALUE!</v>
      </c>
      <c r="AA61" s="23">
        <v>57</v>
      </c>
      <c r="AB61" s="23"/>
      <c r="AC61" s="16" t="e">
        <f t="shared" si="21"/>
        <v>#VALUE!</v>
      </c>
      <c r="AE61" s="17" t="e">
        <f>IF(Y61=0,0,LOOKUP(Y61,[1]Deduct!A$2:A$18,[1]Deduct!C$2:C$18))</f>
        <v>#VALUE!</v>
      </c>
      <c r="AF61" s="18" t="e">
        <f>IF(Y61=0,0,LOOKUP(Y61,[1]Deduct!A$2:A$18,[1]Deduct!D$2:D$18))</f>
        <v>#VALUE!</v>
      </c>
      <c r="AG61" s="18" t="e">
        <f>IF(Y61=0,0,LOOKUP(Y61,[1]Deduct!A$2:A$18,[1]Deduct!E$2:E$18))</f>
        <v>#VALUE!</v>
      </c>
      <c r="AH61" s="19" t="e">
        <f t="shared" si="22"/>
        <v>#VALUE!</v>
      </c>
      <c r="AJ61" s="13">
        <f>IF(X61=0,0,LOOKUP(X61,[1]Deduct!A$21:A$64,[1]Deduct!A$21:A$64))-X61</f>
        <v>-184</v>
      </c>
      <c r="AK61" s="20">
        <f>IF(X61=0,0,LOOKUP(X61,[1]Deduct!A$21:A$64,[1]Deduct!C$21:C$64))</f>
        <v>119.97</v>
      </c>
      <c r="AL61" s="13">
        <f>IF(X61=0,0,LOOKUP(X61,[1]Deduct!A$21:A$64,[1]Deduct!D$21:D$64))</f>
        <v>40.86</v>
      </c>
      <c r="AM61" s="13">
        <f>IF(X61=0,0,LOOKUP(X61,[1]Deduct!A$21:A$64,[1]Deduct!E$21:E$64))</f>
        <v>16.61</v>
      </c>
      <c r="AN61" s="18">
        <f t="shared" si="23"/>
        <v>241.55</v>
      </c>
      <c r="AP61" s="21" t="e">
        <f t="shared" si="24"/>
        <v>#VALUE!</v>
      </c>
    </row>
    <row r="62" spans="1:42" s="13" customFormat="1" ht="15">
      <c r="A62" s="68">
        <v>60</v>
      </c>
      <c r="B62" s="2" t="s">
        <v>96</v>
      </c>
      <c r="C62" s="3" t="s">
        <v>173</v>
      </c>
      <c r="D62" s="1" t="s">
        <v>213</v>
      </c>
      <c r="E62" s="23" t="s">
        <v>18</v>
      </c>
      <c r="F62" s="82">
        <v>10.5</v>
      </c>
      <c r="G62" s="69">
        <f t="shared" si="13"/>
        <v>20</v>
      </c>
      <c r="H62" s="24">
        <v>20</v>
      </c>
      <c r="I62" s="25">
        <v>12</v>
      </c>
      <c r="J62" s="26">
        <v>4</v>
      </c>
      <c r="K62" s="27">
        <v>0</v>
      </c>
      <c r="L62" s="28">
        <v>0</v>
      </c>
      <c r="M62" s="25">
        <v>12</v>
      </c>
      <c r="N62" s="26">
        <v>4</v>
      </c>
      <c r="O62" s="27">
        <v>12</v>
      </c>
      <c r="P62" s="28">
        <v>4</v>
      </c>
      <c r="Q62" s="25">
        <v>0</v>
      </c>
      <c r="R62" s="26">
        <v>0</v>
      </c>
      <c r="S62" s="27">
        <v>12</v>
      </c>
      <c r="T62" s="28">
        <v>4</v>
      </c>
      <c r="U62" s="25">
        <v>12</v>
      </c>
      <c r="V62" s="26">
        <v>4</v>
      </c>
      <c r="W62" s="22"/>
      <c r="X62" s="14">
        <f t="shared" si="19"/>
        <v>420</v>
      </c>
      <c r="Y62" s="14" t="e">
        <f>SUMIF('[1]2007'!$B$2119:$B$2200,[1]New!B64,'[1]2007'!$E$2119:$E$2200)</f>
        <v>#VALUE!</v>
      </c>
      <c r="Z62" s="15" t="e">
        <f t="shared" si="20"/>
        <v>#VALUE!</v>
      </c>
      <c r="AA62" s="23">
        <v>58</v>
      </c>
      <c r="AB62" s="23"/>
      <c r="AC62" s="16" t="e">
        <f t="shared" si="21"/>
        <v>#VALUE!</v>
      </c>
      <c r="AE62" s="17" t="e">
        <f>IF(Y62=0,0,LOOKUP(Y62,[1]Deduct!A$2:A$18,[1]Deduct!C$2:C$18))</f>
        <v>#VALUE!</v>
      </c>
      <c r="AF62" s="18" t="e">
        <f>IF(Y62=0,0,LOOKUP(Y62,[1]Deduct!A$2:A$18,[1]Deduct!D$2:D$18))</f>
        <v>#VALUE!</v>
      </c>
      <c r="AG62" s="18" t="e">
        <f>IF(Y62=0,0,LOOKUP(Y62,[1]Deduct!A$2:A$18,[1]Deduct!E$2:E$18))</f>
        <v>#VALUE!</v>
      </c>
      <c r="AH62" s="19" t="e">
        <f t="shared" si="22"/>
        <v>#VALUE!</v>
      </c>
      <c r="AJ62" s="13">
        <f>IF(X62=0,0,LOOKUP(X62,[1]Deduct!A$21:A$64,[1]Deduct!A$21:A$64))-X62</f>
        <v>0</v>
      </c>
      <c r="AK62" s="20" t="e">
        <f>IF(X62=0,0,LOOKUP(X62,[1]Deduct!A$21:A$64,[1]Deduct!C$21:C$64))</f>
        <v>#REF!</v>
      </c>
      <c r="AL62" s="13">
        <f>IF(X62=0,0,LOOKUP(X62,[1]Deduct!A$21:A$64,[1]Deduct!D$21:D$64))</f>
        <v>14.13</v>
      </c>
      <c r="AM62" s="13">
        <f>IF(X62=0,0,LOOKUP(X62,[1]Deduct!A$21:A$64,[1]Deduct!E$21:E$64))</f>
        <v>7.27</v>
      </c>
      <c r="AN62" s="18" t="e">
        <f t="shared" si="23"/>
        <v>#REF!</v>
      </c>
      <c r="AP62" s="21" t="e">
        <f t="shared" si="24"/>
        <v>#REF!</v>
      </c>
    </row>
    <row r="63" spans="1:42" s="13" customFormat="1" ht="15">
      <c r="A63" s="68">
        <v>61</v>
      </c>
      <c r="B63" s="2" t="s">
        <v>227</v>
      </c>
      <c r="C63" s="3" t="s">
        <v>175</v>
      </c>
      <c r="D63" s="1" t="s">
        <v>25</v>
      </c>
      <c r="E63" s="23" t="s">
        <v>18</v>
      </c>
      <c r="F63" s="82">
        <v>10.25</v>
      </c>
      <c r="G63" s="69">
        <f t="shared" si="13"/>
        <v>40</v>
      </c>
      <c r="H63" s="24">
        <v>40</v>
      </c>
      <c r="I63" s="25">
        <v>10</v>
      </c>
      <c r="J63" s="26">
        <v>6</v>
      </c>
      <c r="K63" s="27">
        <v>10</v>
      </c>
      <c r="L63" s="28">
        <v>6</v>
      </c>
      <c r="M63" s="25">
        <v>10</v>
      </c>
      <c r="N63" s="26">
        <v>6</v>
      </c>
      <c r="O63" s="27">
        <v>10</v>
      </c>
      <c r="P63" s="28">
        <v>6</v>
      </c>
      <c r="Q63" s="25">
        <v>10</v>
      </c>
      <c r="R63" s="26">
        <v>6</v>
      </c>
      <c r="S63" s="27">
        <v>0</v>
      </c>
      <c r="T63" s="28">
        <v>0</v>
      </c>
      <c r="U63" s="25">
        <v>0</v>
      </c>
      <c r="V63" s="26">
        <v>0</v>
      </c>
      <c r="W63" s="22"/>
      <c r="X63" s="14">
        <f t="shared" si="19"/>
        <v>820</v>
      </c>
      <c r="Y63" s="14" t="e">
        <f>SUMIF('[1]2007'!$B$2119:$B$2200,[1]New!B66,'[1]2007'!$E$2119:$E$2200)</f>
        <v>#VALUE!</v>
      </c>
      <c r="Z63" s="15" t="e">
        <f t="shared" si="20"/>
        <v>#VALUE!</v>
      </c>
      <c r="AA63" s="23">
        <v>60</v>
      </c>
      <c r="AB63" s="23"/>
      <c r="AC63" s="16" t="e">
        <f t="shared" si="21"/>
        <v>#VALUE!</v>
      </c>
      <c r="AE63" s="17" t="e">
        <f>IF(Y63=0,0,LOOKUP(Y63,[1]Deduct!A$2:A$18,[1]Deduct!C$2:C$18))</f>
        <v>#VALUE!</v>
      </c>
      <c r="AF63" s="18" t="e">
        <f>IF(Y63=0,0,LOOKUP(Y63,[1]Deduct!A$2:A$18,[1]Deduct!D$2:D$18))</f>
        <v>#VALUE!</v>
      </c>
      <c r="AG63" s="18" t="e">
        <f>IF(Y63=0,0,LOOKUP(Y63,[1]Deduct!A$2:A$18,[1]Deduct!E$2:E$18))</f>
        <v>#VALUE!</v>
      </c>
      <c r="AH63" s="19" t="e">
        <f t="shared" si="22"/>
        <v>#VALUE!</v>
      </c>
      <c r="AJ63" s="13">
        <f>IF(X63=0,0,LOOKUP(X63,[1]Deduct!A$21:A$64,[1]Deduct!A$21:A$64))-X63</f>
        <v>-70</v>
      </c>
      <c r="AK63" s="20">
        <f>IF(X63=0,0,LOOKUP(X63,[1]Deduct!A$21:A$64,[1]Deduct!C$21:C$64))</f>
        <v>76.92</v>
      </c>
      <c r="AL63" s="13">
        <f>IF(X63=0,0,LOOKUP(X63,[1]Deduct!A$21:A$64,[1]Deduct!D$21:D$64))</f>
        <v>30.49</v>
      </c>
      <c r="AM63" s="13">
        <f>IF(X63=0,0,LOOKUP(X63,[1]Deduct!A$21:A$64,[1]Deduct!E$21:E$64))</f>
        <v>13.01</v>
      </c>
      <c r="AN63" s="18">
        <f t="shared" si="23"/>
        <v>169.12</v>
      </c>
      <c r="AP63" s="21" t="e">
        <f t="shared" si="24"/>
        <v>#VALUE!</v>
      </c>
    </row>
    <row r="64" spans="1:42" s="13" customFormat="1" ht="15">
      <c r="A64" s="68">
        <v>62</v>
      </c>
      <c r="B64" s="2" t="s">
        <v>98</v>
      </c>
      <c r="C64" s="3" t="s">
        <v>176</v>
      </c>
      <c r="D64" s="1" t="s">
        <v>25</v>
      </c>
      <c r="E64" s="23" t="s">
        <v>18</v>
      </c>
      <c r="F64" s="82">
        <v>11.25</v>
      </c>
      <c r="G64" s="69">
        <f t="shared" si="13"/>
        <v>40</v>
      </c>
      <c r="H64" s="24">
        <v>40</v>
      </c>
      <c r="I64" s="25">
        <v>1</v>
      </c>
      <c r="J64" s="26">
        <v>9</v>
      </c>
      <c r="K64" s="27">
        <v>0</v>
      </c>
      <c r="L64" s="28">
        <v>0</v>
      </c>
      <c r="M64" s="25">
        <v>1</v>
      </c>
      <c r="N64" s="26">
        <v>9</v>
      </c>
      <c r="O64" s="27">
        <v>0</v>
      </c>
      <c r="P64" s="28">
        <v>0</v>
      </c>
      <c r="Q64" s="25">
        <v>1</v>
      </c>
      <c r="R64" s="26">
        <v>9</v>
      </c>
      <c r="S64" s="27">
        <v>1</v>
      </c>
      <c r="T64" s="28">
        <v>9</v>
      </c>
      <c r="U64" s="25">
        <v>1</v>
      </c>
      <c r="V64" s="26">
        <v>9</v>
      </c>
      <c r="W64" s="22"/>
      <c r="X64" s="14">
        <f t="shared" si="19"/>
        <v>900</v>
      </c>
      <c r="Y64" s="14" t="e">
        <f>SUMIF('[1]2007'!$B$2119:$B$2200,[1]New!B67,'[1]2007'!$E$2119:$E$2200)</f>
        <v>#VALUE!</v>
      </c>
      <c r="Z64" s="15" t="e">
        <f t="shared" si="20"/>
        <v>#VALUE!</v>
      </c>
      <c r="AA64" s="23">
        <v>61</v>
      </c>
      <c r="AB64" s="23"/>
      <c r="AC64" s="16" t="e">
        <f t="shared" si="21"/>
        <v>#VALUE!</v>
      </c>
      <c r="AE64" s="17" t="e">
        <f>IF(Y64=0,0,LOOKUP(Y64,[1]Deduct!A$2:A$18,[1]Deduct!C$2:C$18))</f>
        <v>#VALUE!</v>
      </c>
      <c r="AF64" s="18" t="e">
        <f>IF(Y64=0,0,LOOKUP(Y64,[1]Deduct!A$2:A$18,[1]Deduct!D$2:D$18))</f>
        <v>#VALUE!</v>
      </c>
      <c r="AG64" s="18" t="e">
        <f>IF(Y64=0,0,LOOKUP(Y64,[1]Deduct!A$2:A$18,[1]Deduct!E$2:E$18))</f>
        <v>#VALUE!</v>
      </c>
      <c r="AH64" s="19" t="e">
        <f t="shared" si="22"/>
        <v>#VALUE!</v>
      </c>
      <c r="AJ64" s="13">
        <f>IF(X64=0,0,LOOKUP(X64,[1]Deduct!A$21:A$64,[1]Deduct!A$21:A$64))-X64</f>
        <v>-20</v>
      </c>
      <c r="AK64" s="20">
        <f>IF(X64=0,0,LOOKUP(X64,[1]Deduct!A$21:A$64,[1]Deduct!C$21:C$64))</f>
        <v>99.45</v>
      </c>
      <c r="AL64" s="13">
        <f>IF(X64=0,0,LOOKUP(X64,[1]Deduct!A$21:A$64,[1]Deduct!D$21:D$64))</f>
        <v>36.9</v>
      </c>
      <c r="AM64" s="13">
        <f>IF(X64=0,0,LOOKUP(X64,[1]Deduct!A$21:A$64,[1]Deduct!E$21:E$64))</f>
        <v>15.22</v>
      </c>
      <c r="AN64" s="18">
        <f t="shared" si="23"/>
        <v>209.78</v>
      </c>
      <c r="AP64" s="21" t="e">
        <f t="shared" si="24"/>
        <v>#VALUE!</v>
      </c>
    </row>
    <row r="65" spans="1:42" s="13" customFormat="1" ht="15">
      <c r="A65" s="68">
        <v>63</v>
      </c>
      <c r="B65" s="2" t="s">
        <v>99</v>
      </c>
      <c r="C65" s="3" t="s">
        <v>177</v>
      </c>
      <c r="D65" s="1" t="s">
        <v>26</v>
      </c>
      <c r="E65" s="23" t="s">
        <v>18</v>
      </c>
      <c r="F65" s="82">
        <v>10.5</v>
      </c>
      <c r="G65" s="69">
        <f t="shared" si="13"/>
        <v>28</v>
      </c>
      <c r="H65" s="24">
        <v>28</v>
      </c>
      <c r="I65" s="25">
        <v>4</v>
      </c>
      <c r="J65" s="26">
        <v>10</v>
      </c>
      <c r="K65" s="27">
        <v>4</v>
      </c>
      <c r="L65" s="28">
        <v>10</v>
      </c>
      <c r="M65" s="25">
        <v>4</v>
      </c>
      <c r="N65" s="26">
        <v>10</v>
      </c>
      <c r="O65" s="27">
        <v>5</v>
      </c>
      <c r="P65" s="28">
        <v>10</v>
      </c>
      <c r="Q65" s="25">
        <v>0</v>
      </c>
      <c r="R65" s="26">
        <v>0</v>
      </c>
      <c r="S65" s="27">
        <v>5</v>
      </c>
      <c r="T65" s="28">
        <v>10</v>
      </c>
      <c r="U65" s="25">
        <v>0</v>
      </c>
      <c r="V65" s="26">
        <v>0</v>
      </c>
      <c r="W65" s="22"/>
      <c r="X65" s="14">
        <f t="shared" si="19"/>
        <v>588</v>
      </c>
      <c r="Y65" s="14" t="e">
        <f>SUMIF('[1]2007'!$B$2119:$B$2200,[1]New!B68,'[1]2007'!$E$2119:$E$2200)</f>
        <v>#VALUE!</v>
      </c>
      <c r="Z65" s="15" t="e">
        <f t="shared" si="20"/>
        <v>#VALUE!</v>
      </c>
      <c r="AA65" s="23">
        <v>62</v>
      </c>
      <c r="AB65" s="23"/>
      <c r="AC65" s="16" t="e">
        <f t="shared" si="21"/>
        <v>#VALUE!</v>
      </c>
      <c r="AE65" s="17" t="e">
        <f>IF(Y65=0,0,LOOKUP(Y65,[1]Deduct!A$2:A$18,[1]Deduct!C$2:C$18))</f>
        <v>#VALUE!</v>
      </c>
      <c r="AF65" s="18" t="e">
        <f>IF(Y65=0,0,LOOKUP(Y65,[1]Deduct!A$2:A$18,[1]Deduct!D$2:D$18))</f>
        <v>#VALUE!</v>
      </c>
      <c r="AG65" s="18" t="e">
        <f>IF(Y65=0,0,LOOKUP(Y65,[1]Deduct!A$2:A$18,[1]Deduct!E$2:E$18))</f>
        <v>#VALUE!</v>
      </c>
      <c r="AH65" s="19" t="e">
        <f t="shared" si="22"/>
        <v>#VALUE!</v>
      </c>
      <c r="AJ65" s="13">
        <f>IF(X65=0,0,LOOKUP(X65,[1]Deduct!A$21:A$64,[1]Deduct!A$21:A$64))-X65</f>
        <v>-8</v>
      </c>
      <c r="AK65" s="20">
        <f>IF(X65=0,0,LOOKUP(X65,[1]Deduct!A$21:A$64,[1]Deduct!C$21:C$64))</f>
        <v>31.36</v>
      </c>
      <c r="AL65" s="13">
        <f>IF(X65=0,0,LOOKUP(X65,[1]Deduct!A$21:A$64,[1]Deduct!D$21:D$64))</f>
        <v>22.05</v>
      </c>
      <c r="AM65" s="13">
        <f>IF(X65=0,0,LOOKUP(X65,[1]Deduct!A$21:A$64,[1]Deduct!E$21:E$64))</f>
        <v>10.029999999999999</v>
      </c>
      <c r="AN65" s="18">
        <f t="shared" si="23"/>
        <v>99.53</v>
      </c>
      <c r="AP65" s="21" t="e">
        <f t="shared" si="24"/>
        <v>#VALUE!</v>
      </c>
    </row>
    <row r="66" spans="1:42" s="13" customFormat="1" ht="15">
      <c r="A66" s="68">
        <v>64</v>
      </c>
      <c r="B66" s="2" t="s">
        <v>100</v>
      </c>
      <c r="C66" s="3" t="s">
        <v>178</v>
      </c>
      <c r="D66" s="1" t="s">
        <v>17</v>
      </c>
      <c r="E66" s="23" t="s">
        <v>18</v>
      </c>
      <c r="F66" s="82">
        <v>10.25</v>
      </c>
      <c r="G66" s="69">
        <f t="shared" si="13"/>
        <v>24</v>
      </c>
      <c r="H66" s="24">
        <v>24</v>
      </c>
      <c r="I66" s="25">
        <v>6</v>
      </c>
      <c r="J66" s="26">
        <v>10</v>
      </c>
      <c r="K66" s="27">
        <v>9</v>
      </c>
      <c r="L66" s="28">
        <v>1</v>
      </c>
      <c r="M66" s="25">
        <v>9</v>
      </c>
      <c r="N66" s="26">
        <v>1</v>
      </c>
      <c r="O66" s="27">
        <v>0</v>
      </c>
      <c r="P66" s="28">
        <v>0</v>
      </c>
      <c r="Q66" s="25">
        <v>0</v>
      </c>
      <c r="R66" s="26">
        <v>0</v>
      </c>
      <c r="S66" s="27">
        <v>7.5</v>
      </c>
      <c r="T66" s="28">
        <v>1.5</v>
      </c>
      <c r="U66" s="25">
        <v>7.5</v>
      </c>
      <c r="V66" s="26">
        <v>1.5</v>
      </c>
      <c r="W66" s="22"/>
      <c r="X66" s="14">
        <f t="shared" si="19"/>
        <v>492</v>
      </c>
      <c r="Y66" s="14" t="e">
        <f>SUMIF('[1]2007'!$B$2119:$B$2200,[1]New!B69,'[1]2007'!$E$2119:$E$2200)</f>
        <v>#VALUE!</v>
      </c>
      <c r="Z66" s="15" t="e">
        <f t="shared" si="20"/>
        <v>#VALUE!</v>
      </c>
      <c r="AA66" s="23">
        <v>63</v>
      </c>
      <c r="AB66" s="23"/>
      <c r="AC66" s="16" t="e">
        <f t="shared" si="21"/>
        <v>#VALUE!</v>
      </c>
      <c r="AE66" s="17" t="e">
        <f>IF(Y66=0,0,LOOKUP(Y66,[1]Deduct!A$2:A$18,[1]Deduct!C$2:C$18))</f>
        <v>#VALUE!</v>
      </c>
      <c r="AF66" s="18" t="e">
        <f>IF(Y66=0,0,LOOKUP(Y66,[1]Deduct!A$2:A$18,[1]Deduct!D$2:D$18))</f>
        <v>#VALUE!</v>
      </c>
      <c r="AG66" s="18" t="e">
        <f>IF(Y66=0,0,LOOKUP(Y66,[1]Deduct!A$2:A$18,[1]Deduct!E$2:E$18))</f>
        <v>#VALUE!</v>
      </c>
      <c r="AH66" s="19" t="e">
        <f t="shared" si="22"/>
        <v>#VALUE!</v>
      </c>
      <c r="AJ66" s="13">
        <f>IF(X66=0,0,LOOKUP(X66,[1]Deduct!A$21:A$64,[1]Deduct!A$21:A$64))-X66</f>
        <v>-2</v>
      </c>
      <c r="AK66" s="20">
        <f>IF(X66=0,0,LOOKUP(X66,[1]Deduct!A$21:A$64,[1]Deduct!C$21:C$64))</f>
        <v>9.0299999999999994</v>
      </c>
      <c r="AL66" s="13">
        <f>IF(X66=0,0,LOOKUP(X66,[1]Deduct!A$21:A$64,[1]Deduct!D$21:D$64))</f>
        <v>17.600000000000001</v>
      </c>
      <c r="AM66" s="13">
        <f>IF(X66=0,0,LOOKUP(X66,[1]Deduct!A$21:A$64,[1]Deduct!E$21:E$64))</f>
        <v>8.48</v>
      </c>
      <c r="AN66" s="18">
        <f t="shared" si="23"/>
        <v>64.58</v>
      </c>
      <c r="AP66" s="21" t="e">
        <f t="shared" si="24"/>
        <v>#VALUE!</v>
      </c>
    </row>
    <row r="67" spans="1:42" s="13" customFormat="1" ht="15">
      <c r="A67" s="68">
        <v>65</v>
      </c>
      <c r="B67" s="2" t="s">
        <v>101</v>
      </c>
      <c r="C67" s="3" t="s">
        <v>179</v>
      </c>
      <c r="D67" s="1" t="s">
        <v>17</v>
      </c>
      <c r="E67" s="23" t="s">
        <v>18</v>
      </c>
      <c r="F67" s="82">
        <v>11</v>
      </c>
      <c r="G67" s="69">
        <f t="shared" ref="G67:G87" si="25">IF(J67&lt;I67,J67+12-I67,J67-I67)+IF(L67&lt;K67,L67+12-K67,L67-K67)+IF(N67&lt;M67,N67+12-M67,N67-M67)+IF(P67&lt;O67,P67+12-O67,P67-O67)+IF(R67&lt;Q67,R67+12-Q67,R67-Q67)+IF(T67&lt;S67,T67+12-S67,T67-S67)+IF(V67&lt;U67,V67+12-U67,V67-U67)</f>
        <v>34.75</v>
      </c>
      <c r="H67" s="24">
        <v>34.75</v>
      </c>
      <c r="I67" s="25">
        <v>9</v>
      </c>
      <c r="J67" s="26">
        <v>4</v>
      </c>
      <c r="K67" s="27">
        <v>9</v>
      </c>
      <c r="L67" s="28">
        <v>4</v>
      </c>
      <c r="M67" s="25">
        <v>0</v>
      </c>
      <c r="N67" s="26">
        <v>0</v>
      </c>
      <c r="O67" s="27">
        <v>9</v>
      </c>
      <c r="P67" s="28">
        <v>4</v>
      </c>
      <c r="Q67" s="25">
        <v>0</v>
      </c>
      <c r="R67" s="26">
        <v>0</v>
      </c>
      <c r="S67" s="27">
        <v>9</v>
      </c>
      <c r="T67" s="28">
        <v>4</v>
      </c>
      <c r="U67" s="25">
        <v>9</v>
      </c>
      <c r="V67" s="26">
        <v>3.75</v>
      </c>
      <c r="W67" s="22"/>
      <c r="X67" s="14">
        <f t="shared" si="19"/>
        <v>764.5</v>
      </c>
      <c r="Y67" s="14" t="e">
        <f>SUMIF('[1]2007'!$B$2119:$B$2200,[1]New!B70,'[1]2007'!$E$2119:$E$2200)</f>
        <v>#VALUE!</v>
      </c>
      <c r="Z67" s="15" t="e">
        <f t="shared" si="20"/>
        <v>#VALUE!</v>
      </c>
      <c r="AA67" s="23">
        <v>64</v>
      </c>
      <c r="AB67" s="23"/>
      <c r="AC67" s="16" t="e">
        <f t="shared" si="21"/>
        <v>#VALUE!</v>
      </c>
      <c r="AE67" s="17" t="e">
        <f>IF(Y67=0,0,LOOKUP(Y67,[1]Deduct!A$2:A$18,[1]Deduct!C$2:C$18))</f>
        <v>#VALUE!</v>
      </c>
      <c r="AF67" s="18" t="e">
        <f>IF(Y67=0,0,LOOKUP(Y67,[1]Deduct!A$2:A$18,[1]Deduct!D$2:D$18))</f>
        <v>#VALUE!</v>
      </c>
      <c r="AG67" s="18" t="e">
        <f>IF(Y67=0,0,LOOKUP(Y67,[1]Deduct!A$2:A$18,[1]Deduct!E$2:E$18))</f>
        <v>#VALUE!</v>
      </c>
      <c r="AH67" s="19" t="e">
        <f t="shared" si="22"/>
        <v>#VALUE!</v>
      </c>
      <c r="AJ67" s="13">
        <f>IF(X67=0,0,LOOKUP(X67,[1]Deduct!A$21:A$64,[1]Deduct!A$21:A$64))-X67</f>
        <v>-14.5</v>
      </c>
      <c r="AK67" s="20">
        <f>IF(X67=0,0,LOOKUP(X67,[1]Deduct!A$21:A$64,[1]Deduct!C$21:C$64))</f>
        <v>76.92</v>
      </c>
      <c r="AL67" s="13">
        <f>IF(X67=0,0,LOOKUP(X67,[1]Deduct!A$21:A$64,[1]Deduct!D$21:D$64))</f>
        <v>30.49</v>
      </c>
      <c r="AM67" s="13">
        <f>IF(X67=0,0,LOOKUP(X67,[1]Deduct!A$21:A$64,[1]Deduct!E$21:E$64))</f>
        <v>13.01</v>
      </c>
      <c r="AN67" s="18">
        <f t="shared" si="23"/>
        <v>169.12</v>
      </c>
      <c r="AP67" s="21" t="e">
        <f t="shared" si="24"/>
        <v>#VALUE!</v>
      </c>
    </row>
    <row r="68" spans="1:42" s="13" customFormat="1" ht="15">
      <c r="A68" s="68">
        <v>66</v>
      </c>
      <c r="B68" s="2" t="s">
        <v>228</v>
      </c>
      <c r="C68" s="3" t="s">
        <v>180</v>
      </c>
      <c r="D68" s="1" t="s">
        <v>17</v>
      </c>
      <c r="E68" s="23" t="s">
        <v>18</v>
      </c>
      <c r="F68" s="82">
        <v>11.25</v>
      </c>
      <c r="G68" s="69">
        <f t="shared" si="25"/>
        <v>39.75</v>
      </c>
      <c r="H68" s="24">
        <v>39.75</v>
      </c>
      <c r="I68" s="25">
        <v>9</v>
      </c>
      <c r="J68" s="26">
        <v>4</v>
      </c>
      <c r="K68" s="27">
        <v>9</v>
      </c>
      <c r="L68" s="28">
        <v>4</v>
      </c>
      <c r="M68" s="25">
        <v>9</v>
      </c>
      <c r="N68" s="26">
        <v>4</v>
      </c>
      <c r="O68" s="27">
        <v>9</v>
      </c>
      <c r="P68" s="28">
        <v>3</v>
      </c>
      <c r="Q68" s="25">
        <v>9</v>
      </c>
      <c r="R68" s="26">
        <v>3</v>
      </c>
      <c r="S68" s="27">
        <v>0</v>
      </c>
      <c r="T68" s="28">
        <v>0</v>
      </c>
      <c r="U68" s="25">
        <v>9</v>
      </c>
      <c r="V68" s="26">
        <v>3.75</v>
      </c>
      <c r="W68" s="22"/>
      <c r="X68" s="14">
        <f t="shared" si="19"/>
        <v>894.375</v>
      </c>
      <c r="Y68" s="14" t="e">
        <f>SUMIF('[1]2007'!$B$2119:$B$2200,[1]New!B72,'[1]2007'!$E$2119:$E$2200)</f>
        <v>#VALUE!</v>
      </c>
      <c r="Z68" s="15" t="e">
        <f t="shared" si="20"/>
        <v>#VALUE!</v>
      </c>
      <c r="AA68" s="23">
        <v>66</v>
      </c>
      <c r="AB68" s="23"/>
      <c r="AC68" s="16" t="e">
        <f t="shared" si="21"/>
        <v>#VALUE!</v>
      </c>
      <c r="AE68" s="17" t="e">
        <f>IF(Y68=0,0,LOOKUP(Y68,[1]Deduct!A$2:A$18,[1]Deduct!C$2:C$18))</f>
        <v>#VALUE!</v>
      </c>
      <c r="AF68" s="18" t="e">
        <f>IF(Y68=0,0,LOOKUP(Y68,[1]Deduct!A$2:A$18,[1]Deduct!D$2:D$18))</f>
        <v>#VALUE!</v>
      </c>
      <c r="AG68" s="18" t="e">
        <f>IF(Y68=0,0,LOOKUP(Y68,[1]Deduct!A$2:A$18,[1]Deduct!E$2:E$18))</f>
        <v>#VALUE!</v>
      </c>
      <c r="AH68" s="19" t="e">
        <f t="shared" si="22"/>
        <v>#VALUE!</v>
      </c>
      <c r="AJ68" s="13">
        <f>IF(X68=0,0,LOOKUP(X68,[1]Deduct!A$21:A$64,[1]Deduct!A$21:A$64))-X68</f>
        <v>-14.375</v>
      </c>
      <c r="AK68" s="20">
        <f>IF(X68=0,0,LOOKUP(X68,[1]Deduct!A$21:A$64,[1]Deduct!C$21:C$64))</f>
        <v>99.45</v>
      </c>
      <c r="AL68" s="13">
        <f>IF(X68=0,0,LOOKUP(X68,[1]Deduct!A$21:A$64,[1]Deduct!D$21:D$64))</f>
        <v>36.9</v>
      </c>
      <c r="AM68" s="13">
        <f>IF(X68=0,0,LOOKUP(X68,[1]Deduct!A$21:A$64,[1]Deduct!E$21:E$64))</f>
        <v>15.22</v>
      </c>
      <c r="AN68" s="18">
        <f t="shared" si="23"/>
        <v>209.78</v>
      </c>
      <c r="AP68" s="21" t="e">
        <f t="shared" si="24"/>
        <v>#VALUE!</v>
      </c>
    </row>
    <row r="69" spans="1:42" s="13" customFormat="1" ht="15">
      <c r="A69" s="68">
        <v>67</v>
      </c>
      <c r="B69" s="2" t="s">
        <v>249</v>
      </c>
      <c r="C69" s="3" t="s">
        <v>250</v>
      </c>
      <c r="D69" s="1" t="s">
        <v>216</v>
      </c>
      <c r="E69" s="1" t="s">
        <v>18</v>
      </c>
      <c r="F69" s="82">
        <v>15</v>
      </c>
      <c r="G69" s="69">
        <f t="shared" si="25"/>
        <v>40</v>
      </c>
      <c r="H69" s="24">
        <v>40</v>
      </c>
      <c r="I69" s="25">
        <v>0</v>
      </c>
      <c r="J69" s="26">
        <v>0</v>
      </c>
      <c r="K69" s="27">
        <v>2</v>
      </c>
      <c r="L69" s="28">
        <v>10</v>
      </c>
      <c r="M69" s="25">
        <v>0</v>
      </c>
      <c r="N69" s="26">
        <v>0</v>
      </c>
      <c r="O69" s="27">
        <v>10</v>
      </c>
      <c r="P69" s="28">
        <v>6</v>
      </c>
      <c r="Q69" s="25">
        <v>10</v>
      </c>
      <c r="R69" s="26">
        <v>6</v>
      </c>
      <c r="S69" s="27">
        <v>2</v>
      </c>
      <c r="T69" s="28">
        <v>10</v>
      </c>
      <c r="U69" s="25">
        <v>10</v>
      </c>
      <c r="V69" s="26">
        <v>6</v>
      </c>
      <c r="W69" s="22"/>
      <c r="X69" s="14">
        <f t="shared" si="19"/>
        <v>1200</v>
      </c>
      <c r="Y69" s="14" t="e">
        <f>SUMIF('[1]2007'!$B$2119:$B$2200,[1]New!B73,'[1]2007'!$E$2119:$E$2200)</f>
        <v>#VALUE!</v>
      </c>
      <c r="Z69" s="15" t="e">
        <f t="shared" si="20"/>
        <v>#VALUE!</v>
      </c>
      <c r="AA69" s="23">
        <v>67</v>
      </c>
      <c r="AB69" s="23"/>
      <c r="AC69" s="16" t="e">
        <f t="shared" si="21"/>
        <v>#VALUE!</v>
      </c>
      <c r="AE69" s="17" t="e">
        <f>IF(Y69=0,0,LOOKUP(Y69,[1]Deduct!A$2:A$18,[1]Deduct!C$2:C$18))</f>
        <v>#VALUE!</v>
      </c>
      <c r="AF69" s="18" t="e">
        <f>IF(Y69=0,0,LOOKUP(Y69,[1]Deduct!A$2:A$18,[1]Deduct!D$2:D$18))</f>
        <v>#VALUE!</v>
      </c>
      <c r="AG69" s="18" t="e">
        <f>IF(Y69=0,0,LOOKUP(Y69,[1]Deduct!A$2:A$18,[1]Deduct!E$2:E$18))</f>
        <v>#VALUE!</v>
      </c>
      <c r="AH69" s="19" t="e">
        <f t="shared" si="22"/>
        <v>#VALUE!</v>
      </c>
      <c r="AJ69" s="13">
        <f>IF(X69=0,0,LOOKUP(X69,[1]Deduct!A$21:A$64,[1]Deduct!A$21:A$64))-X69</f>
        <v>-240</v>
      </c>
      <c r="AK69" s="20">
        <f>IF(X69=0,0,LOOKUP(X69,[1]Deduct!A$21:A$64,[1]Deduct!C$21:C$64))</f>
        <v>119.97</v>
      </c>
      <c r="AL69" s="13">
        <f>IF(X69=0,0,LOOKUP(X69,[1]Deduct!A$21:A$64,[1]Deduct!D$21:D$64))</f>
        <v>40.86</v>
      </c>
      <c r="AM69" s="13">
        <f>IF(X69=0,0,LOOKUP(X69,[1]Deduct!A$21:A$64,[1]Deduct!E$21:E$64))</f>
        <v>16.61</v>
      </c>
      <c r="AN69" s="18">
        <f t="shared" si="23"/>
        <v>241.55</v>
      </c>
      <c r="AP69" s="21" t="e">
        <f t="shared" si="24"/>
        <v>#VALUE!</v>
      </c>
    </row>
    <row r="70" spans="1:42" s="13" customFormat="1" ht="15">
      <c r="A70" s="68">
        <v>68</v>
      </c>
      <c r="B70" s="2" t="s">
        <v>102</v>
      </c>
      <c r="C70" s="3" t="s">
        <v>182</v>
      </c>
      <c r="D70" s="1" t="s">
        <v>20</v>
      </c>
      <c r="E70" s="23" t="s">
        <v>18</v>
      </c>
      <c r="F70" s="82">
        <v>10.25</v>
      </c>
      <c r="G70" s="69">
        <f t="shared" si="25"/>
        <v>32.75</v>
      </c>
      <c r="H70" s="24">
        <v>32.75</v>
      </c>
      <c r="I70" s="25">
        <v>0</v>
      </c>
      <c r="J70" s="26">
        <v>0</v>
      </c>
      <c r="K70" s="27">
        <v>10</v>
      </c>
      <c r="L70" s="28">
        <v>5</v>
      </c>
      <c r="M70" s="25">
        <v>10</v>
      </c>
      <c r="N70" s="26">
        <v>5</v>
      </c>
      <c r="O70" s="27">
        <v>10</v>
      </c>
      <c r="P70" s="28">
        <v>4</v>
      </c>
      <c r="Q70" s="25">
        <v>10</v>
      </c>
      <c r="R70" s="26">
        <v>4</v>
      </c>
      <c r="S70" s="27">
        <v>0</v>
      </c>
      <c r="T70" s="28">
        <v>0</v>
      </c>
      <c r="U70" s="25">
        <v>10</v>
      </c>
      <c r="V70" s="26">
        <v>4.75</v>
      </c>
      <c r="W70" s="22"/>
      <c r="X70" s="14">
        <f t="shared" si="19"/>
        <v>671.375</v>
      </c>
      <c r="Y70" s="14" t="e">
        <f>SUMIF('[1]2007'!$B$2119:$B$2200,[1]New!B75,'[1]2007'!$E$2119:$E$2200)</f>
        <v>#VALUE!</v>
      </c>
      <c r="Z70" s="15" t="e">
        <f t="shared" si="20"/>
        <v>#VALUE!</v>
      </c>
      <c r="AA70" s="23">
        <v>69</v>
      </c>
      <c r="AB70" s="23"/>
      <c r="AC70" s="16" t="e">
        <f t="shared" si="21"/>
        <v>#VALUE!</v>
      </c>
      <c r="AE70" s="17" t="e">
        <f>IF(Y70=0,0,LOOKUP(Y70,[1]Deduct!A$2:A$18,[1]Deduct!C$2:C$18))</f>
        <v>#VALUE!</v>
      </c>
      <c r="AF70" s="18" t="e">
        <f>IF(Y70=0,0,LOOKUP(Y70,[1]Deduct!A$2:A$18,[1]Deduct!D$2:D$18))</f>
        <v>#VALUE!</v>
      </c>
      <c r="AG70" s="18" t="e">
        <f>IF(Y70=0,0,LOOKUP(Y70,[1]Deduct!A$2:A$18,[1]Deduct!E$2:E$18))</f>
        <v>#VALUE!</v>
      </c>
      <c r="AH70" s="19" t="e">
        <f t="shared" si="22"/>
        <v>#VALUE!</v>
      </c>
      <c r="AJ70" s="13">
        <f>IF(X70=0,0,LOOKUP(X70,[1]Deduct!A$21:A$64,[1]Deduct!A$21:A$64))-X70</f>
        <v>-1.375</v>
      </c>
      <c r="AK70" s="20">
        <f>IF(X70=0,0,LOOKUP(X70,[1]Deduct!A$21:A$64,[1]Deduct!C$21:C$64))</f>
        <v>51.56</v>
      </c>
      <c r="AL70" s="13">
        <f>IF(X70=0,0,LOOKUP(X70,[1]Deduct!A$21:A$64,[1]Deduct!D$21:D$64))</f>
        <v>26.51</v>
      </c>
      <c r="AM70" s="13">
        <f>IF(X70=0,0,LOOKUP(X70,[1]Deduct!A$21:A$64,[1]Deduct!E$21:E$64))</f>
        <v>11.59</v>
      </c>
      <c r="AN70" s="18">
        <f t="shared" si="23"/>
        <v>132.4</v>
      </c>
      <c r="AP70" s="21" t="e">
        <f t="shared" si="24"/>
        <v>#VALUE!</v>
      </c>
    </row>
    <row r="71" spans="1:42" s="13" customFormat="1" ht="15">
      <c r="A71" s="68">
        <v>69</v>
      </c>
      <c r="B71" s="2" t="s">
        <v>104</v>
      </c>
      <c r="C71" s="3" t="s">
        <v>184</v>
      </c>
      <c r="D71" s="1" t="s">
        <v>19</v>
      </c>
      <c r="E71" s="23" t="s">
        <v>18</v>
      </c>
      <c r="F71" s="82">
        <v>10.25</v>
      </c>
      <c r="G71" s="69">
        <f t="shared" si="25"/>
        <v>20</v>
      </c>
      <c r="H71" s="24">
        <v>20</v>
      </c>
      <c r="I71" s="25">
        <v>5</v>
      </c>
      <c r="J71" s="26">
        <v>9</v>
      </c>
      <c r="K71" s="27">
        <v>5</v>
      </c>
      <c r="L71" s="28">
        <v>9</v>
      </c>
      <c r="M71" s="25">
        <v>5</v>
      </c>
      <c r="N71" s="26">
        <v>9</v>
      </c>
      <c r="O71" s="27">
        <v>5</v>
      </c>
      <c r="P71" s="28">
        <v>9</v>
      </c>
      <c r="Q71" s="25">
        <v>5</v>
      </c>
      <c r="R71" s="26">
        <v>9</v>
      </c>
      <c r="S71" s="27">
        <v>0</v>
      </c>
      <c r="T71" s="28">
        <v>0</v>
      </c>
      <c r="U71" s="25">
        <v>0</v>
      </c>
      <c r="V71" s="26">
        <v>0</v>
      </c>
      <c r="W71" s="22"/>
      <c r="X71" s="14">
        <f t="shared" si="19"/>
        <v>410</v>
      </c>
      <c r="Y71" s="14" t="e">
        <f>SUMIF('[1]2007'!$B$2119:$B$2200,[1]New!B77,'[1]2007'!$E$2119:$E$2200)</f>
        <v>#VALUE!</v>
      </c>
      <c r="Z71" s="15" t="e">
        <f t="shared" si="20"/>
        <v>#VALUE!</v>
      </c>
      <c r="AA71" s="23">
        <v>71</v>
      </c>
      <c r="AB71" s="23"/>
      <c r="AC71" s="16" t="e">
        <f t="shared" si="21"/>
        <v>#VALUE!</v>
      </c>
      <c r="AE71" s="17" t="e">
        <f>IF(Y71=0,0,LOOKUP(Y71,[1]Deduct!A$2:A$18,[1]Deduct!C$2:C$18))</f>
        <v>#VALUE!</v>
      </c>
      <c r="AF71" s="18" t="e">
        <f>IF(Y71=0,0,LOOKUP(Y71,[1]Deduct!A$2:A$18,[1]Deduct!D$2:D$18))</f>
        <v>#VALUE!</v>
      </c>
      <c r="AG71" s="18" t="e">
        <f>IF(Y71=0,0,LOOKUP(Y71,[1]Deduct!A$2:A$18,[1]Deduct!E$2:E$18))</f>
        <v>#VALUE!</v>
      </c>
      <c r="AH71" s="19" t="e">
        <f t="shared" si="22"/>
        <v>#VALUE!</v>
      </c>
      <c r="AJ71" s="13">
        <f>IF(X71=0,0,LOOKUP(X71,[1]Deduct!A$21:A$64,[1]Deduct!A$21:A$64))-X71</f>
        <v>0</v>
      </c>
      <c r="AK71" s="20">
        <f>IF(X71=0,0,LOOKUP(X71,[1]Deduct!A$21:A$64,[1]Deduct!C$21:C$64))</f>
        <v>0</v>
      </c>
      <c r="AL71" s="13">
        <f>IF(X71=0,0,LOOKUP(X71,[1]Deduct!A$21:A$64,[1]Deduct!D$21:D$64))</f>
        <v>13.64</v>
      </c>
      <c r="AM71" s="13">
        <f>IF(X71=0,0,LOOKUP(X71,[1]Deduct!A$21:A$64,[1]Deduct!E$21:E$64))</f>
        <v>7.1</v>
      </c>
      <c r="AN71" s="18">
        <f t="shared" si="23"/>
        <v>44.32</v>
      </c>
      <c r="AP71" s="21" t="e">
        <f t="shared" si="24"/>
        <v>#VALUE!</v>
      </c>
    </row>
    <row r="72" spans="1:42" s="13" customFormat="1" ht="15">
      <c r="A72" s="68">
        <v>70</v>
      </c>
      <c r="B72" s="2" t="s">
        <v>105</v>
      </c>
      <c r="C72" s="3" t="s">
        <v>185</v>
      </c>
      <c r="D72" s="1" t="s">
        <v>20</v>
      </c>
      <c r="E72" s="23" t="s">
        <v>18</v>
      </c>
      <c r="F72" s="82">
        <v>10.25</v>
      </c>
      <c r="G72" s="69">
        <f t="shared" si="25"/>
        <v>20</v>
      </c>
      <c r="H72" s="24">
        <v>20</v>
      </c>
      <c r="I72" s="25">
        <v>5</v>
      </c>
      <c r="J72" s="26">
        <v>9</v>
      </c>
      <c r="K72" s="27">
        <v>5</v>
      </c>
      <c r="L72" s="28">
        <v>9</v>
      </c>
      <c r="M72" s="25">
        <v>5</v>
      </c>
      <c r="N72" s="26">
        <v>9</v>
      </c>
      <c r="O72" s="27">
        <v>5</v>
      </c>
      <c r="P72" s="28">
        <v>9</v>
      </c>
      <c r="Q72" s="25">
        <v>5</v>
      </c>
      <c r="R72" s="26">
        <v>9</v>
      </c>
      <c r="S72" s="27">
        <v>0</v>
      </c>
      <c r="T72" s="28">
        <v>0</v>
      </c>
      <c r="U72" s="25">
        <v>0</v>
      </c>
      <c r="V72" s="26">
        <v>0</v>
      </c>
      <c r="W72" s="22"/>
      <c r="X72" s="14">
        <f t="shared" si="19"/>
        <v>410</v>
      </c>
      <c r="Y72" s="14" t="e">
        <f>SUMIF('[1]2007'!$B$2119:$B$2200,[1]New!B78,'[1]2007'!$E$2119:$E$2200)</f>
        <v>#VALUE!</v>
      </c>
      <c r="Z72" s="15" t="e">
        <f t="shared" si="20"/>
        <v>#VALUE!</v>
      </c>
      <c r="AA72" s="23">
        <v>72</v>
      </c>
      <c r="AB72" s="23"/>
      <c r="AC72" s="16" t="e">
        <f t="shared" si="21"/>
        <v>#VALUE!</v>
      </c>
      <c r="AE72" s="17" t="e">
        <f>IF(Y72=0,0,LOOKUP(Y72,[1]Deduct!A$2:A$18,[1]Deduct!C$2:C$18))</f>
        <v>#VALUE!</v>
      </c>
      <c r="AF72" s="18" t="e">
        <f>IF(Y72=0,0,LOOKUP(Y72,[1]Deduct!A$2:A$18,[1]Deduct!D$2:D$18))</f>
        <v>#VALUE!</v>
      </c>
      <c r="AG72" s="18" t="e">
        <f>IF(Y72=0,0,LOOKUP(Y72,[1]Deduct!A$2:A$18,[1]Deduct!E$2:E$18))</f>
        <v>#VALUE!</v>
      </c>
      <c r="AH72" s="19" t="e">
        <f t="shared" si="22"/>
        <v>#VALUE!</v>
      </c>
      <c r="AJ72" s="13">
        <f>IF(X72=0,0,LOOKUP(X72,[1]Deduct!A$21:A$64,[1]Deduct!A$21:A$64))-X72</f>
        <v>0</v>
      </c>
      <c r="AK72" s="20">
        <f>IF(X72=0,0,LOOKUP(X72,[1]Deduct!A$21:A$64,[1]Deduct!C$21:C$64))</f>
        <v>0</v>
      </c>
      <c r="AL72" s="13">
        <f>IF(X72=0,0,LOOKUP(X72,[1]Deduct!A$21:A$64,[1]Deduct!D$21:D$64))</f>
        <v>13.64</v>
      </c>
      <c r="AM72" s="13">
        <f>IF(X72=0,0,LOOKUP(X72,[1]Deduct!A$21:A$64,[1]Deduct!E$21:E$64))</f>
        <v>7.1</v>
      </c>
      <c r="AN72" s="18">
        <f t="shared" si="23"/>
        <v>44.32</v>
      </c>
      <c r="AP72" s="21" t="e">
        <f t="shared" si="24"/>
        <v>#VALUE!</v>
      </c>
    </row>
    <row r="73" spans="1:42" s="13" customFormat="1" ht="15">
      <c r="A73" s="68">
        <v>71</v>
      </c>
      <c r="B73" s="2" t="s">
        <v>106</v>
      </c>
      <c r="C73" s="3" t="s">
        <v>186</v>
      </c>
      <c r="D73" s="1" t="s">
        <v>25</v>
      </c>
      <c r="E73" s="23" t="s">
        <v>18</v>
      </c>
      <c r="F73" s="82">
        <v>10.25</v>
      </c>
      <c r="G73" s="69">
        <f t="shared" si="25"/>
        <v>40</v>
      </c>
      <c r="H73" s="24">
        <v>40</v>
      </c>
      <c r="I73" s="25">
        <v>0</v>
      </c>
      <c r="J73" s="26">
        <v>0</v>
      </c>
      <c r="K73" s="27">
        <v>10</v>
      </c>
      <c r="L73" s="28">
        <v>5</v>
      </c>
      <c r="M73" s="25">
        <v>10</v>
      </c>
      <c r="N73" s="26">
        <v>5</v>
      </c>
      <c r="O73" s="27">
        <v>2</v>
      </c>
      <c r="P73" s="28">
        <v>9</v>
      </c>
      <c r="Q73" s="25">
        <v>9</v>
      </c>
      <c r="R73" s="26">
        <v>4</v>
      </c>
      <c r="S73" s="27">
        <v>10</v>
      </c>
      <c r="T73" s="28">
        <v>4</v>
      </c>
      <c r="U73" s="25">
        <v>10</v>
      </c>
      <c r="V73" s="26">
        <v>4</v>
      </c>
      <c r="W73" s="22"/>
      <c r="X73" s="14">
        <f t="shared" si="19"/>
        <v>820</v>
      </c>
      <c r="Y73" s="14" t="e">
        <f>SUMIF('[1]2007'!$B$2119:$B$2200,[1]New!B79,'[1]2007'!$E$2119:$E$2200)</f>
        <v>#VALUE!</v>
      </c>
      <c r="Z73" s="15" t="e">
        <f t="shared" si="20"/>
        <v>#VALUE!</v>
      </c>
      <c r="AA73" s="23">
        <v>73</v>
      </c>
      <c r="AB73" s="23"/>
      <c r="AC73" s="16" t="e">
        <f t="shared" si="21"/>
        <v>#VALUE!</v>
      </c>
      <c r="AE73" s="17" t="e">
        <f>IF(Y73=0,0,LOOKUP(Y73,[1]Deduct!A$2:A$18,[1]Deduct!C$2:C$18))</f>
        <v>#VALUE!</v>
      </c>
      <c r="AF73" s="18" t="e">
        <f>IF(Y73=0,0,LOOKUP(Y73,[1]Deduct!A$2:A$18,[1]Deduct!D$2:D$18))</f>
        <v>#VALUE!</v>
      </c>
      <c r="AG73" s="18" t="e">
        <f>IF(Y73=0,0,LOOKUP(Y73,[1]Deduct!A$2:A$18,[1]Deduct!E$2:E$18))</f>
        <v>#VALUE!</v>
      </c>
      <c r="AH73" s="19" t="e">
        <f t="shared" si="22"/>
        <v>#VALUE!</v>
      </c>
      <c r="AJ73" s="13">
        <f>IF(X73=0,0,LOOKUP(X73,[1]Deduct!A$21:A$64,[1]Deduct!A$21:A$64))-X73</f>
        <v>-70</v>
      </c>
      <c r="AK73" s="20">
        <f>IF(X73=0,0,LOOKUP(X73,[1]Deduct!A$21:A$64,[1]Deduct!C$21:C$64))</f>
        <v>76.92</v>
      </c>
      <c r="AL73" s="13">
        <f>IF(X73=0,0,LOOKUP(X73,[1]Deduct!A$21:A$64,[1]Deduct!D$21:D$64))</f>
        <v>30.49</v>
      </c>
      <c r="AM73" s="13">
        <f>IF(X73=0,0,LOOKUP(X73,[1]Deduct!A$21:A$64,[1]Deduct!E$21:E$64))</f>
        <v>13.01</v>
      </c>
      <c r="AN73" s="18">
        <f t="shared" si="23"/>
        <v>169.12</v>
      </c>
      <c r="AP73" s="21" t="e">
        <f t="shared" si="24"/>
        <v>#VALUE!</v>
      </c>
    </row>
    <row r="74" spans="1:42" s="13" customFormat="1" ht="15">
      <c r="A74" s="68">
        <v>72</v>
      </c>
      <c r="B74" s="2" t="s">
        <v>107</v>
      </c>
      <c r="C74" s="3" t="s">
        <v>187</v>
      </c>
      <c r="D74" s="1" t="s">
        <v>19</v>
      </c>
      <c r="E74" s="23" t="s">
        <v>18</v>
      </c>
      <c r="F74" s="82">
        <v>10.25</v>
      </c>
      <c r="G74" s="69">
        <f t="shared" si="25"/>
        <v>40</v>
      </c>
      <c r="H74" s="24">
        <v>40</v>
      </c>
      <c r="I74" s="25">
        <v>10</v>
      </c>
      <c r="J74" s="26">
        <v>5</v>
      </c>
      <c r="K74" s="27">
        <v>10</v>
      </c>
      <c r="L74" s="28">
        <v>5</v>
      </c>
      <c r="M74" s="25">
        <v>10</v>
      </c>
      <c r="N74" s="26">
        <v>5</v>
      </c>
      <c r="O74" s="27">
        <v>0</v>
      </c>
      <c r="P74" s="28">
        <v>0</v>
      </c>
      <c r="Q74" s="25">
        <v>10</v>
      </c>
      <c r="R74" s="26">
        <v>5</v>
      </c>
      <c r="S74" s="27">
        <v>10</v>
      </c>
      <c r="T74" s="28">
        <v>4</v>
      </c>
      <c r="U74" s="25">
        <v>10</v>
      </c>
      <c r="V74" s="26">
        <v>4</v>
      </c>
      <c r="W74" s="22"/>
      <c r="X74" s="14">
        <f t="shared" si="19"/>
        <v>820</v>
      </c>
      <c r="Y74" s="14" t="e">
        <f>SUMIF('[1]2007'!$B$2119:$B$2200,[1]New!B80,'[1]2007'!$E$2119:$E$2200)</f>
        <v>#VALUE!</v>
      </c>
      <c r="Z74" s="15" t="e">
        <f t="shared" si="20"/>
        <v>#VALUE!</v>
      </c>
      <c r="AA74" s="23">
        <v>74</v>
      </c>
      <c r="AB74" s="23"/>
      <c r="AC74" s="16" t="e">
        <f t="shared" si="21"/>
        <v>#VALUE!</v>
      </c>
      <c r="AE74" s="17" t="e">
        <f>IF(Y74=0,0,LOOKUP(Y74,[1]Deduct!A$2:A$18,[1]Deduct!C$2:C$18))</f>
        <v>#VALUE!</v>
      </c>
      <c r="AF74" s="18" t="e">
        <f>IF(Y74=0,0,LOOKUP(Y74,[1]Deduct!A$2:A$18,[1]Deduct!D$2:D$18))</f>
        <v>#VALUE!</v>
      </c>
      <c r="AG74" s="18" t="e">
        <f>IF(Y74=0,0,LOOKUP(Y74,[1]Deduct!A$2:A$18,[1]Deduct!E$2:E$18))</f>
        <v>#VALUE!</v>
      </c>
      <c r="AH74" s="19" t="e">
        <f t="shared" si="22"/>
        <v>#VALUE!</v>
      </c>
      <c r="AJ74" s="13">
        <f>IF(X74=0,0,LOOKUP(X74,[1]Deduct!A$21:A$64,[1]Deduct!A$21:A$64))-X74</f>
        <v>-70</v>
      </c>
      <c r="AK74" s="20">
        <f>IF(X74=0,0,LOOKUP(X74,[1]Deduct!A$21:A$64,[1]Deduct!C$21:C$64))</f>
        <v>76.92</v>
      </c>
      <c r="AL74" s="13">
        <f>IF(X74=0,0,LOOKUP(X74,[1]Deduct!A$21:A$64,[1]Deduct!D$21:D$64))</f>
        <v>30.49</v>
      </c>
      <c r="AM74" s="13">
        <f>IF(X74=0,0,LOOKUP(X74,[1]Deduct!A$21:A$64,[1]Deduct!E$21:E$64))</f>
        <v>13.01</v>
      </c>
      <c r="AN74" s="18">
        <f t="shared" si="23"/>
        <v>169.12</v>
      </c>
      <c r="AP74" s="21" t="e">
        <f t="shared" si="24"/>
        <v>#VALUE!</v>
      </c>
    </row>
    <row r="75" spans="1:42" s="13" customFormat="1" ht="15">
      <c r="A75" s="68">
        <v>73</v>
      </c>
      <c r="B75" s="2" t="s">
        <v>108</v>
      </c>
      <c r="C75" s="3" t="s">
        <v>188</v>
      </c>
      <c r="D75" s="1" t="s">
        <v>26</v>
      </c>
      <c r="E75" s="23" t="s">
        <v>18</v>
      </c>
      <c r="F75" s="82">
        <v>10.25</v>
      </c>
      <c r="G75" s="69">
        <f t="shared" si="25"/>
        <v>36</v>
      </c>
      <c r="H75" s="24">
        <v>36</v>
      </c>
      <c r="I75" s="25">
        <v>4</v>
      </c>
      <c r="J75" s="26">
        <v>10</v>
      </c>
      <c r="K75" s="27">
        <v>4</v>
      </c>
      <c r="L75" s="28">
        <v>10</v>
      </c>
      <c r="M75" s="25">
        <v>4</v>
      </c>
      <c r="N75" s="26">
        <v>10</v>
      </c>
      <c r="O75" s="27">
        <v>0</v>
      </c>
      <c r="P75" s="28">
        <v>0</v>
      </c>
      <c r="Q75" s="25">
        <v>4</v>
      </c>
      <c r="R75" s="26">
        <v>10</v>
      </c>
      <c r="S75" s="27">
        <v>4</v>
      </c>
      <c r="T75" s="28">
        <v>10</v>
      </c>
      <c r="U75" s="25">
        <v>4</v>
      </c>
      <c r="V75" s="26">
        <v>10</v>
      </c>
      <c r="W75" s="22"/>
      <c r="X75" s="14">
        <f t="shared" si="19"/>
        <v>738</v>
      </c>
      <c r="Y75" s="14" t="e">
        <f>SUMIF('[1]2007'!$B$2119:$B$2200,[1]New!B81,'[1]2007'!$E$2119:$E$2200)</f>
        <v>#VALUE!</v>
      </c>
      <c r="Z75" s="15" t="e">
        <f t="shared" si="20"/>
        <v>#VALUE!</v>
      </c>
      <c r="AA75" s="23">
        <v>75</v>
      </c>
      <c r="AB75" s="23"/>
      <c r="AC75" s="16" t="e">
        <f t="shared" si="21"/>
        <v>#VALUE!</v>
      </c>
      <c r="AE75" s="17" t="e">
        <f>IF(Y75=0,0,LOOKUP(Y75,[1]Deduct!A$2:A$18,[1]Deduct!C$2:C$18))</f>
        <v>#VALUE!</v>
      </c>
      <c r="AF75" s="18" t="e">
        <f>IF(Y75=0,0,LOOKUP(Y75,[1]Deduct!A$2:A$18,[1]Deduct!D$2:D$18))</f>
        <v>#VALUE!</v>
      </c>
      <c r="AG75" s="18" t="e">
        <f>IF(Y75=0,0,LOOKUP(Y75,[1]Deduct!A$2:A$18,[1]Deduct!E$2:E$18))</f>
        <v>#VALUE!</v>
      </c>
      <c r="AH75" s="19" t="e">
        <f t="shared" si="22"/>
        <v>#VALUE!</v>
      </c>
      <c r="AJ75" s="13">
        <f>IF(X75=0,0,LOOKUP(X75,[1]Deduct!A$21:A$64,[1]Deduct!A$21:A$64))-X75</f>
        <v>-8</v>
      </c>
      <c r="AK75" s="20">
        <f>IF(X75=0,0,LOOKUP(X75,[1]Deduct!A$21:A$64,[1]Deduct!C$21:C$64))</f>
        <v>69.14</v>
      </c>
      <c r="AL75" s="13">
        <f>IF(X75=0,0,LOOKUP(X75,[1]Deduct!A$21:A$64,[1]Deduct!D$21:D$64))</f>
        <v>29.49</v>
      </c>
      <c r="AM75" s="13">
        <f>IF(X75=0,0,LOOKUP(X75,[1]Deduct!A$21:A$64,[1]Deduct!E$21:E$64))</f>
        <v>12.65</v>
      </c>
      <c r="AN75" s="18">
        <f t="shared" si="23"/>
        <v>158.47999999999999</v>
      </c>
      <c r="AP75" s="21" t="e">
        <f t="shared" si="24"/>
        <v>#VALUE!</v>
      </c>
    </row>
    <row r="76" spans="1:42" s="13" customFormat="1" ht="15">
      <c r="A76" s="68">
        <v>74</v>
      </c>
      <c r="B76" s="2" t="s">
        <v>109</v>
      </c>
      <c r="C76" s="3" t="s">
        <v>189</v>
      </c>
      <c r="D76" s="1" t="s">
        <v>17</v>
      </c>
      <c r="E76" s="23" t="s">
        <v>18</v>
      </c>
      <c r="F76" s="82">
        <v>10.25</v>
      </c>
      <c r="G76" s="69">
        <f t="shared" si="25"/>
        <v>33.25</v>
      </c>
      <c r="H76" s="24">
        <v>33.25</v>
      </c>
      <c r="I76" s="25">
        <v>9</v>
      </c>
      <c r="J76" s="26">
        <v>1</v>
      </c>
      <c r="K76" s="27">
        <v>9</v>
      </c>
      <c r="L76" s="28">
        <v>2</v>
      </c>
      <c r="M76" s="25">
        <v>0</v>
      </c>
      <c r="N76" s="26">
        <v>0</v>
      </c>
      <c r="O76" s="27">
        <v>9</v>
      </c>
      <c r="P76" s="28">
        <v>3</v>
      </c>
      <c r="Q76" s="25">
        <v>9</v>
      </c>
      <c r="R76" s="26">
        <v>3</v>
      </c>
      <c r="S76" s="27">
        <v>9</v>
      </c>
      <c r="T76" s="28">
        <v>3</v>
      </c>
      <c r="U76" s="25">
        <v>9</v>
      </c>
      <c r="V76" s="26">
        <v>3.25</v>
      </c>
      <c r="W76" s="22"/>
      <c r="X76" s="14">
        <f t="shared" si="19"/>
        <v>681.625</v>
      </c>
      <c r="Y76" s="14" t="e">
        <f>SUMIF('[1]2007'!$B$2119:$B$2200,[1]New!B82,'[1]2007'!$E$2119:$E$2200)</f>
        <v>#VALUE!</v>
      </c>
      <c r="Z76" s="15" t="e">
        <f t="shared" si="20"/>
        <v>#VALUE!</v>
      </c>
      <c r="AA76" s="23">
        <v>76</v>
      </c>
      <c r="AB76" s="23"/>
      <c r="AC76" s="16" t="e">
        <f t="shared" si="21"/>
        <v>#VALUE!</v>
      </c>
      <c r="AE76" s="17" t="e">
        <f>IF(Y76=0,0,LOOKUP(Y76,[1]Deduct!A$2:A$18,[1]Deduct!C$2:C$18))</f>
        <v>#VALUE!</v>
      </c>
      <c r="AF76" s="18" t="e">
        <f>IF(Y76=0,0,LOOKUP(Y76,[1]Deduct!A$2:A$18,[1]Deduct!D$2:D$18))</f>
        <v>#VALUE!</v>
      </c>
      <c r="AG76" s="18" t="e">
        <f>IF(Y76=0,0,LOOKUP(Y76,[1]Deduct!A$2:A$18,[1]Deduct!E$2:E$18))</f>
        <v>#VALUE!</v>
      </c>
      <c r="AH76" s="19" t="e">
        <f t="shared" si="22"/>
        <v>#VALUE!</v>
      </c>
      <c r="AJ76" s="13">
        <f>IF(X76=0,0,LOOKUP(X76,[1]Deduct!A$21:A$64,[1]Deduct!A$21:A$64))-X76</f>
        <v>-1.625</v>
      </c>
      <c r="AK76" s="20">
        <f>IF(X76=0,0,LOOKUP(X76,[1]Deduct!A$21:A$64,[1]Deduct!C$21:C$64))</f>
        <v>53.52</v>
      </c>
      <c r="AL76" s="13">
        <f>IF(X76=0,0,LOOKUP(X76,[1]Deduct!A$21:A$64,[1]Deduct!D$21:D$64))</f>
        <v>27</v>
      </c>
      <c r="AM76" s="13">
        <f>IF(X76=0,0,LOOKUP(X76,[1]Deduct!A$21:A$64,[1]Deduct!E$21:E$64))</f>
        <v>11.76</v>
      </c>
      <c r="AN76" s="18">
        <f t="shared" si="23"/>
        <v>135.74</v>
      </c>
      <c r="AP76" s="21" t="e">
        <f t="shared" si="24"/>
        <v>#VALUE!</v>
      </c>
    </row>
    <row r="77" spans="1:42" s="13" customFormat="1" ht="15">
      <c r="A77" s="68">
        <v>75</v>
      </c>
      <c r="B77" s="2" t="s">
        <v>265</v>
      </c>
      <c r="C77" s="3" t="s">
        <v>264</v>
      </c>
      <c r="D77" s="1" t="s">
        <v>216</v>
      </c>
      <c r="E77" s="1" t="s">
        <v>18</v>
      </c>
      <c r="F77" s="82">
        <v>10.25</v>
      </c>
      <c r="G77" s="69">
        <f t="shared" si="25"/>
        <v>40</v>
      </c>
      <c r="H77" s="24">
        <v>40</v>
      </c>
      <c r="I77" s="25">
        <v>0</v>
      </c>
      <c r="J77" s="26">
        <v>0</v>
      </c>
      <c r="K77" s="27">
        <v>11</v>
      </c>
      <c r="L77" s="28">
        <v>7</v>
      </c>
      <c r="M77" s="25">
        <v>0</v>
      </c>
      <c r="N77" s="26">
        <v>0</v>
      </c>
      <c r="O77" s="27">
        <v>11</v>
      </c>
      <c r="P77" s="28">
        <v>7</v>
      </c>
      <c r="Q77" s="25">
        <v>11</v>
      </c>
      <c r="R77" s="26">
        <v>7</v>
      </c>
      <c r="S77" s="27">
        <v>11</v>
      </c>
      <c r="T77" s="28">
        <v>7</v>
      </c>
      <c r="U77" s="25">
        <v>11</v>
      </c>
      <c r="V77" s="26">
        <v>7</v>
      </c>
      <c r="W77" s="22"/>
      <c r="X77" s="14">
        <f t="shared" si="19"/>
        <v>820</v>
      </c>
      <c r="Y77" s="14"/>
      <c r="Z77" s="15"/>
      <c r="AA77" s="23"/>
      <c r="AB77" s="23"/>
      <c r="AC77" s="16"/>
      <c r="AE77" s="17"/>
      <c r="AF77" s="18"/>
      <c r="AG77" s="18"/>
      <c r="AH77" s="19"/>
      <c r="AK77" s="20"/>
      <c r="AN77" s="18"/>
      <c r="AP77" s="21"/>
    </row>
    <row r="78" spans="1:42" s="13" customFormat="1" ht="15">
      <c r="A78" s="68">
        <v>76</v>
      </c>
      <c r="B78" s="2" t="s">
        <v>110</v>
      </c>
      <c r="C78" s="3" t="s">
        <v>190</v>
      </c>
      <c r="D78" s="1" t="s">
        <v>17</v>
      </c>
      <c r="E78" s="23" t="s">
        <v>18</v>
      </c>
      <c r="F78" s="82">
        <v>10.75</v>
      </c>
      <c r="G78" s="69">
        <f t="shared" si="25"/>
        <v>44</v>
      </c>
      <c r="H78" s="24">
        <v>44</v>
      </c>
      <c r="I78" s="25">
        <v>3</v>
      </c>
      <c r="J78" s="26">
        <v>10</v>
      </c>
      <c r="K78" s="27">
        <v>3</v>
      </c>
      <c r="L78" s="28">
        <v>10</v>
      </c>
      <c r="M78" s="25">
        <v>3</v>
      </c>
      <c r="N78" s="26">
        <v>10</v>
      </c>
      <c r="O78" s="27">
        <v>3</v>
      </c>
      <c r="P78" s="28">
        <v>10</v>
      </c>
      <c r="Q78" s="25">
        <v>2</v>
      </c>
      <c r="R78" s="26">
        <v>10</v>
      </c>
      <c r="S78" s="27">
        <v>2</v>
      </c>
      <c r="T78" s="28">
        <v>10</v>
      </c>
      <c r="U78" s="25">
        <v>0</v>
      </c>
      <c r="V78" s="26">
        <v>0</v>
      </c>
      <c r="W78" s="22"/>
      <c r="X78" s="14">
        <f t="shared" si="19"/>
        <v>946</v>
      </c>
      <c r="Y78" s="14" t="e">
        <f>SUMIF('[1]2007'!$B$2119:$B$2200,[1]New!B83,'[1]2007'!$E$2119:$E$2200)</f>
        <v>#VALUE!</v>
      </c>
      <c r="Z78" s="15" t="e">
        <f t="shared" ref="Z78:Z87" si="26">IF(X78=0,0,X78-Y78)</f>
        <v>#VALUE!</v>
      </c>
      <c r="AA78" s="23">
        <v>77</v>
      </c>
      <c r="AB78" s="23"/>
      <c r="AC78" s="16" t="e">
        <f t="shared" ref="AC78:AC87" si="27">IF(Y78=0,0,Z78/Y78)</f>
        <v>#VALUE!</v>
      </c>
      <c r="AE78" s="17" t="e">
        <f>IF(Y78=0,0,LOOKUP(Y78,[1]Deduct!A$2:A$18,[1]Deduct!C$2:C$18))</f>
        <v>#VALUE!</v>
      </c>
      <c r="AF78" s="18" t="e">
        <f>IF(Y78=0,0,LOOKUP(Y78,[1]Deduct!A$2:A$18,[1]Deduct!D$2:D$18))</f>
        <v>#VALUE!</v>
      </c>
      <c r="AG78" s="18" t="e">
        <f>IF(Y78=0,0,LOOKUP(Y78,[1]Deduct!A$2:A$18,[1]Deduct!E$2:E$18))</f>
        <v>#VALUE!</v>
      </c>
      <c r="AH78" s="19" t="e">
        <f t="shared" ref="AH78:AH87" si="28">ROUND(AE78+AF78*2+AG78*2.4,2)</f>
        <v>#VALUE!</v>
      </c>
      <c r="AJ78" s="13">
        <f>IF(X78=0,0,LOOKUP(X78,[1]Deduct!A$21:A$64,[1]Deduct!A$21:A$64))-X78</f>
        <v>-44</v>
      </c>
      <c r="AK78" s="20">
        <f>IF(X78=0,0,LOOKUP(X78,[1]Deduct!A$21:A$64,[1]Deduct!C$21:C$64))</f>
        <v>105.1</v>
      </c>
      <c r="AL78" s="13">
        <f>IF(X78=0,0,LOOKUP(X78,[1]Deduct!A$21:A$64,[1]Deduct!D$21:D$64))</f>
        <v>37.99</v>
      </c>
      <c r="AM78" s="13">
        <f>IF(X78=0,0,LOOKUP(X78,[1]Deduct!A$21:A$64,[1]Deduct!E$21:E$64))</f>
        <v>15.6</v>
      </c>
      <c r="AN78" s="18">
        <f t="shared" ref="AN78:AN87" si="29">ROUND(AK78+AL78*2+AM78*2.4,2)</f>
        <v>218.52</v>
      </c>
      <c r="AP78" s="21" t="e">
        <f t="shared" ref="AP78:AP87" si="30">AN78-AH78</f>
        <v>#VALUE!</v>
      </c>
    </row>
    <row r="79" spans="1:42" s="13" customFormat="1" ht="15">
      <c r="A79" s="68">
        <v>77</v>
      </c>
      <c r="B79" s="2" t="s">
        <v>111</v>
      </c>
      <c r="C79" s="3" t="s">
        <v>191</v>
      </c>
      <c r="D79" s="1" t="s">
        <v>20</v>
      </c>
      <c r="E79" s="23" t="s">
        <v>18</v>
      </c>
      <c r="F79" s="82">
        <v>11.25</v>
      </c>
      <c r="G79" s="69">
        <f t="shared" si="25"/>
        <v>40</v>
      </c>
      <c r="H79" s="24">
        <v>40</v>
      </c>
      <c r="I79" s="25">
        <v>11</v>
      </c>
      <c r="J79" s="26">
        <v>5</v>
      </c>
      <c r="K79" s="27">
        <v>11</v>
      </c>
      <c r="L79" s="28">
        <v>6</v>
      </c>
      <c r="M79" s="25">
        <v>0</v>
      </c>
      <c r="N79" s="26">
        <v>0</v>
      </c>
      <c r="O79" s="27">
        <v>11</v>
      </c>
      <c r="P79" s="28">
        <v>6</v>
      </c>
      <c r="Q79" s="25">
        <v>11</v>
      </c>
      <c r="R79" s="26">
        <v>6</v>
      </c>
      <c r="S79" s="27">
        <v>11</v>
      </c>
      <c r="T79" s="28">
        <v>5</v>
      </c>
      <c r="U79" s="25">
        <v>11</v>
      </c>
      <c r="V79" s="26">
        <v>6</v>
      </c>
      <c r="W79" s="22"/>
      <c r="X79" s="14">
        <f t="shared" si="19"/>
        <v>900</v>
      </c>
      <c r="Y79" s="14" t="e">
        <f>SUMIF('[1]2007'!$B$2119:$B$2200,[1]New!B84,'[1]2007'!$E$2119:$E$2200)</f>
        <v>#VALUE!</v>
      </c>
      <c r="Z79" s="15" t="e">
        <f t="shared" si="26"/>
        <v>#VALUE!</v>
      </c>
      <c r="AA79" s="23">
        <v>78</v>
      </c>
      <c r="AB79" s="23"/>
      <c r="AC79" s="16" t="e">
        <f t="shared" si="27"/>
        <v>#VALUE!</v>
      </c>
      <c r="AE79" s="17" t="e">
        <f>IF(Y79=0,0,LOOKUP(Y79,[1]Deduct!A$2:A$18,[1]Deduct!C$2:C$18))</f>
        <v>#VALUE!</v>
      </c>
      <c r="AF79" s="18" t="e">
        <f>IF(Y79=0,0,LOOKUP(Y79,[1]Deduct!A$2:A$18,[1]Deduct!D$2:D$18))</f>
        <v>#VALUE!</v>
      </c>
      <c r="AG79" s="18" t="e">
        <f>IF(Y79=0,0,LOOKUP(Y79,[1]Deduct!A$2:A$18,[1]Deduct!E$2:E$18))</f>
        <v>#VALUE!</v>
      </c>
      <c r="AH79" s="19" t="e">
        <f t="shared" si="28"/>
        <v>#VALUE!</v>
      </c>
      <c r="AJ79" s="13">
        <f>IF(X79=0,0,LOOKUP(X79,[1]Deduct!A$21:A$64,[1]Deduct!A$21:A$64))-X79</f>
        <v>-20</v>
      </c>
      <c r="AK79" s="20">
        <f>IF(X79=0,0,LOOKUP(X79,[1]Deduct!A$21:A$64,[1]Deduct!C$21:C$64))</f>
        <v>99.45</v>
      </c>
      <c r="AL79" s="13">
        <f>IF(X79=0,0,LOOKUP(X79,[1]Deduct!A$21:A$64,[1]Deduct!D$21:D$64))</f>
        <v>36.9</v>
      </c>
      <c r="AM79" s="13">
        <f>IF(X79=0,0,LOOKUP(X79,[1]Deduct!A$21:A$64,[1]Deduct!E$21:E$64))</f>
        <v>15.22</v>
      </c>
      <c r="AN79" s="18">
        <f t="shared" si="29"/>
        <v>209.78</v>
      </c>
      <c r="AP79" s="21" t="e">
        <f t="shared" si="30"/>
        <v>#VALUE!</v>
      </c>
    </row>
    <row r="80" spans="1:42" s="13" customFormat="1" ht="15">
      <c r="A80" s="68">
        <v>78</v>
      </c>
      <c r="B80" s="2" t="s">
        <v>230</v>
      </c>
      <c r="C80" s="3" t="s">
        <v>192</v>
      </c>
      <c r="D80" s="1" t="s">
        <v>17</v>
      </c>
      <c r="E80" s="23" t="s">
        <v>18</v>
      </c>
      <c r="F80" s="82">
        <v>10.25</v>
      </c>
      <c r="G80" s="69">
        <f t="shared" si="25"/>
        <v>40</v>
      </c>
      <c r="H80" s="24">
        <v>40</v>
      </c>
      <c r="I80" s="25">
        <v>11</v>
      </c>
      <c r="J80" s="26">
        <v>5</v>
      </c>
      <c r="K80" s="27">
        <v>11</v>
      </c>
      <c r="L80" s="28">
        <v>5</v>
      </c>
      <c r="M80" s="25">
        <v>11</v>
      </c>
      <c r="N80" s="26">
        <v>5</v>
      </c>
      <c r="O80" s="27">
        <v>11</v>
      </c>
      <c r="P80" s="28">
        <v>6</v>
      </c>
      <c r="Q80" s="25">
        <v>0</v>
      </c>
      <c r="R80" s="26">
        <v>0</v>
      </c>
      <c r="S80" s="27">
        <v>10</v>
      </c>
      <c r="T80" s="28">
        <v>6</v>
      </c>
      <c r="U80" s="25">
        <v>3</v>
      </c>
      <c r="V80" s="26">
        <v>10</v>
      </c>
      <c r="W80" s="22"/>
      <c r="X80" s="14">
        <f t="shared" si="19"/>
        <v>820</v>
      </c>
      <c r="Y80" s="14" t="e">
        <f>SUMIF('[1]2007'!$B$2119:$B$2200,[1]New!B85,'[1]2007'!$E$2119:$E$2200)</f>
        <v>#VALUE!</v>
      </c>
      <c r="Z80" s="15" t="e">
        <f t="shared" si="26"/>
        <v>#VALUE!</v>
      </c>
      <c r="AA80" s="23">
        <v>79</v>
      </c>
      <c r="AB80" s="23"/>
      <c r="AC80" s="16" t="e">
        <f t="shared" si="27"/>
        <v>#VALUE!</v>
      </c>
      <c r="AE80" s="17" t="e">
        <f>IF(Y80=0,0,LOOKUP(Y80,[1]Deduct!A$2:A$18,[1]Deduct!C$2:C$18))</f>
        <v>#VALUE!</v>
      </c>
      <c r="AF80" s="18" t="e">
        <f>IF(Y80=0,0,LOOKUP(Y80,[1]Deduct!A$2:A$18,[1]Deduct!D$2:D$18))</f>
        <v>#VALUE!</v>
      </c>
      <c r="AG80" s="18" t="e">
        <f>IF(Y80=0,0,LOOKUP(Y80,[1]Deduct!A$2:A$18,[1]Deduct!E$2:E$18))</f>
        <v>#VALUE!</v>
      </c>
      <c r="AH80" s="19" t="e">
        <f t="shared" si="28"/>
        <v>#VALUE!</v>
      </c>
      <c r="AJ80" s="13">
        <f>IF(X80=0,0,LOOKUP(X80,[1]Deduct!A$21:A$64,[1]Deduct!A$21:A$64))-X80</f>
        <v>-70</v>
      </c>
      <c r="AK80" s="20">
        <f>IF(X80=0,0,LOOKUP(X80,[1]Deduct!A$21:A$64,[1]Deduct!C$21:C$64))</f>
        <v>76.92</v>
      </c>
      <c r="AL80" s="13">
        <f>IF(X80=0,0,LOOKUP(X80,[1]Deduct!A$21:A$64,[1]Deduct!D$21:D$64))</f>
        <v>30.49</v>
      </c>
      <c r="AM80" s="13">
        <f>IF(X80=0,0,LOOKUP(X80,[1]Deduct!A$21:A$64,[1]Deduct!E$21:E$64))</f>
        <v>13.01</v>
      </c>
      <c r="AN80" s="18">
        <f t="shared" si="29"/>
        <v>169.12</v>
      </c>
      <c r="AP80" s="21" t="e">
        <f t="shared" si="30"/>
        <v>#VALUE!</v>
      </c>
    </row>
    <row r="81" spans="1:42" s="13" customFormat="1" ht="15">
      <c r="A81" s="68">
        <v>79</v>
      </c>
      <c r="B81" s="140" t="s">
        <v>112</v>
      </c>
      <c r="C81" s="141" t="s">
        <v>193</v>
      </c>
      <c r="D81" s="142" t="s">
        <v>26</v>
      </c>
      <c r="E81" s="14" t="s">
        <v>18</v>
      </c>
      <c r="F81" s="143">
        <v>11.25</v>
      </c>
      <c r="G81" s="69">
        <f t="shared" si="25"/>
        <v>32.67</v>
      </c>
      <c r="H81" s="144">
        <v>32.67</v>
      </c>
      <c r="I81" s="145">
        <v>11</v>
      </c>
      <c r="J81" s="146">
        <v>6</v>
      </c>
      <c r="K81" s="147">
        <v>11</v>
      </c>
      <c r="L81" s="148">
        <v>6</v>
      </c>
      <c r="M81" s="145">
        <v>11</v>
      </c>
      <c r="N81" s="146">
        <v>5</v>
      </c>
      <c r="O81" s="147">
        <v>11</v>
      </c>
      <c r="P81" s="148">
        <v>5</v>
      </c>
      <c r="Q81" s="145">
        <v>11</v>
      </c>
      <c r="R81" s="146">
        <v>5.67</v>
      </c>
      <c r="S81" s="147">
        <v>0</v>
      </c>
      <c r="T81" s="148">
        <v>0</v>
      </c>
      <c r="U81" s="145">
        <v>0</v>
      </c>
      <c r="V81" s="146">
        <v>0</v>
      </c>
      <c r="W81" s="149"/>
      <c r="X81" s="14">
        <f t="shared" ref="X81:X87" si="31">F81*G81*2</f>
        <v>735.07500000000005</v>
      </c>
      <c r="Y81" s="14" t="e">
        <f>SUMIF('[1]2007'!$B$2119:$B$2200,[1]New!B86,'[1]2007'!$E$2119:$E$2200)</f>
        <v>#VALUE!</v>
      </c>
      <c r="Z81" s="15" t="e">
        <f t="shared" si="26"/>
        <v>#VALUE!</v>
      </c>
      <c r="AA81" s="14">
        <v>80</v>
      </c>
      <c r="AB81" s="14"/>
      <c r="AC81" s="16" t="e">
        <f t="shared" si="27"/>
        <v>#VALUE!</v>
      </c>
      <c r="AD81" s="150"/>
      <c r="AE81" s="151" t="e">
        <f>IF(Y81=0,0,LOOKUP(Y81,[1]Deduct!A$2:A$18,[1]Deduct!C$2:C$18))</f>
        <v>#VALUE!</v>
      </c>
      <c r="AF81" s="152" t="e">
        <f>IF(Y81=0,0,LOOKUP(Y81,[1]Deduct!A$2:A$18,[1]Deduct!D$2:D$18))</f>
        <v>#VALUE!</v>
      </c>
      <c r="AG81" s="152" t="e">
        <f>IF(Y81=0,0,LOOKUP(Y81,[1]Deduct!A$2:A$18,[1]Deduct!E$2:E$18))</f>
        <v>#VALUE!</v>
      </c>
      <c r="AH81" s="153" t="e">
        <f t="shared" si="28"/>
        <v>#VALUE!</v>
      </c>
      <c r="AI81" s="150"/>
      <c r="AJ81" s="150">
        <f>IF(X81=0,0,LOOKUP(X81,[1]Deduct!A$21:A$64,[1]Deduct!A$21:A$64))-X81</f>
        <v>-5.0750000000000455</v>
      </c>
      <c r="AK81" s="154">
        <f>IF(X81=0,0,LOOKUP(X81,[1]Deduct!A$21:A$64,[1]Deduct!C$21:C$64))</f>
        <v>69.14</v>
      </c>
      <c r="AL81" s="150">
        <f>IF(X81=0,0,LOOKUP(X81,[1]Deduct!A$21:A$64,[1]Deduct!D$21:D$64))</f>
        <v>29.49</v>
      </c>
      <c r="AM81" s="150">
        <f>IF(X81=0,0,LOOKUP(X81,[1]Deduct!A$21:A$64,[1]Deduct!E$21:E$64))</f>
        <v>12.65</v>
      </c>
      <c r="AN81" s="152">
        <f t="shared" si="29"/>
        <v>158.47999999999999</v>
      </c>
      <c r="AO81" s="150"/>
      <c r="AP81" s="155" t="e">
        <f t="shared" si="30"/>
        <v>#VALUE!</v>
      </c>
    </row>
    <row r="82" spans="1:42" s="13" customFormat="1" ht="15">
      <c r="A82" s="68">
        <v>80</v>
      </c>
      <c r="B82" s="2" t="s">
        <v>251</v>
      </c>
      <c r="C82" s="3" t="s">
        <v>252</v>
      </c>
      <c r="D82" s="1" t="s">
        <v>17</v>
      </c>
      <c r="E82" s="1" t="s">
        <v>18</v>
      </c>
      <c r="F82" s="82">
        <v>10.25</v>
      </c>
      <c r="G82" s="69">
        <f t="shared" si="25"/>
        <v>40</v>
      </c>
      <c r="H82" s="24">
        <v>40</v>
      </c>
      <c r="I82" s="25">
        <v>0</v>
      </c>
      <c r="J82" s="26">
        <v>0</v>
      </c>
      <c r="K82" s="27">
        <v>0</v>
      </c>
      <c r="L82" s="28">
        <v>0</v>
      </c>
      <c r="M82" s="25">
        <v>12</v>
      </c>
      <c r="N82" s="26">
        <v>8</v>
      </c>
      <c r="O82" s="27">
        <v>12</v>
      </c>
      <c r="P82" s="28">
        <v>8</v>
      </c>
      <c r="Q82" s="25">
        <v>12</v>
      </c>
      <c r="R82" s="26">
        <v>8</v>
      </c>
      <c r="S82" s="27">
        <v>11</v>
      </c>
      <c r="T82" s="28">
        <v>7</v>
      </c>
      <c r="U82" s="25">
        <v>11</v>
      </c>
      <c r="V82" s="26">
        <v>7</v>
      </c>
      <c r="W82" s="22"/>
      <c r="X82" s="14">
        <f t="shared" si="31"/>
        <v>820</v>
      </c>
      <c r="Y82" s="14" t="e">
        <f>SUMIF('[1]2007'!$B$2119:$B$2200,[1]New!B87,'[1]2007'!$E$2119:$E$2200)</f>
        <v>#VALUE!</v>
      </c>
      <c r="Z82" s="15" t="e">
        <f t="shared" si="26"/>
        <v>#VALUE!</v>
      </c>
      <c r="AA82" s="23">
        <v>81</v>
      </c>
      <c r="AB82" s="23"/>
      <c r="AC82" s="16" t="e">
        <f t="shared" si="27"/>
        <v>#VALUE!</v>
      </c>
      <c r="AE82" s="17" t="e">
        <f>IF(Y82=0,0,LOOKUP(Y82,[1]Deduct!A$2:A$18,[1]Deduct!C$2:C$18))</f>
        <v>#VALUE!</v>
      </c>
      <c r="AF82" s="18" t="e">
        <f>IF(Y82=0,0,LOOKUP(Y82,[1]Deduct!A$2:A$18,[1]Deduct!D$2:D$18))</f>
        <v>#VALUE!</v>
      </c>
      <c r="AG82" s="18" t="e">
        <f>IF(Y82=0,0,LOOKUP(Y82,[1]Deduct!A$2:A$18,[1]Deduct!E$2:E$18))</f>
        <v>#VALUE!</v>
      </c>
      <c r="AH82" s="19" t="e">
        <f t="shared" si="28"/>
        <v>#VALUE!</v>
      </c>
      <c r="AJ82" s="13">
        <f>IF(X82=0,0,LOOKUP(X82,[1]Deduct!A$21:A$64,[1]Deduct!A$21:A$64))-X82</f>
        <v>-70</v>
      </c>
      <c r="AK82" s="20">
        <f>IF(X82=0,0,LOOKUP(X82,[1]Deduct!A$21:A$64,[1]Deduct!C$21:C$64))</f>
        <v>76.92</v>
      </c>
      <c r="AL82" s="13">
        <f>IF(X82=0,0,LOOKUP(X82,[1]Deduct!A$21:A$64,[1]Deduct!D$21:D$64))</f>
        <v>30.49</v>
      </c>
      <c r="AM82" s="13">
        <f>IF(X82=0,0,LOOKUP(X82,[1]Deduct!A$21:A$64,[1]Deduct!E$21:E$64))</f>
        <v>13.01</v>
      </c>
      <c r="AN82" s="18">
        <f t="shared" si="29"/>
        <v>169.12</v>
      </c>
      <c r="AP82" s="21" t="e">
        <f t="shared" si="30"/>
        <v>#VALUE!</v>
      </c>
    </row>
    <row r="83" spans="1:42" s="13" customFormat="1" ht="15">
      <c r="A83" s="68">
        <v>81</v>
      </c>
      <c r="B83" s="2" t="s">
        <v>113</v>
      </c>
      <c r="C83" s="3" t="s">
        <v>194</v>
      </c>
      <c r="D83" s="1" t="s">
        <v>25</v>
      </c>
      <c r="E83" s="23" t="s">
        <v>18</v>
      </c>
      <c r="F83" s="82">
        <v>10.25</v>
      </c>
      <c r="G83" s="69">
        <f t="shared" si="25"/>
        <v>20</v>
      </c>
      <c r="H83" s="24">
        <v>20</v>
      </c>
      <c r="I83" s="25">
        <v>11</v>
      </c>
      <c r="J83" s="26">
        <v>3</v>
      </c>
      <c r="K83" s="27">
        <v>11</v>
      </c>
      <c r="L83" s="28">
        <v>3</v>
      </c>
      <c r="M83" s="25">
        <v>0</v>
      </c>
      <c r="N83" s="26">
        <v>0</v>
      </c>
      <c r="O83" s="27">
        <v>11</v>
      </c>
      <c r="P83" s="28">
        <v>3</v>
      </c>
      <c r="Q83" s="25">
        <v>11</v>
      </c>
      <c r="R83" s="26">
        <v>3</v>
      </c>
      <c r="S83" s="27">
        <v>11</v>
      </c>
      <c r="T83" s="28">
        <v>3</v>
      </c>
      <c r="U83" s="25">
        <v>0</v>
      </c>
      <c r="V83" s="26">
        <v>0</v>
      </c>
      <c r="W83" s="22"/>
      <c r="X83" s="14">
        <f t="shared" si="31"/>
        <v>410</v>
      </c>
      <c r="Y83" s="14" t="e">
        <f>SUMIF('[1]2007'!$B$2119:$B$2200,[1]New!B88,'[1]2007'!$E$2119:$E$2200)</f>
        <v>#VALUE!</v>
      </c>
      <c r="Z83" s="15" t="e">
        <f t="shared" si="26"/>
        <v>#VALUE!</v>
      </c>
      <c r="AA83" s="23">
        <v>82</v>
      </c>
      <c r="AB83" s="23"/>
      <c r="AC83" s="16" t="e">
        <f t="shared" si="27"/>
        <v>#VALUE!</v>
      </c>
      <c r="AE83" s="17" t="e">
        <f>IF(Y83=0,0,LOOKUP(Y83,[1]Deduct!A$2:A$18,[1]Deduct!C$2:C$18))</f>
        <v>#VALUE!</v>
      </c>
      <c r="AF83" s="18" t="e">
        <f>IF(Y83=0,0,LOOKUP(Y83,[1]Deduct!A$2:A$18,[1]Deduct!D$2:D$18))</f>
        <v>#VALUE!</v>
      </c>
      <c r="AG83" s="18" t="e">
        <f>IF(Y83=0,0,LOOKUP(Y83,[1]Deduct!A$2:A$18,[1]Deduct!E$2:E$18))</f>
        <v>#VALUE!</v>
      </c>
      <c r="AH83" s="19" t="e">
        <f t="shared" si="28"/>
        <v>#VALUE!</v>
      </c>
      <c r="AJ83" s="13">
        <f>IF(X83=0,0,LOOKUP(X83,[1]Deduct!A$21:A$64,[1]Deduct!A$21:A$64))-X83</f>
        <v>0</v>
      </c>
      <c r="AK83" s="20">
        <f>IF(X83=0,0,LOOKUP(X83,[1]Deduct!A$21:A$64,[1]Deduct!C$21:C$64))</f>
        <v>0</v>
      </c>
      <c r="AL83" s="13">
        <f>IF(X83=0,0,LOOKUP(X83,[1]Deduct!A$21:A$64,[1]Deduct!D$21:D$64))</f>
        <v>13.64</v>
      </c>
      <c r="AM83" s="13">
        <f>IF(X83=0,0,LOOKUP(X83,[1]Deduct!A$21:A$64,[1]Deduct!E$21:E$64))</f>
        <v>7.1</v>
      </c>
      <c r="AN83" s="18">
        <f t="shared" si="29"/>
        <v>44.32</v>
      </c>
      <c r="AP83" s="21" t="e">
        <f t="shared" si="30"/>
        <v>#VALUE!</v>
      </c>
    </row>
    <row r="84" spans="1:42" s="13" customFormat="1" ht="15">
      <c r="A84" s="68">
        <v>82</v>
      </c>
      <c r="B84" s="2" t="s">
        <v>221</v>
      </c>
      <c r="C84" s="3" t="s">
        <v>222</v>
      </c>
      <c r="D84" s="1" t="s">
        <v>216</v>
      </c>
      <c r="E84" s="23" t="s">
        <v>18</v>
      </c>
      <c r="F84" s="82">
        <v>10.25</v>
      </c>
      <c r="G84" s="69">
        <f t="shared" si="25"/>
        <v>40</v>
      </c>
      <c r="H84" s="24">
        <v>40</v>
      </c>
      <c r="I84" s="25">
        <v>12</v>
      </c>
      <c r="J84" s="26">
        <v>6</v>
      </c>
      <c r="K84" s="27">
        <v>1</v>
      </c>
      <c r="L84" s="28">
        <v>9</v>
      </c>
      <c r="M84" s="25">
        <v>12</v>
      </c>
      <c r="N84" s="26">
        <v>6</v>
      </c>
      <c r="O84" s="27">
        <v>1</v>
      </c>
      <c r="P84" s="28">
        <v>9</v>
      </c>
      <c r="Q84" s="25">
        <v>0</v>
      </c>
      <c r="R84" s="26">
        <v>0</v>
      </c>
      <c r="S84" s="27">
        <v>12</v>
      </c>
      <c r="T84" s="28">
        <v>6</v>
      </c>
      <c r="U84" s="25">
        <v>12</v>
      </c>
      <c r="V84" s="26">
        <v>6</v>
      </c>
      <c r="W84" s="22"/>
      <c r="X84" s="14">
        <f t="shared" si="31"/>
        <v>820</v>
      </c>
      <c r="Y84" s="14" t="e">
        <f>SUMIF('[1]2007'!$B$2119:$B$2200,[1]New!B89,'[1]2007'!$E$2119:$E$2200)</f>
        <v>#VALUE!</v>
      </c>
      <c r="Z84" s="15" t="e">
        <f t="shared" si="26"/>
        <v>#VALUE!</v>
      </c>
      <c r="AA84" s="23">
        <v>83</v>
      </c>
      <c r="AB84" s="23"/>
      <c r="AC84" s="16" t="e">
        <f t="shared" si="27"/>
        <v>#VALUE!</v>
      </c>
      <c r="AE84" s="17" t="e">
        <f>IF(Y84=0,0,LOOKUP(Y84,[1]Deduct!A$2:A$18,[1]Deduct!C$2:C$18))</f>
        <v>#VALUE!</v>
      </c>
      <c r="AF84" s="18" t="e">
        <f>IF(Y84=0,0,LOOKUP(Y84,[1]Deduct!A$2:A$18,[1]Deduct!D$2:D$18))</f>
        <v>#VALUE!</v>
      </c>
      <c r="AG84" s="18" t="e">
        <f>IF(Y84=0,0,LOOKUP(Y84,[1]Deduct!A$2:A$18,[1]Deduct!E$2:E$18))</f>
        <v>#VALUE!</v>
      </c>
      <c r="AH84" s="19" t="e">
        <f t="shared" si="28"/>
        <v>#VALUE!</v>
      </c>
      <c r="AJ84" s="13">
        <f>IF(X84=0,0,LOOKUP(X84,[1]Deduct!A$21:A$64,[1]Deduct!A$21:A$64))-X84</f>
        <v>-70</v>
      </c>
      <c r="AK84" s="20">
        <f>IF(X84=0,0,LOOKUP(X84,[1]Deduct!A$21:A$64,[1]Deduct!C$21:C$64))</f>
        <v>76.92</v>
      </c>
      <c r="AL84" s="13">
        <f>IF(X84=0,0,LOOKUP(X84,[1]Deduct!A$21:A$64,[1]Deduct!D$21:D$64))</f>
        <v>30.49</v>
      </c>
      <c r="AM84" s="13">
        <f>IF(X84=0,0,LOOKUP(X84,[1]Deduct!A$21:A$64,[1]Deduct!E$21:E$64))</f>
        <v>13.01</v>
      </c>
      <c r="AN84" s="18">
        <f t="shared" si="29"/>
        <v>169.12</v>
      </c>
      <c r="AP84" s="21" t="e">
        <f t="shared" si="30"/>
        <v>#VALUE!</v>
      </c>
    </row>
    <row r="85" spans="1:42" s="13" customFormat="1" ht="15">
      <c r="A85" s="68">
        <v>83</v>
      </c>
      <c r="B85" s="2" t="s">
        <v>114</v>
      </c>
      <c r="C85" s="3" t="s">
        <v>195</v>
      </c>
      <c r="D85" s="1" t="s">
        <v>216</v>
      </c>
      <c r="E85" s="23" t="s">
        <v>18</v>
      </c>
      <c r="F85" s="82">
        <v>14</v>
      </c>
      <c r="G85" s="69">
        <f t="shared" si="25"/>
        <v>18.5</v>
      </c>
      <c r="H85" s="24">
        <v>18.5</v>
      </c>
      <c r="I85" s="25">
        <v>0</v>
      </c>
      <c r="J85" s="26">
        <v>0</v>
      </c>
      <c r="K85" s="27">
        <v>0</v>
      </c>
      <c r="L85" s="28">
        <v>0</v>
      </c>
      <c r="M85" s="25">
        <v>0</v>
      </c>
      <c r="N85" s="26">
        <v>0</v>
      </c>
      <c r="O85" s="27">
        <v>0</v>
      </c>
      <c r="P85" s="28">
        <v>0</v>
      </c>
      <c r="Q85" s="25">
        <v>12</v>
      </c>
      <c r="R85" s="26">
        <v>6</v>
      </c>
      <c r="S85" s="27">
        <v>12</v>
      </c>
      <c r="T85" s="28">
        <v>6</v>
      </c>
      <c r="U85" s="25">
        <v>12</v>
      </c>
      <c r="V85" s="26">
        <v>6.5</v>
      </c>
      <c r="W85" s="22"/>
      <c r="X85" s="14">
        <f t="shared" si="31"/>
        <v>518</v>
      </c>
      <c r="Y85" s="14" t="e">
        <f>SUMIF('[1]2007'!$B$2119:$B$2200,[1]New!B90,'[1]2007'!$E$2119:$E$2200)</f>
        <v>#VALUE!</v>
      </c>
      <c r="Z85" s="15" t="e">
        <f t="shared" si="26"/>
        <v>#VALUE!</v>
      </c>
      <c r="AA85" s="23">
        <v>84</v>
      </c>
      <c r="AB85" s="23"/>
      <c r="AC85" s="16" t="e">
        <f t="shared" si="27"/>
        <v>#VALUE!</v>
      </c>
      <c r="AE85" s="17" t="e">
        <f>IF(Y85=0,0,LOOKUP(Y85,[1]Deduct!A$2:A$18,[1]Deduct!C$2:C$18))</f>
        <v>#VALUE!</v>
      </c>
      <c r="AF85" s="18" t="e">
        <f>IF(Y85=0,0,LOOKUP(Y85,[1]Deduct!A$2:A$18,[1]Deduct!D$2:D$18))</f>
        <v>#VALUE!</v>
      </c>
      <c r="AG85" s="18" t="e">
        <f>IF(Y85=0,0,LOOKUP(Y85,[1]Deduct!A$2:A$18,[1]Deduct!E$2:E$18))</f>
        <v>#VALUE!</v>
      </c>
      <c r="AH85" s="19" t="e">
        <f t="shared" si="28"/>
        <v>#VALUE!</v>
      </c>
      <c r="AJ85" s="13">
        <f>IF(X85=0,0,LOOKUP(X85,[1]Deduct!A$21:A$64,[1]Deduct!A$21:A$64))-X85</f>
        <v>-8</v>
      </c>
      <c r="AK85" s="20">
        <f>IF(X85=0,0,LOOKUP(X85,[1]Deduct!A$21:A$64,[1]Deduct!C$21:C$64))</f>
        <v>13.66</v>
      </c>
      <c r="AL85" s="13">
        <f>IF(X85=0,0,LOOKUP(X85,[1]Deduct!A$21:A$64,[1]Deduct!D$21:D$64))</f>
        <v>18.59</v>
      </c>
      <c r="AM85" s="13">
        <f>IF(X85=0,0,LOOKUP(X85,[1]Deduct!A$21:A$64,[1]Deduct!E$21:E$64))</f>
        <v>8.83</v>
      </c>
      <c r="AN85" s="18">
        <f t="shared" si="29"/>
        <v>72.03</v>
      </c>
      <c r="AP85" s="21" t="e">
        <f t="shared" si="30"/>
        <v>#VALUE!</v>
      </c>
    </row>
    <row r="86" spans="1:42" s="13" customFormat="1" ht="15">
      <c r="A86" s="68">
        <v>84</v>
      </c>
      <c r="B86" s="2" t="s">
        <v>116</v>
      </c>
      <c r="C86" s="3" t="s">
        <v>197</v>
      </c>
      <c r="D86" s="1" t="s">
        <v>19</v>
      </c>
      <c r="E86" s="23" t="s">
        <v>18</v>
      </c>
      <c r="F86" s="82">
        <v>10.25</v>
      </c>
      <c r="G86" s="69">
        <f t="shared" si="25"/>
        <v>40</v>
      </c>
      <c r="H86" s="24">
        <v>40</v>
      </c>
      <c r="I86" s="25">
        <v>2</v>
      </c>
      <c r="J86" s="26">
        <v>9</v>
      </c>
      <c r="K86" s="27">
        <v>2</v>
      </c>
      <c r="L86" s="28">
        <v>9</v>
      </c>
      <c r="M86" s="25">
        <v>0</v>
      </c>
      <c r="N86" s="26">
        <v>0</v>
      </c>
      <c r="O86" s="27">
        <v>2</v>
      </c>
      <c r="P86" s="28">
        <v>9</v>
      </c>
      <c r="Q86" s="25">
        <v>2</v>
      </c>
      <c r="R86" s="26">
        <v>9</v>
      </c>
      <c r="S86" s="27">
        <v>3</v>
      </c>
      <c r="T86" s="28">
        <v>9</v>
      </c>
      <c r="U86" s="25">
        <v>3</v>
      </c>
      <c r="V86" s="26">
        <v>9</v>
      </c>
      <c r="W86" s="22"/>
      <c r="X86" s="14">
        <f t="shared" si="31"/>
        <v>820</v>
      </c>
      <c r="Y86" s="14" t="e">
        <f>SUMIF('[1]2007'!$B$2119:$B$2200,[1]New!B91,'[1]2007'!$E$2119:$E$2200)</f>
        <v>#VALUE!</v>
      </c>
      <c r="Z86" s="15" t="e">
        <f t="shared" si="26"/>
        <v>#VALUE!</v>
      </c>
      <c r="AA86" s="23">
        <v>85</v>
      </c>
      <c r="AB86" s="23"/>
      <c r="AC86" s="16" t="e">
        <f t="shared" si="27"/>
        <v>#VALUE!</v>
      </c>
      <c r="AE86" s="17" t="e">
        <f>IF(Y86=0,0,LOOKUP(Y86,[1]Deduct!A$2:A$18,[1]Deduct!C$2:C$18))</f>
        <v>#VALUE!</v>
      </c>
      <c r="AF86" s="18" t="e">
        <f>IF(Y86=0,0,LOOKUP(Y86,[1]Deduct!A$2:A$18,[1]Deduct!D$2:D$18))</f>
        <v>#VALUE!</v>
      </c>
      <c r="AG86" s="18" t="e">
        <f>IF(Y86=0,0,LOOKUP(Y86,[1]Deduct!A$2:A$18,[1]Deduct!E$2:E$18))</f>
        <v>#VALUE!</v>
      </c>
      <c r="AH86" s="19" t="e">
        <f t="shared" si="28"/>
        <v>#VALUE!</v>
      </c>
      <c r="AJ86" s="13">
        <f>IF(X86=0,0,LOOKUP(X86,[1]Deduct!A$21:A$64,[1]Deduct!A$21:A$64))-X86</f>
        <v>-70</v>
      </c>
      <c r="AK86" s="20">
        <f>IF(X86=0,0,LOOKUP(X86,[1]Deduct!A$21:A$64,[1]Deduct!C$21:C$64))</f>
        <v>76.92</v>
      </c>
      <c r="AL86" s="13">
        <f>IF(X86=0,0,LOOKUP(X86,[1]Deduct!A$21:A$64,[1]Deduct!D$21:D$64))</f>
        <v>30.49</v>
      </c>
      <c r="AM86" s="13">
        <f>IF(X86=0,0,LOOKUP(X86,[1]Deduct!A$21:A$64,[1]Deduct!E$21:E$64))</f>
        <v>13.01</v>
      </c>
      <c r="AN86" s="18">
        <f t="shared" si="29"/>
        <v>169.12</v>
      </c>
      <c r="AP86" s="21" t="e">
        <f t="shared" si="30"/>
        <v>#VALUE!</v>
      </c>
    </row>
    <row r="87" spans="1:42" s="13" customFormat="1" ht="15.75" thickBot="1">
      <c r="A87" s="29">
        <v>85</v>
      </c>
      <c r="B87" s="98" t="s">
        <v>118</v>
      </c>
      <c r="C87" s="101" t="s">
        <v>199</v>
      </c>
      <c r="D87" s="103" t="s">
        <v>20</v>
      </c>
      <c r="E87" s="39" t="s">
        <v>18</v>
      </c>
      <c r="F87" s="106">
        <v>10.25</v>
      </c>
      <c r="G87" s="107">
        <f t="shared" si="25"/>
        <v>20</v>
      </c>
      <c r="H87" s="109">
        <v>20</v>
      </c>
      <c r="I87" s="111">
        <v>12</v>
      </c>
      <c r="J87" s="113">
        <v>4</v>
      </c>
      <c r="K87" s="115">
        <v>12</v>
      </c>
      <c r="L87" s="117">
        <v>4</v>
      </c>
      <c r="M87" s="111">
        <v>12</v>
      </c>
      <c r="N87" s="113">
        <v>4</v>
      </c>
      <c r="O87" s="115">
        <v>0</v>
      </c>
      <c r="P87" s="117">
        <v>0</v>
      </c>
      <c r="Q87" s="111">
        <v>12</v>
      </c>
      <c r="R87" s="113">
        <v>4</v>
      </c>
      <c r="S87" s="115">
        <v>12</v>
      </c>
      <c r="T87" s="117">
        <v>4</v>
      </c>
      <c r="U87" s="111">
        <v>0</v>
      </c>
      <c r="V87" s="113">
        <v>0</v>
      </c>
      <c r="W87" s="119"/>
      <c r="X87" s="39">
        <f t="shared" si="31"/>
        <v>410</v>
      </c>
      <c r="Y87" s="39" t="e">
        <f>SUMIF('[1]2007'!$B$2119:$B$2200,[1]New!B92,'[1]2007'!$E$2119:$E$2200)</f>
        <v>#VALUE!</v>
      </c>
      <c r="Z87" s="122" t="e">
        <f t="shared" si="26"/>
        <v>#VALUE!</v>
      </c>
      <c r="AA87" s="39">
        <v>86</v>
      </c>
      <c r="AB87" s="39"/>
      <c r="AC87" s="124" t="e">
        <f t="shared" si="27"/>
        <v>#VALUE!</v>
      </c>
      <c r="AD87" s="126"/>
      <c r="AE87" s="127" t="e">
        <f>IF(Y87=0,0,LOOKUP(Y87,[1]Deduct!A$2:A$18,[1]Deduct!C$2:C$18))</f>
        <v>#VALUE!</v>
      </c>
      <c r="AF87" s="129" t="e">
        <f>IF(Y87=0,0,LOOKUP(Y87,[1]Deduct!A$2:A$18,[1]Deduct!D$2:D$18))</f>
        <v>#VALUE!</v>
      </c>
      <c r="AG87" s="129" t="e">
        <f>IF(Y87=0,0,LOOKUP(Y87,[1]Deduct!A$2:A$18,[1]Deduct!E$2:E$18))</f>
        <v>#VALUE!</v>
      </c>
      <c r="AH87" s="130" t="e">
        <f t="shared" si="28"/>
        <v>#VALUE!</v>
      </c>
      <c r="AI87" s="126"/>
      <c r="AJ87" s="126">
        <f>IF(X87=0,0,LOOKUP(X87,[1]Deduct!A$21:A$64,[1]Deduct!A$21:A$64))-X87</f>
        <v>0</v>
      </c>
      <c r="AK87" s="132">
        <f>IF(X87=0,0,LOOKUP(X87,[1]Deduct!A$21:A$64,[1]Deduct!C$21:C$64))</f>
        <v>0</v>
      </c>
      <c r="AL87" s="126">
        <f>IF(X87=0,0,LOOKUP(X87,[1]Deduct!A$21:A$64,[1]Deduct!D$21:D$64))</f>
        <v>13.64</v>
      </c>
      <c r="AM87" s="126">
        <f>IF(X87=0,0,LOOKUP(X87,[1]Deduct!A$21:A$64,[1]Deduct!E$21:E$64))</f>
        <v>7.1</v>
      </c>
      <c r="AN87" s="129">
        <f t="shared" si="29"/>
        <v>44.32</v>
      </c>
      <c r="AO87" s="126"/>
      <c r="AP87" s="134" t="e">
        <f t="shared" si="30"/>
        <v>#VALUE!</v>
      </c>
    </row>
    <row r="88" spans="1:42" ht="13.5" thickTop="1"/>
    <row r="89" spans="1:42" ht="13.5" thickBot="1">
      <c r="F89" s="136"/>
    </row>
    <row r="90" spans="1:42" s="9" customFormat="1" ht="17.25" thickTop="1" thickBot="1">
      <c r="A90" s="216" t="s">
        <v>0</v>
      </c>
      <c r="B90" s="218" t="s">
        <v>1</v>
      </c>
      <c r="C90" s="220" t="s">
        <v>2</v>
      </c>
      <c r="D90" s="222" t="s">
        <v>3</v>
      </c>
      <c r="E90" s="222" t="s">
        <v>4</v>
      </c>
      <c r="F90" s="210" t="s">
        <v>5</v>
      </c>
      <c r="G90" s="212" t="s">
        <v>6</v>
      </c>
      <c r="H90" s="214" t="s">
        <v>37</v>
      </c>
      <c r="I90" s="208" t="s">
        <v>7</v>
      </c>
      <c r="J90" s="209"/>
      <c r="K90" s="208" t="s">
        <v>8</v>
      </c>
      <c r="L90" s="209"/>
      <c r="M90" s="208" t="s">
        <v>9</v>
      </c>
      <c r="N90" s="209"/>
      <c r="O90" s="208" t="s">
        <v>10</v>
      </c>
      <c r="P90" s="209"/>
      <c r="Q90" s="231" t="s">
        <v>11</v>
      </c>
      <c r="R90" s="232"/>
      <c r="S90" s="208" t="s">
        <v>12</v>
      </c>
      <c r="T90" s="209"/>
      <c r="U90" s="208" t="s">
        <v>13</v>
      </c>
      <c r="V90" s="209"/>
      <c r="W90" s="224"/>
      <c r="X90" s="226" t="s">
        <v>16</v>
      </c>
      <c r="Y90" s="228" t="s">
        <v>30</v>
      </c>
      <c r="Z90" s="200" t="s">
        <v>32</v>
      </c>
      <c r="AA90" s="202"/>
      <c r="AB90" s="70"/>
      <c r="AC90" s="204"/>
      <c r="AD90" s="206"/>
      <c r="AE90" s="196" t="s">
        <v>33</v>
      </c>
      <c r="AF90" s="198" t="s">
        <v>34</v>
      </c>
      <c r="AG90" s="198" t="s">
        <v>35</v>
      </c>
      <c r="AH90" s="76" t="s">
        <v>30</v>
      </c>
      <c r="AI90" s="77"/>
      <c r="AJ90" s="93"/>
      <c r="AK90" s="196" t="s">
        <v>33</v>
      </c>
      <c r="AL90" s="198" t="s">
        <v>34</v>
      </c>
      <c r="AM90" s="198" t="s">
        <v>35</v>
      </c>
      <c r="AN90" s="78" t="s">
        <v>16</v>
      </c>
      <c r="AO90" s="194"/>
      <c r="AP90" s="76" t="s">
        <v>31</v>
      </c>
    </row>
    <row r="91" spans="1:42" s="9" customFormat="1" ht="17.25" thickTop="1" thickBot="1">
      <c r="A91" s="217"/>
      <c r="B91" s="219"/>
      <c r="C91" s="221"/>
      <c r="D91" s="223"/>
      <c r="E91" s="223"/>
      <c r="F91" s="211"/>
      <c r="G91" s="213"/>
      <c r="H91" s="215"/>
      <c r="I91" s="71" t="s">
        <v>14</v>
      </c>
      <c r="J91" s="72" t="s">
        <v>15</v>
      </c>
      <c r="K91" s="71" t="s">
        <v>14</v>
      </c>
      <c r="L91" s="73" t="s">
        <v>15</v>
      </c>
      <c r="M91" s="71" t="s">
        <v>14</v>
      </c>
      <c r="N91" s="72" t="s">
        <v>15</v>
      </c>
      <c r="O91" s="71" t="s">
        <v>14</v>
      </c>
      <c r="P91" s="73" t="s">
        <v>15</v>
      </c>
      <c r="Q91" s="95" t="s">
        <v>14</v>
      </c>
      <c r="R91" s="96" t="s">
        <v>15</v>
      </c>
      <c r="S91" s="71" t="s">
        <v>14</v>
      </c>
      <c r="T91" s="73" t="s">
        <v>15</v>
      </c>
      <c r="U91" s="74" t="s">
        <v>14</v>
      </c>
      <c r="V91" s="72" t="s">
        <v>15</v>
      </c>
      <c r="W91" s="225"/>
      <c r="X91" s="227"/>
      <c r="Y91" s="229"/>
      <c r="Z91" s="201"/>
      <c r="AA91" s="203"/>
      <c r="AB91" s="10"/>
      <c r="AC91" s="205"/>
      <c r="AD91" s="207"/>
      <c r="AE91" s="197"/>
      <c r="AF91" s="199"/>
      <c r="AG91" s="199"/>
      <c r="AH91" s="7" t="s">
        <v>36</v>
      </c>
      <c r="AI91" s="75"/>
      <c r="AJ91" s="8"/>
      <c r="AK91" s="197"/>
      <c r="AL91" s="199"/>
      <c r="AM91" s="199"/>
      <c r="AN91" s="94" t="s">
        <v>36</v>
      </c>
      <c r="AO91" s="195"/>
      <c r="AP91" s="7" t="s">
        <v>36</v>
      </c>
    </row>
    <row r="92" spans="1:42" s="13" customFormat="1" ht="15.75" thickTop="1">
      <c r="A92" s="68">
        <v>1</v>
      </c>
      <c r="B92" s="2" t="s">
        <v>47</v>
      </c>
      <c r="C92" s="3" t="s">
        <v>120</v>
      </c>
      <c r="D92" s="1" t="s">
        <v>25</v>
      </c>
      <c r="E92" s="23" t="s">
        <v>18</v>
      </c>
      <c r="F92" s="82">
        <v>10.25</v>
      </c>
      <c r="G92" s="69">
        <f t="shared" ref="G92:G155" si="32">IF(J92&lt;I92,J92+12-I92,J92-I92)+IF(L92&lt;K92,L92+12-K92,L92-K92)+IF(N92&lt;M92,N92+12-M92,N92-M92)+IF(P92&lt;O92,P92+12-O92,P92-O92)+IF(R92&lt;Q92,R92+12-Q92,R92-Q92)+IF(T92&lt;S92,T92+12-S92,T92-S92)+IF(V92&lt;U92,V92+12-U92,V92-U92)</f>
        <v>30</v>
      </c>
      <c r="H92" s="24">
        <v>30</v>
      </c>
      <c r="I92" s="90"/>
      <c r="J92" s="91"/>
      <c r="K92" s="27">
        <v>12</v>
      </c>
      <c r="L92" s="28">
        <v>6</v>
      </c>
      <c r="M92" s="25">
        <v>0</v>
      </c>
      <c r="N92" s="26">
        <v>0</v>
      </c>
      <c r="O92" s="27">
        <v>12</v>
      </c>
      <c r="P92" s="28">
        <v>6</v>
      </c>
      <c r="Q92" s="25">
        <v>12</v>
      </c>
      <c r="R92" s="26">
        <v>6</v>
      </c>
      <c r="S92" s="27">
        <v>12</v>
      </c>
      <c r="T92" s="28">
        <v>6</v>
      </c>
      <c r="U92" s="25">
        <v>3</v>
      </c>
      <c r="V92" s="26">
        <v>9</v>
      </c>
      <c r="W92" s="22"/>
      <c r="X92" s="14">
        <f>F92*G92*2</f>
        <v>615</v>
      </c>
      <c r="Y92" s="14" t="e">
        <f>SUMIF('[1]2007'!$B$2119:$B$2200,[1]New!B94,'[1]2007'!$E$2119:$E$2200)</f>
        <v>#VALUE!</v>
      </c>
      <c r="Z92" s="15" t="e">
        <f>IF(X92=0,0,X92-Y92)</f>
        <v>#VALUE!</v>
      </c>
      <c r="AA92" s="23">
        <v>1</v>
      </c>
      <c r="AB92" s="23"/>
      <c r="AC92" s="16" t="e">
        <f>IF(Y92=0,0,Z92/Y92)</f>
        <v>#VALUE!</v>
      </c>
      <c r="AE92" s="17" t="e">
        <f>IF(Y92=0,0,LOOKUP(Y92,[1]Deduct!A$2:A$18,[1]Deduct!C$2:C$18))</f>
        <v>#VALUE!</v>
      </c>
      <c r="AF92" s="18" t="e">
        <f>IF(Y92=0,0,LOOKUP(Y92,[1]Deduct!A$2:A$18,[1]Deduct!D$2:D$18))</f>
        <v>#VALUE!</v>
      </c>
      <c r="AG92" s="18" t="e">
        <f>IF(Y92=0,0,LOOKUP(Y92,[1]Deduct!A$2:A$18,[1]Deduct!E$2:E$18))</f>
        <v>#VALUE!</v>
      </c>
      <c r="AH92" s="19" t="e">
        <f>ROUND(AE92+AF92*2+AG92*2.4,2)</f>
        <v>#VALUE!</v>
      </c>
      <c r="AJ92" s="13">
        <f>IF(X92=0,0,LOOKUP(X92,[1]Deduct!A$21:A$64,[1]Deduct!A$21:A$64))-X92</f>
        <v>-5</v>
      </c>
      <c r="AK92" s="20">
        <f>IF(X92=0,0,LOOKUP(X92,[1]Deduct!A$21:A$64,[1]Deduct!C$21:C$64))</f>
        <v>38.94</v>
      </c>
      <c r="AL92" s="13">
        <f>IF(X92=0,0,LOOKUP(X92,[1]Deduct!A$21:A$64,[1]Deduct!D$21:D$64))</f>
        <v>23.54</v>
      </c>
      <c r="AM92" s="13">
        <f>IF(X92=0,0,LOOKUP(X92,[1]Deduct!A$21:A$64,[1]Deduct!E$21:E$64))</f>
        <v>10.56</v>
      </c>
      <c r="AN92" s="18">
        <f>ROUND(AK92+AL92*2+AM92*2.4,2)</f>
        <v>111.36</v>
      </c>
      <c r="AP92" s="21" t="e">
        <f>AN92-AH92</f>
        <v>#VALUE!</v>
      </c>
    </row>
    <row r="93" spans="1:42" s="13" customFormat="1" ht="15">
      <c r="A93" s="68">
        <v>2</v>
      </c>
      <c r="B93" s="2" t="s">
        <v>49</v>
      </c>
      <c r="C93" s="3" t="s">
        <v>122</v>
      </c>
      <c r="D93" s="1" t="s">
        <v>25</v>
      </c>
      <c r="E93" s="23" t="s">
        <v>18</v>
      </c>
      <c r="F93" s="82">
        <v>10.75</v>
      </c>
      <c r="G93" s="69">
        <f t="shared" si="32"/>
        <v>30</v>
      </c>
      <c r="H93" s="24">
        <v>30</v>
      </c>
      <c r="I93" s="90"/>
      <c r="J93" s="91"/>
      <c r="K93" s="27">
        <v>0</v>
      </c>
      <c r="L93" s="28">
        <v>0</v>
      </c>
      <c r="M93" s="25">
        <v>10</v>
      </c>
      <c r="N93" s="26">
        <v>5.5</v>
      </c>
      <c r="O93" s="27">
        <v>10</v>
      </c>
      <c r="P93" s="28">
        <v>5.5</v>
      </c>
      <c r="Q93" s="25">
        <v>10</v>
      </c>
      <c r="R93" s="26">
        <v>5.5</v>
      </c>
      <c r="S93" s="27">
        <v>0</v>
      </c>
      <c r="T93" s="28">
        <v>0</v>
      </c>
      <c r="U93" s="25">
        <v>10</v>
      </c>
      <c r="V93" s="26">
        <v>5.5</v>
      </c>
      <c r="W93" s="22"/>
      <c r="X93" s="14">
        <f>F93*G93*2</f>
        <v>645</v>
      </c>
      <c r="Y93" s="14" t="e">
        <f>SUMIF('[1]2007'!$B$2119:$B$2200,[1]New!B97,'[1]2007'!$E$2119:$E$2200)</f>
        <v>#VALUE!</v>
      </c>
      <c r="Z93" s="15" t="e">
        <f>IF(X93=0,0,X93-Y93)</f>
        <v>#VALUE!</v>
      </c>
      <c r="AA93" s="23">
        <v>2</v>
      </c>
      <c r="AB93" s="23"/>
      <c r="AC93" s="16" t="e">
        <f>IF(Y93=0,0,Z93/Y93)</f>
        <v>#VALUE!</v>
      </c>
      <c r="AE93" s="17" t="e">
        <f>IF(Y93=0,0,LOOKUP(Y93,[1]Deduct!A$2:A$18,[1]Deduct!C$2:C$18))</f>
        <v>#VALUE!</v>
      </c>
      <c r="AF93" s="18" t="e">
        <f>IF(Y93=0,0,LOOKUP(Y93,[1]Deduct!A$2:A$18,[1]Deduct!D$2:D$18))</f>
        <v>#VALUE!</v>
      </c>
      <c r="AG93" s="18" t="e">
        <f>IF(Y93=0,0,LOOKUP(Y93,[1]Deduct!A$2:A$18,[1]Deduct!E$2:E$18))</f>
        <v>#VALUE!</v>
      </c>
      <c r="AH93" s="19" t="e">
        <f>ROUND(AE93+AF93*2+AG93*2.4,2)</f>
        <v>#VALUE!</v>
      </c>
      <c r="AJ93" s="13">
        <f>IF(X93=0,0,LOOKUP(X93,[1]Deduct!A$21:A$64,[1]Deduct!A$21:A$64))-X93</f>
        <v>-5</v>
      </c>
      <c r="AK93" s="20">
        <f>IF(X93=0,0,LOOKUP(X93,[1]Deduct!A$21:A$64,[1]Deduct!C$21:C$64))</f>
        <v>45.66</v>
      </c>
      <c r="AL93" s="13">
        <f>IF(X93=0,0,LOOKUP(X93,[1]Deduct!A$21:A$64,[1]Deduct!D$21:D$64))</f>
        <v>25.02</v>
      </c>
      <c r="AM93" s="13">
        <f>IF(X93=0,0,LOOKUP(X93,[1]Deduct!A$21:A$64,[1]Deduct!E$21:E$64))</f>
        <v>11.07</v>
      </c>
      <c r="AN93" s="18">
        <f>ROUND(AK93+AL93*2+AM93*2.4,2)</f>
        <v>122.27</v>
      </c>
      <c r="AP93" s="21" t="e">
        <f>AN93-AH93</f>
        <v>#VALUE!</v>
      </c>
    </row>
    <row r="94" spans="1:42" s="13" customFormat="1" ht="15">
      <c r="A94" s="68">
        <v>3</v>
      </c>
      <c r="B94" s="2" t="s">
        <v>50</v>
      </c>
      <c r="C94" s="3" t="s">
        <v>123</v>
      </c>
      <c r="D94" s="1" t="s">
        <v>20</v>
      </c>
      <c r="E94" s="23" t="s">
        <v>18</v>
      </c>
      <c r="F94" s="82">
        <v>10.5</v>
      </c>
      <c r="G94" s="69">
        <f t="shared" si="32"/>
        <v>37.5</v>
      </c>
      <c r="H94" s="24">
        <v>37.5</v>
      </c>
      <c r="I94" s="90"/>
      <c r="J94" s="91"/>
      <c r="K94" s="27">
        <v>11</v>
      </c>
      <c r="L94" s="28">
        <v>6.5</v>
      </c>
      <c r="M94" s="25">
        <v>11</v>
      </c>
      <c r="N94" s="26">
        <v>6.5</v>
      </c>
      <c r="O94" s="27">
        <v>0</v>
      </c>
      <c r="P94" s="28">
        <v>0</v>
      </c>
      <c r="Q94" s="25">
        <v>11</v>
      </c>
      <c r="R94" s="26">
        <v>6.5</v>
      </c>
      <c r="S94" s="27">
        <v>11</v>
      </c>
      <c r="T94" s="28">
        <v>6.5</v>
      </c>
      <c r="U94" s="25">
        <v>11</v>
      </c>
      <c r="V94" s="26">
        <v>6.5</v>
      </c>
      <c r="W94" s="22"/>
      <c r="X94" s="14">
        <f t="shared" ref="X94:X157" si="33">F94*G94*2</f>
        <v>787.5</v>
      </c>
      <c r="Y94" s="14" t="e">
        <f>SUMIF('[1]2007'!$B$2119:$B$2200,[1]New!B98,'[1]2007'!$E$2119:$E$2200)</f>
        <v>#VALUE!</v>
      </c>
      <c r="Z94" s="15" t="e">
        <f t="shared" ref="Z94:Z101" si="34">IF(X94=0,0,X94-Y94)</f>
        <v>#VALUE!</v>
      </c>
      <c r="AA94" s="23">
        <v>3</v>
      </c>
      <c r="AB94" s="23"/>
      <c r="AC94" s="16" t="e">
        <f t="shared" ref="AC94:AC101" si="35">IF(Y94=0,0,Z94/Y94)</f>
        <v>#VALUE!</v>
      </c>
      <c r="AE94" s="17" t="e">
        <f>IF(Y94=0,0,LOOKUP(Y94,[1]Deduct!A$2:A$18,[1]Deduct!C$2:C$18))</f>
        <v>#VALUE!</v>
      </c>
      <c r="AF94" s="18" t="e">
        <f>IF(Y94=0,0,LOOKUP(Y94,[1]Deduct!A$2:A$18,[1]Deduct!D$2:D$18))</f>
        <v>#VALUE!</v>
      </c>
      <c r="AG94" s="18" t="e">
        <f>IF(Y94=0,0,LOOKUP(Y94,[1]Deduct!A$2:A$18,[1]Deduct!E$2:E$18))</f>
        <v>#VALUE!</v>
      </c>
      <c r="AH94" s="19" t="e">
        <f t="shared" ref="AH94:AH101" si="36">ROUND(AE94+AF94*2+AG94*2.4,2)</f>
        <v>#VALUE!</v>
      </c>
      <c r="AJ94" s="13">
        <f>IF(X94=0,0,LOOKUP(X94,[1]Deduct!A$21:A$64,[1]Deduct!A$21:A$64))-X94</f>
        <v>-37.5</v>
      </c>
      <c r="AK94" s="20">
        <f>IF(X94=0,0,LOOKUP(X94,[1]Deduct!A$21:A$64,[1]Deduct!C$21:C$64))</f>
        <v>76.92</v>
      </c>
      <c r="AL94" s="13">
        <f>IF(X94=0,0,LOOKUP(X94,[1]Deduct!A$21:A$64,[1]Deduct!D$21:D$64))</f>
        <v>30.49</v>
      </c>
      <c r="AM94" s="13">
        <f>IF(X94=0,0,LOOKUP(X94,[1]Deduct!A$21:A$64,[1]Deduct!E$21:E$64))</f>
        <v>13.01</v>
      </c>
      <c r="AN94" s="18">
        <f t="shared" ref="AN94:AN101" si="37">ROUND(AK94+AL94*2+AM94*2.4,2)</f>
        <v>169.12</v>
      </c>
      <c r="AP94" s="21" t="e">
        <f t="shared" ref="AP94:AP101" si="38">AN94-AH94</f>
        <v>#VALUE!</v>
      </c>
    </row>
    <row r="95" spans="1:42" s="13" customFormat="1" ht="15">
      <c r="A95" s="68">
        <v>4</v>
      </c>
      <c r="B95" s="2" t="s">
        <v>240</v>
      </c>
      <c r="C95" s="3" t="s">
        <v>241</v>
      </c>
      <c r="D95" s="1" t="s">
        <v>20</v>
      </c>
      <c r="E95" s="1" t="s">
        <v>18</v>
      </c>
      <c r="F95" s="82">
        <v>10.25</v>
      </c>
      <c r="G95" s="69">
        <f t="shared" si="32"/>
        <v>16.5</v>
      </c>
      <c r="H95" s="24">
        <v>16.5</v>
      </c>
      <c r="I95" s="90"/>
      <c r="J95" s="91"/>
      <c r="K95" s="27">
        <v>0</v>
      </c>
      <c r="L95" s="28">
        <v>0</v>
      </c>
      <c r="M95" s="25">
        <v>0</v>
      </c>
      <c r="N95" s="26">
        <v>0</v>
      </c>
      <c r="O95" s="27">
        <v>0</v>
      </c>
      <c r="P95" s="28">
        <v>0</v>
      </c>
      <c r="Q95" s="25">
        <v>11</v>
      </c>
      <c r="R95" s="26">
        <v>4</v>
      </c>
      <c r="S95" s="27">
        <v>11</v>
      </c>
      <c r="T95" s="28">
        <v>4</v>
      </c>
      <c r="U95" s="25">
        <v>11</v>
      </c>
      <c r="V95" s="26">
        <v>5.5</v>
      </c>
      <c r="W95" s="22"/>
      <c r="X95" s="14">
        <f t="shared" si="33"/>
        <v>338.25</v>
      </c>
      <c r="Y95" s="14" t="e">
        <f>SUMIF('[1]2007'!$B$2119:$B$2200,[1]New!B99,'[1]2007'!$E$2119:$E$2200)</f>
        <v>#VALUE!</v>
      </c>
      <c r="Z95" s="15" t="e">
        <f t="shared" si="34"/>
        <v>#VALUE!</v>
      </c>
      <c r="AA95" s="23">
        <v>4</v>
      </c>
      <c r="AB95" s="23"/>
      <c r="AC95" s="16" t="e">
        <f t="shared" si="35"/>
        <v>#VALUE!</v>
      </c>
      <c r="AE95" s="17" t="e">
        <f>IF(Y95=0,0,LOOKUP(Y95,[1]Deduct!A$2:A$18,[1]Deduct!C$2:C$18))</f>
        <v>#VALUE!</v>
      </c>
      <c r="AF95" s="18" t="e">
        <f>IF(Y95=0,0,LOOKUP(Y95,[1]Deduct!A$2:A$18,[1]Deduct!D$2:D$18))</f>
        <v>#VALUE!</v>
      </c>
      <c r="AG95" s="18" t="e">
        <f>IF(Y95=0,0,LOOKUP(Y95,[1]Deduct!A$2:A$18,[1]Deduct!E$2:E$18))</f>
        <v>#VALUE!</v>
      </c>
      <c r="AH95" s="19" t="e">
        <f t="shared" si="36"/>
        <v>#VALUE!</v>
      </c>
      <c r="AJ95" s="13" t="e">
        <f>IF(X95=0,0,LOOKUP(X95,[1]Deduct!A$21:A$64,[1]Deduct!A$21:A$64))-X95</f>
        <v>#N/A</v>
      </c>
      <c r="AK95" s="20" t="e">
        <f>IF(X95=0,0,LOOKUP(X95,[1]Deduct!A$21:A$64,[1]Deduct!C$21:C$64))</f>
        <v>#N/A</v>
      </c>
      <c r="AL95" s="13" t="e">
        <f>IF(X95=0,0,LOOKUP(X95,[1]Deduct!A$21:A$64,[1]Deduct!D$21:D$64))</f>
        <v>#N/A</v>
      </c>
      <c r="AM95" s="13" t="e">
        <f>IF(X95=0,0,LOOKUP(X95,[1]Deduct!A$21:A$64,[1]Deduct!E$21:E$64))</f>
        <v>#N/A</v>
      </c>
      <c r="AN95" s="18" t="e">
        <f t="shared" si="37"/>
        <v>#N/A</v>
      </c>
      <c r="AP95" s="21" t="e">
        <f t="shared" si="38"/>
        <v>#N/A</v>
      </c>
    </row>
    <row r="96" spans="1:42" s="13" customFormat="1" ht="15">
      <c r="A96" s="68">
        <v>5</v>
      </c>
      <c r="B96" s="2" t="s">
        <v>51</v>
      </c>
      <c r="C96" s="3" t="s">
        <v>124</v>
      </c>
      <c r="D96" s="1" t="s">
        <v>17</v>
      </c>
      <c r="E96" s="23" t="s">
        <v>18</v>
      </c>
      <c r="F96" s="82">
        <v>10.75</v>
      </c>
      <c r="G96" s="69">
        <f t="shared" si="32"/>
        <v>15.25</v>
      </c>
      <c r="H96" s="24">
        <v>15.25</v>
      </c>
      <c r="I96" s="90"/>
      <c r="J96" s="91"/>
      <c r="K96" s="27">
        <v>0</v>
      </c>
      <c r="L96" s="28">
        <v>0</v>
      </c>
      <c r="M96" s="25">
        <v>0</v>
      </c>
      <c r="N96" s="26">
        <v>0</v>
      </c>
      <c r="O96" s="27">
        <v>0</v>
      </c>
      <c r="P96" s="28">
        <v>0</v>
      </c>
      <c r="Q96" s="25">
        <v>12</v>
      </c>
      <c r="R96" s="26">
        <v>5</v>
      </c>
      <c r="S96" s="27">
        <v>12</v>
      </c>
      <c r="T96" s="28">
        <v>5</v>
      </c>
      <c r="U96" s="25">
        <v>12</v>
      </c>
      <c r="V96" s="26">
        <v>5.25</v>
      </c>
      <c r="W96" s="22"/>
      <c r="X96" s="14">
        <f t="shared" si="33"/>
        <v>327.875</v>
      </c>
      <c r="Y96" s="14" t="e">
        <f>SUMIF('[1]2007'!$B$2119:$B$2200,[1]New!B100,'[1]2007'!$E$2119:$E$2200)</f>
        <v>#VALUE!</v>
      </c>
      <c r="Z96" s="15" t="e">
        <f t="shared" si="34"/>
        <v>#VALUE!</v>
      </c>
      <c r="AA96" s="23">
        <v>5</v>
      </c>
      <c r="AB96" s="23"/>
      <c r="AC96" s="16" t="e">
        <f t="shared" si="35"/>
        <v>#VALUE!</v>
      </c>
      <c r="AE96" s="17" t="e">
        <f>IF(Y96=0,0,LOOKUP(Y96,[1]Deduct!A$2:A$18,[1]Deduct!C$2:C$18))</f>
        <v>#VALUE!</v>
      </c>
      <c r="AF96" s="18" t="e">
        <f>IF(Y96=0,0,LOOKUP(Y96,[1]Deduct!A$2:A$18,[1]Deduct!D$2:D$18))</f>
        <v>#VALUE!</v>
      </c>
      <c r="AG96" s="18" t="e">
        <f>IF(Y96=0,0,LOOKUP(Y96,[1]Deduct!A$2:A$18,[1]Deduct!E$2:E$18))</f>
        <v>#VALUE!</v>
      </c>
      <c r="AH96" s="19" t="e">
        <f t="shared" si="36"/>
        <v>#VALUE!</v>
      </c>
      <c r="AJ96" s="13" t="e">
        <f>IF(X96=0,0,LOOKUP(X96,[1]Deduct!A$21:A$64,[1]Deduct!A$21:A$64))-X96</f>
        <v>#N/A</v>
      </c>
      <c r="AK96" s="20" t="e">
        <f>IF(X96=0,0,LOOKUP(X96,[1]Deduct!A$21:A$64,[1]Deduct!C$21:C$64))</f>
        <v>#N/A</v>
      </c>
      <c r="AL96" s="13" t="e">
        <f>IF(X96=0,0,LOOKUP(X96,[1]Deduct!A$21:A$64,[1]Deduct!D$21:D$64))</f>
        <v>#N/A</v>
      </c>
      <c r="AM96" s="13" t="e">
        <f>IF(X96=0,0,LOOKUP(X96,[1]Deduct!A$21:A$64,[1]Deduct!E$21:E$64))</f>
        <v>#N/A</v>
      </c>
      <c r="AN96" s="18" t="e">
        <f t="shared" si="37"/>
        <v>#N/A</v>
      </c>
      <c r="AP96" s="21" t="e">
        <f t="shared" si="38"/>
        <v>#N/A</v>
      </c>
    </row>
    <row r="97" spans="1:42" s="13" customFormat="1" ht="15">
      <c r="A97" s="68">
        <v>6</v>
      </c>
      <c r="B97" s="2" t="s">
        <v>232</v>
      </c>
      <c r="C97" s="3" t="s">
        <v>233</v>
      </c>
      <c r="D97" s="1" t="s">
        <v>20</v>
      </c>
      <c r="E97" s="23" t="s">
        <v>18</v>
      </c>
      <c r="F97" s="82">
        <v>10.25</v>
      </c>
      <c r="G97" s="69">
        <f t="shared" si="32"/>
        <v>22.9</v>
      </c>
      <c r="H97" s="24">
        <v>22.9</v>
      </c>
      <c r="I97" s="90"/>
      <c r="J97" s="91"/>
      <c r="K97" s="27">
        <v>0</v>
      </c>
      <c r="L97" s="28">
        <v>0</v>
      </c>
      <c r="M97" s="25">
        <v>10</v>
      </c>
      <c r="N97" s="26">
        <v>3</v>
      </c>
      <c r="O97" s="27">
        <v>10</v>
      </c>
      <c r="P97" s="28">
        <v>4</v>
      </c>
      <c r="Q97" s="25">
        <v>0</v>
      </c>
      <c r="R97" s="26">
        <v>0</v>
      </c>
      <c r="S97" s="27">
        <v>10</v>
      </c>
      <c r="T97" s="28">
        <v>4</v>
      </c>
      <c r="U97" s="25">
        <v>10</v>
      </c>
      <c r="V97" s="26">
        <v>3.9</v>
      </c>
      <c r="W97" s="22"/>
      <c r="X97" s="14">
        <f t="shared" si="33"/>
        <v>469.45</v>
      </c>
      <c r="Y97" s="14" t="e">
        <f>SUMIF('[1]2007'!$B$2119:$B$2200,[1]New!B101,'[1]2007'!$E$2119:$E$2200)</f>
        <v>#VALUE!</v>
      </c>
      <c r="Z97" s="15" t="e">
        <f t="shared" si="34"/>
        <v>#VALUE!</v>
      </c>
      <c r="AA97" s="23">
        <v>6</v>
      </c>
      <c r="AB97" s="23"/>
      <c r="AC97" s="16" t="e">
        <f t="shared" si="35"/>
        <v>#VALUE!</v>
      </c>
      <c r="AE97" s="17" t="e">
        <f>IF(Y97=0,0,LOOKUP(Y97,[1]Deduct!A$2:A$18,[1]Deduct!C$2:C$18))</f>
        <v>#VALUE!</v>
      </c>
      <c r="AF97" s="18" t="e">
        <f>IF(Y97=0,0,LOOKUP(Y97,[1]Deduct!A$2:A$18,[1]Deduct!D$2:D$18))</f>
        <v>#VALUE!</v>
      </c>
      <c r="AG97" s="18" t="e">
        <f>IF(Y97=0,0,LOOKUP(Y97,[1]Deduct!A$2:A$18,[1]Deduct!E$2:E$18))</f>
        <v>#VALUE!</v>
      </c>
      <c r="AH97" s="19" t="e">
        <f t="shared" si="36"/>
        <v>#VALUE!</v>
      </c>
      <c r="AJ97" s="13">
        <f>IF(X97=0,0,LOOKUP(X97,[1]Deduct!A$21:A$64,[1]Deduct!A$21:A$64))-X97</f>
        <v>-9.4499999999999886</v>
      </c>
      <c r="AK97" s="20">
        <f>IF(X97=0,0,LOOKUP(X97,[1]Deduct!A$21:A$64,[1]Deduct!C$21:C$64))</f>
        <v>4.13</v>
      </c>
      <c r="AL97" s="13">
        <f>IF(X97=0,0,LOOKUP(X97,[1]Deduct!A$21:A$64,[1]Deduct!D$21:D$64))</f>
        <v>16.11</v>
      </c>
      <c r="AM97" s="13">
        <f>IF(X97=0,0,LOOKUP(X97,[1]Deduct!A$21:A$64,[1]Deduct!E$21:E$64))</f>
        <v>7.96</v>
      </c>
      <c r="AN97" s="18">
        <f t="shared" si="37"/>
        <v>55.45</v>
      </c>
      <c r="AP97" s="21" t="e">
        <f t="shared" si="38"/>
        <v>#VALUE!</v>
      </c>
    </row>
    <row r="98" spans="1:42" s="13" customFormat="1" ht="15">
      <c r="A98" s="68">
        <v>7</v>
      </c>
      <c r="B98" s="2" t="s">
        <v>217</v>
      </c>
      <c r="C98" s="3" t="s">
        <v>218</v>
      </c>
      <c r="D98" s="1" t="s">
        <v>20</v>
      </c>
      <c r="E98" s="23" t="s">
        <v>18</v>
      </c>
      <c r="F98" s="82">
        <v>14</v>
      </c>
      <c r="G98" s="69">
        <f t="shared" si="32"/>
        <v>20</v>
      </c>
      <c r="H98" s="24">
        <v>20</v>
      </c>
      <c r="I98" s="90"/>
      <c r="J98" s="91"/>
      <c r="K98" s="27">
        <v>0</v>
      </c>
      <c r="L98" s="28">
        <v>0</v>
      </c>
      <c r="M98" s="25">
        <v>11</v>
      </c>
      <c r="N98" s="26">
        <v>4</v>
      </c>
      <c r="O98" s="27">
        <v>11</v>
      </c>
      <c r="P98" s="28">
        <v>4</v>
      </c>
      <c r="Q98" s="25">
        <v>11</v>
      </c>
      <c r="R98" s="26">
        <v>4</v>
      </c>
      <c r="S98" s="27">
        <v>0</v>
      </c>
      <c r="T98" s="28">
        <v>0</v>
      </c>
      <c r="U98" s="25">
        <v>11</v>
      </c>
      <c r="V98" s="26">
        <v>4</v>
      </c>
      <c r="W98" s="3" t="s">
        <v>255</v>
      </c>
      <c r="X98" s="14">
        <f t="shared" si="33"/>
        <v>560</v>
      </c>
      <c r="Y98" s="14" t="e">
        <f>SUMIF('[1]2007'!$B$2119:$B$2200,[1]New!B102,'[1]2007'!$E$2119:$E$2200)</f>
        <v>#VALUE!</v>
      </c>
      <c r="Z98" s="15" t="e">
        <f t="shared" si="34"/>
        <v>#VALUE!</v>
      </c>
      <c r="AA98" s="23">
        <v>7</v>
      </c>
      <c r="AB98" s="23"/>
      <c r="AC98" s="16" t="e">
        <f t="shared" si="35"/>
        <v>#VALUE!</v>
      </c>
      <c r="AE98" s="17" t="e">
        <f>IF(Y98=0,0,LOOKUP(Y98,[1]Deduct!A$2:A$18,[1]Deduct!C$2:C$18))</f>
        <v>#VALUE!</v>
      </c>
      <c r="AF98" s="18" t="e">
        <f>IF(Y98=0,0,LOOKUP(Y98,[1]Deduct!A$2:A$18,[1]Deduct!D$2:D$18))</f>
        <v>#VALUE!</v>
      </c>
      <c r="AG98" s="18" t="e">
        <f>IF(Y98=0,0,LOOKUP(Y98,[1]Deduct!A$2:A$18,[1]Deduct!E$2:E$18))</f>
        <v>#VALUE!</v>
      </c>
      <c r="AH98" s="19" t="e">
        <f t="shared" si="36"/>
        <v>#VALUE!</v>
      </c>
      <c r="AJ98" s="13">
        <f>IF(X98=0,0,LOOKUP(X98,[1]Deduct!A$21:A$64,[1]Deduct!A$21:A$64))-X98</f>
        <v>0</v>
      </c>
      <c r="AK98" s="20">
        <f>IF(X98=0,0,LOOKUP(X98,[1]Deduct!A$21:A$64,[1]Deduct!C$21:C$64))</f>
        <v>26.3</v>
      </c>
      <c r="AL98" s="13">
        <f>IF(X98=0,0,LOOKUP(X98,[1]Deduct!A$21:A$64,[1]Deduct!D$21:D$64))</f>
        <v>21.06</v>
      </c>
      <c r="AM98" s="13">
        <f>IF(X98=0,0,LOOKUP(X98,[1]Deduct!A$21:A$64,[1]Deduct!E$21:E$64))</f>
        <v>9.69</v>
      </c>
      <c r="AN98" s="18">
        <f t="shared" si="37"/>
        <v>91.68</v>
      </c>
      <c r="AP98" s="21" t="e">
        <f t="shared" si="38"/>
        <v>#VALUE!</v>
      </c>
    </row>
    <row r="99" spans="1:42" s="13" customFormat="1" ht="15">
      <c r="A99" s="68">
        <v>8</v>
      </c>
      <c r="B99" s="2" t="s">
        <v>52</v>
      </c>
      <c r="C99" s="3" t="s">
        <v>125</v>
      </c>
      <c r="D99" s="1" t="s">
        <v>17</v>
      </c>
      <c r="E99" s="23" t="s">
        <v>18</v>
      </c>
      <c r="F99" s="82">
        <v>10.25</v>
      </c>
      <c r="G99" s="69">
        <f t="shared" si="32"/>
        <v>6.5</v>
      </c>
      <c r="H99" s="24">
        <v>6.5</v>
      </c>
      <c r="I99" s="90"/>
      <c r="J99" s="91"/>
      <c r="K99" s="27">
        <v>0</v>
      </c>
      <c r="L99" s="28">
        <v>0</v>
      </c>
      <c r="M99" s="25">
        <v>0</v>
      </c>
      <c r="N99" s="26">
        <v>0</v>
      </c>
      <c r="O99" s="27">
        <v>0</v>
      </c>
      <c r="P99" s="28">
        <v>0</v>
      </c>
      <c r="Q99" s="25">
        <v>0</v>
      </c>
      <c r="R99" s="26">
        <v>0</v>
      </c>
      <c r="S99" s="27">
        <v>0</v>
      </c>
      <c r="T99" s="28">
        <v>0</v>
      </c>
      <c r="U99" s="25">
        <v>10</v>
      </c>
      <c r="V99" s="26">
        <v>4.5</v>
      </c>
      <c r="W99" s="22"/>
      <c r="X99" s="14">
        <f t="shared" si="33"/>
        <v>133.25</v>
      </c>
      <c r="Y99" s="14" t="e">
        <f>SUMIF('[1]2007'!$B$2119:$B$2200,[1]New!B103,'[1]2007'!$E$2119:$E$2200)</f>
        <v>#VALUE!</v>
      </c>
      <c r="Z99" s="15" t="e">
        <f t="shared" si="34"/>
        <v>#VALUE!</v>
      </c>
      <c r="AA99" s="23">
        <v>8</v>
      </c>
      <c r="AB99" s="23"/>
      <c r="AC99" s="16" t="e">
        <f t="shared" si="35"/>
        <v>#VALUE!</v>
      </c>
      <c r="AE99" s="17" t="e">
        <f>IF(Y99=0,0,LOOKUP(Y99,[1]Deduct!A$2:A$18,[1]Deduct!C$2:C$18))</f>
        <v>#VALUE!</v>
      </c>
      <c r="AF99" s="18" t="e">
        <f>IF(Y99=0,0,LOOKUP(Y99,[1]Deduct!A$2:A$18,[1]Deduct!D$2:D$18))</f>
        <v>#VALUE!</v>
      </c>
      <c r="AG99" s="18" t="e">
        <f>IF(Y99=0,0,LOOKUP(Y99,[1]Deduct!A$2:A$18,[1]Deduct!E$2:E$18))</f>
        <v>#VALUE!</v>
      </c>
      <c r="AH99" s="19" t="e">
        <f t="shared" si="36"/>
        <v>#VALUE!</v>
      </c>
      <c r="AJ99" s="13" t="e">
        <f>IF(X99=0,0,LOOKUP(X99,[1]Deduct!A$21:A$64,[1]Deduct!A$21:A$64))-X99</f>
        <v>#N/A</v>
      </c>
      <c r="AK99" s="20" t="e">
        <f>IF(X99=0,0,LOOKUP(X99,[1]Deduct!A$21:A$64,[1]Deduct!C$21:C$64))</f>
        <v>#N/A</v>
      </c>
      <c r="AL99" s="13" t="e">
        <f>IF(X99=0,0,LOOKUP(X99,[1]Deduct!A$21:A$64,[1]Deduct!D$21:D$64))</f>
        <v>#N/A</v>
      </c>
      <c r="AM99" s="13" t="e">
        <f>IF(X99=0,0,LOOKUP(X99,[1]Deduct!A$21:A$64,[1]Deduct!E$21:E$64))</f>
        <v>#N/A</v>
      </c>
      <c r="AN99" s="18" t="e">
        <f t="shared" si="37"/>
        <v>#N/A</v>
      </c>
      <c r="AP99" s="21" t="e">
        <f t="shared" si="38"/>
        <v>#N/A</v>
      </c>
    </row>
    <row r="100" spans="1:42" s="13" customFormat="1" ht="15">
      <c r="A100" s="68">
        <v>9</v>
      </c>
      <c r="B100" s="2" t="s">
        <v>53</v>
      </c>
      <c r="C100" s="3" t="s">
        <v>126</v>
      </c>
      <c r="D100" s="1" t="s">
        <v>25</v>
      </c>
      <c r="E100" s="23" t="s">
        <v>18</v>
      </c>
      <c r="F100" s="82">
        <v>10.25</v>
      </c>
      <c r="G100" s="69">
        <f t="shared" si="32"/>
        <v>30</v>
      </c>
      <c r="H100" s="24">
        <v>30</v>
      </c>
      <c r="I100" s="90"/>
      <c r="J100" s="91"/>
      <c r="K100" s="27">
        <v>11</v>
      </c>
      <c r="L100" s="28">
        <v>6.5</v>
      </c>
      <c r="M100" s="25">
        <v>11</v>
      </c>
      <c r="N100" s="26">
        <v>6.5</v>
      </c>
      <c r="O100" s="27">
        <v>0</v>
      </c>
      <c r="P100" s="28">
        <v>0</v>
      </c>
      <c r="Q100" s="25">
        <v>0</v>
      </c>
      <c r="R100" s="26">
        <v>0</v>
      </c>
      <c r="S100" s="27">
        <v>11</v>
      </c>
      <c r="T100" s="28">
        <v>6.5</v>
      </c>
      <c r="U100" s="25">
        <v>11</v>
      </c>
      <c r="V100" s="26">
        <v>6.5</v>
      </c>
      <c r="W100" s="22"/>
      <c r="X100" s="14">
        <f t="shared" si="33"/>
        <v>615</v>
      </c>
      <c r="Y100" s="14" t="e">
        <f>SUMIF('[1]2007'!$B$2119:$B$2200,[1]New!B104,'[1]2007'!$E$2119:$E$2200)</f>
        <v>#VALUE!</v>
      </c>
      <c r="Z100" s="15" t="e">
        <f t="shared" si="34"/>
        <v>#VALUE!</v>
      </c>
      <c r="AA100" s="23">
        <v>9</v>
      </c>
      <c r="AB100" s="23"/>
      <c r="AC100" s="16" t="e">
        <f t="shared" si="35"/>
        <v>#VALUE!</v>
      </c>
      <c r="AE100" s="17" t="e">
        <f>IF(Y100=0,0,LOOKUP(Y100,[1]Deduct!A$2:A$18,[1]Deduct!C$2:C$18))</f>
        <v>#VALUE!</v>
      </c>
      <c r="AF100" s="18" t="e">
        <f>IF(Y100=0,0,LOOKUP(Y100,[1]Deduct!A$2:A$18,[1]Deduct!D$2:D$18))</f>
        <v>#VALUE!</v>
      </c>
      <c r="AG100" s="18" t="e">
        <f>IF(Y100=0,0,LOOKUP(Y100,[1]Deduct!A$2:A$18,[1]Deduct!E$2:E$18))</f>
        <v>#VALUE!</v>
      </c>
      <c r="AH100" s="19" t="e">
        <f t="shared" si="36"/>
        <v>#VALUE!</v>
      </c>
      <c r="AJ100" s="13">
        <f>IF(X100=0,0,LOOKUP(X100,[1]Deduct!A$21:A$64,[1]Deduct!A$21:A$64))-X100</f>
        <v>-5</v>
      </c>
      <c r="AK100" s="20">
        <f>IF(X100=0,0,LOOKUP(X100,[1]Deduct!A$21:A$64,[1]Deduct!C$21:C$64))</f>
        <v>38.94</v>
      </c>
      <c r="AL100" s="13">
        <f>IF(X100=0,0,LOOKUP(X100,[1]Deduct!A$21:A$64,[1]Deduct!D$21:D$64))</f>
        <v>23.54</v>
      </c>
      <c r="AM100" s="13">
        <f>IF(X100=0,0,LOOKUP(X100,[1]Deduct!A$21:A$64,[1]Deduct!E$21:E$64))</f>
        <v>10.56</v>
      </c>
      <c r="AN100" s="18">
        <f t="shared" si="37"/>
        <v>111.36</v>
      </c>
      <c r="AP100" s="21" t="e">
        <f t="shared" si="38"/>
        <v>#VALUE!</v>
      </c>
    </row>
    <row r="101" spans="1:42" s="13" customFormat="1" ht="15">
      <c r="A101" s="68">
        <v>10</v>
      </c>
      <c r="B101" s="2" t="s">
        <v>223</v>
      </c>
      <c r="C101" s="3" t="s">
        <v>128</v>
      </c>
      <c r="D101" s="1" t="s">
        <v>26</v>
      </c>
      <c r="E101" s="23" t="s">
        <v>18</v>
      </c>
      <c r="F101" s="82">
        <v>10.25</v>
      </c>
      <c r="G101" s="69">
        <f t="shared" si="32"/>
        <v>40</v>
      </c>
      <c r="H101" s="24">
        <v>40</v>
      </c>
      <c r="I101" s="90"/>
      <c r="J101" s="91"/>
      <c r="K101" s="27">
        <v>10</v>
      </c>
      <c r="L101" s="28">
        <v>6</v>
      </c>
      <c r="M101" s="25">
        <v>10</v>
      </c>
      <c r="N101" s="26">
        <v>6</v>
      </c>
      <c r="O101" s="27">
        <v>10</v>
      </c>
      <c r="P101" s="28">
        <v>6</v>
      </c>
      <c r="Q101" s="25">
        <v>0</v>
      </c>
      <c r="R101" s="26">
        <v>0</v>
      </c>
      <c r="S101" s="27">
        <v>9</v>
      </c>
      <c r="T101" s="28">
        <v>5</v>
      </c>
      <c r="U101" s="25">
        <v>9</v>
      </c>
      <c r="V101" s="26">
        <v>5</v>
      </c>
      <c r="W101" s="22"/>
      <c r="X101" s="14">
        <f t="shared" si="33"/>
        <v>820</v>
      </c>
      <c r="Y101" s="14" t="e">
        <f>SUMIF('[1]2007'!$B$2119:$B$2200,[1]New!B106,'[1]2007'!$E$2119:$E$2200)</f>
        <v>#VALUE!</v>
      </c>
      <c r="Z101" s="15" t="e">
        <f t="shared" si="34"/>
        <v>#VALUE!</v>
      </c>
      <c r="AA101" s="23">
        <v>11</v>
      </c>
      <c r="AB101" s="23"/>
      <c r="AC101" s="16" t="e">
        <f t="shared" si="35"/>
        <v>#VALUE!</v>
      </c>
      <c r="AE101" s="17" t="e">
        <f>IF(Y101=0,0,LOOKUP(Y101,[1]Deduct!A$2:A$18,[1]Deduct!C$2:C$18))</f>
        <v>#VALUE!</v>
      </c>
      <c r="AF101" s="18" t="e">
        <f>IF(Y101=0,0,LOOKUP(Y101,[1]Deduct!A$2:A$18,[1]Deduct!D$2:D$18))</f>
        <v>#VALUE!</v>
      </c>
      <c r="AG101" s="18" t="e">
        <f>IF(Y101=0,0,LOOKUP(Y101,[1]Deduct!A$2:A$18,[1]Deduct!E$2:E$18))</f>
        <v>#VALUE!</v>
      </c>
      <c r="AH101" s="19" t="e">
        <f t="shared" si="36"/>
        <v>#VALUE!</v>
      </c>
      <c r="AJ101" s="13">
        <f>IF(X101=0,0,LOOKUP(X101,[1]Deduct!A$21:A$64,[1]Deduct!A$21:A$64))-X101</f>
        <v>-70</v>
      </c>
      <c r="AK101" s="20">
        <f>IF(X101=0,0,LOOKUP(X101,[1]Deduct!A$21:A$64,[1]Deduct!C$21:C$64))</f>
        <v>76.92</v>
      </c>
      <c r="AL101" s="13">
        <f>IF(X101=0,0,LOOKUP(X101,[1]Deduct!A$21:A$64,[1]Deduct!D$21:D$64))</f>
        <v>30.49</v>
      </c>
      <c r="AM101" s="13">
        <f>IF(X101=0,0,LOOKUP(X101,[1]Deduct!A$21:A$64,[1]Deduct!E$21:E$64))</f>
        <v>13.01</v>
      </c>
      <c r="AN101" s="18">
        <f t="shared" si="37"/>
        <v>169.12</v>
      </c>
      <c r="AP101" s="21" t="e">
        <f t="shared" si="38"/>
        <v>#VALUE!</v>
      </c>
    </row>
    <row r="102" spans="1:42" s="13" customFormat="1" ht="15">
      <c r="A102" s="68">
        <v>11</v>
      </c>
      <c r="B102" s="2" t="s">
        <v>256</v>
      </c>
      <c r="C102" s="3" t="s">
        <v>257</v>
      </c>
      <c r="D102" s="1" t="s">
        <v>26</v>
      </c>
      <c r="E102" s="23" t="s">
        <v>18</v>
      </c>
      <c r="F102" s="82">
        <v>10.25</v>
      </c>
      <c r="G102" s="69">
        <f t="shared" si="32"/>
        <v>20</v>
      </c>
      <c r="H102" s="24">
        <v>20</v>
      </c>
      <c r="I102" s="90"/>
      <c r="J102" s="91"/>
      <c r="K102" s="27">
        <v>11</v>
      </c>
      <c r="L102" s="28">
        <v>3</v>
      </c>
      <c r="M102" s="25">
        <v>0</v>
      </c>
      <c r="N102" s="26">
        <v>0</v>
      </c>
      <c r="O102" s="27">
        <v>11</v>
      </c>
      <c r="P102" s="28">
        <v>3</v>
      </c>
      <c r="Q102" s="25">
        <v>11</v>
      </c>
      <c r="R102" s="26">
        <v>3</v>
      </c>
      <c r="S102" s="27">
        <v>11</v>
      </c>
      <c r="T102" s="28">
        <v>3</v>
      </c>
      <c r="U102" s="25">
        <v>11</v>
      </c>
      <c r="V102" s="26">
        <v>3</v>
      </c>
      <c r="W102" s="22"/>
      <c r="X102" s="14">
        <f t="shared" si="33"/>
        <v>410</v>
      </c>
      <c r="Y102" s="14"/>
      <c r="Z102" s="15"/>
      <c r="AA102" s="23"/>
      <c r="AB102" s="23"/>
      <c r="AC102" s="16"/>
      <c r="AE102" s="17"/>
      <c r="AF102" s="18"/>
      <c r="AG102" s="18"/>
      <c r="AH102" s="19"/>
      <c r="AK102" s="20"/>
      <c r="AN102" s="18"/>
      <c r="AP102" s="21"/>
    </row>
    <row r="103" spans="1:42" s="13" customFormat="1" ht="15">
      <c r="A103" s="68">
        <v>12</v>
      </c>
      <c r="B103" s="2" t="s">
        <v>55</v>
      </c>
      <c r="C103" s="3" t="s">
        <v>129</v>
      </c>
      <c r="D103" s="1" t="s">
        <v>17</v>
      </c>
      <c r="E103" s="23" t="s">
        <v>18</v>
      </c>
      <c r="F103" s="82">
        <v>10.5</v>
      </c>
      <c r="G103" s="69">
        <f t="shared" si="32"/>
        <v>36.25</v>
      </c>
      <c r="H103" s="24">
        <v>36.25</v>
      </c>
      <c r="I103" s="90"/>
      <c r="J103" s="91"/>
      <c r="K103" s="27">
        <v>10</v>
      </c>
      <c r="L103" s="28">
        <v>5</v>
      </c>
      <c r="M103" s="25">
        <v>10</v>
      </c>
      <c r="N103" s="26">
        <v>5</v>
      </c>
      <c r="O103" s="27">
        <v>10</v>
      </c>
      <c r="P103" s="28">
        <v>5</v>
      </c>
      <c r="Q103" s="25">
        <v>0</v>
      </c>
      <c r="R103" s="26">
        <v>0</v>
      </c>
      <c r="S103" s="27">
        <v>10</v>
      </c>
      <c r="T103" s="28">
        <v>6</v>
      </c>
      <c r="U103" s="25">
        <v>10</v>
      </c>
      <c r="V103" s="26">
        <v>5.25</v>
      </c>
      <c r="W103" s="22"/>
      <c r="X103" s="14">
        <f t="shared" si="33"/>
        <v>761.25</v>
      </c>
      <c r="Y103" s="14" t="e">
        <f>SUMIF('[1]2007'!$B$2119:$B$2200,[1]New!B107,'[1]2007'!$E$2119:$E$2200)</f>
        <v>#VALUE!</v>
      </c>
      <c r="Z103" s="15" t="e">
        <f t="shared" ref="Z103:Z127" si="39">IF(X103=0,0,X103-Y103)</f>
        <v>#VALUE!</v>
      </c>
      <c r="AA103" s="23">
        <v>12</v>
      </c>
      <c r="AB103" s="23"/>
      <c r="AC103" s="16" t="e">
        <f t="shared" ref="AC103:AC127" si="40">IF(Y103=0,0,Z103/Y103)</f>
        <v>#VALUE!</v>
      </c>
      <c r="AE103" s="17" t="e">
        <f>IF(Y103=0,0,LOOKUP(Y103,[1]Deduct!A$2:A$18,[1]Deduct!C$2:C$18))</f>
        <v>#VALUE!</v>
      </c>
      <c r="AF103" s="18" t="e">
        <f>IF(Y103=0,0,LOOKUP(Y103,[1]Deduct!A$2:A$18,[1]Deduct!D$2:D$18))</f>
        <v>#VALUE!</v>
      </c>
      <c r="AG103" s="18" t="e">
        <f>IF(Y103=0,0,LOOKUP(Y103,[1]Deduct!A$2:A$18,[1]Deduct!E$2:E$18))</f>
        <v>#VALUE!</v>
      </c>
      <c r="AH103" s="19" t="e">
        <f t="shared" ref="AH103:AH127" si="41">ROUND(AE103+AF103*2+AG103*2.4,2)</f>
        <v>#VALUE!</v>
      </c>
      <c r="AJ103" s="13">
        <f>IF(X103=0,0,LOOKUP(X103,[1]Deduct!A$21:A$64,[1]Deduct!A$21:A$64))-X103</f>
        <v>-11.25</v>
      </c>
      <c r="AK103" s="20">
        <f>IF(X103=0,0,LOOKUP(X103,[1]Deduct!A$21:A$64,[1]Deduct!C$21:C$64))</f>
        <v>76.92</v>
      </c>
      <c r="AL103" s="13">
        <f>IF(X103=0,0,LOOKUP(X103,[1]Deduct!A$21:A$64,[1]Deduct!D$21:D$64))</f>
        <v>30.49</v>
      </c>
      <c r="AM103" s="13">
        <f>IF(X103=0,0,LOOKUP(X103,[1]Deduct!A$21:A$64,[1]Deduct!E$21:E$64))</f>
        <v>13.01</v>
      </c>
      <c r="AN103" s="18">
        <f t="shared" ref="AN103:AN127" si="42">ROUND(AK103+AL103*2+AM103*2.4,2)</f>
        <v>169.12</v>
      </c>
      <c r="AP103" s="21" t="e">
        <f t="shared" ref="AP103:AP127" si="43">AN103-AH103</f>
        <v>#VALUE!</v>
      </c>
    </row>
    <row r="104" spans="1:42" s="13" customFormat="1" ht="15">
      <c r="A104" s="68">
        <v>13</v>
      </c>
      <c r="B104" s="2" t="s">
        <v>56</v>
      </c>
      <c r="C104" s="3" t="s">
        <v>131</v>
      </c>
      <c r="D104" s="1" t="s">
        <v>20</v>
      </c>
      <c r="E104" s="23" t="s">
        <v>18</v>
      </c>
      <c r="F104" s="82">
        <v>10.25</v>
      </c>
      <c r="G104" s="69">
        <f t="shared" si="32"/>
        <v>40</v>
      </c>
      <c r="H104" s="24">
        <v>40</v>
      </c>
      <c r="I104" s="90"/>
      <c r="J104" s="91"/>
      <c r="K104" s="27">
        <v>9</v>
      </c>
      <c r="L104" s="28">
        <v>5</v>
      </c>
      <c r="M104" s="25">
        <v>9</v>
      </c>
      <c r="N104" s="26">
        <v>5</v>
      </c>
      <c r="O104" s="27">
        <v>9</v>
      </c>
      <c r="P104" s="28">
        <v>5</v>
      </c>
      <c r="Q104" s="25">
        <v>0</v>
      </c>
      <c r="R104" s="26">
        <v>0</v>
      </c>
      <c r="S104" s="27">
        <v>9</v>
      </c>
      <c r="T104" s="28">
        <v>5</v>
      </c>
      <c r="U104" s="25">
        <v>9</v>
      </c>
      <c r="V104" s="26">
        <v>5</v>
      </c>
      <c r="W104" s="22"/>
      <c r="X104" s="14">
        <f t="shared" si="33"/>
        <v>820</v>
      </c>
      <c r="Y104" s="14" t="e">
        <f>SUMIF('[1]2007'!$B$2119:$B$2200,[1]New!B108,'[1]2007'!$E$2119:$E$2200)</f>
        <v>#VALUE!</v>
      </c>
      <c r="Z104" s="15" t="e">
        <f t="shared" si="39"/>
        <v>#VALUE!</v>
      </c>
      <c r="AA104" s="23">
        <v>13</v>
      </c>
      <c r="AB104" s="23"/>
      <c r="AC104" s="16" t="e">
        <f t="shared" si="40"/>
        <v>#VALUE!</v>
      </c>
      <c r="AE104" s="17" t="e">
        <f>IF(Y104=0,0,LOOKUP(Y104,[1]Deduct!A$2:A$18,[1]Deduct!C$2:C$18))</f>
        <v>#VALUE!</v>
      </c>
      <c r="AF104" s="18" t="e">
        <f>IF(Y104=0,0,LOOKUP(Y104,[1]Deduct!A$2:A$18,[1]Deduct!D$2:D$18))</f>
        <v>#VALUE!</v>
      </c>
      <c r="AG104" s="18" t="e">
        <f>IF(Y104=0,0,LOOKUP(Y104,[1]Deduct!A$2:A$18,[1]Deduct!E$2:E$18))</f>
        <v>#VALUE!</v>
      </c>
      <c r="AH104" s="19" t="e">
        <f t="shared" si="41"/>
        <v>#VALUE!</v>
      </c>
      <c r="AJ104" s="13">
        <f>IF(X104=0,0,LOOKUP(X104,[1]Deduct!A$21:A$64,[1]Deduct!A$21:A$64))-X104</f>
        <v>-70</v>
      </c>
      <c r="AK104" s="20">
        <f>IF(X104=0,0,LOOKUP(X104,[1]Deduct!A$21:A$64,[1]Deduct!C$21:C$64))</f>
        <v>76.92</v>
      </c>
      <c r="AL104" s="13">
        <f>IF(X104=0,0,LOOKUP(X104,[1]Deduct!A$21:A$64,[1]Deduct!D$21:D$64))</f>
        <v>30.49</v>
      </c>
      <c r="AM104" s="13">
        <f>IF(X104=0,0,LOOKUP(X104,[1]Deduct!A$21:A$64,[1]Deduct!E$21:E$64))</f>
        <v>13.01</v>
      </c>
      <c r="AN104" s="18">
        <f t="shared" si="42"/>
        <v>169.12</v>
      </c>
      <c r="AP104" s="21" t="e">
        <f t="shared" si="43"/>
        <v>#VALUE!</v>
      </c>
    </row>
    <row r="105" spans="1:42" s="13" customFormat="1" ht="15">
      <c r="A105" s="68">
        <v>14</v>
      </c>
      <c r="B105" s="2" t="s">
        <v>57</v>
      </c>
      <c r="C105" s="3" t="s">
        <v>132</v>
      </c>
      <c r="D105" s="1" t="s">
        <v>20</v>
      </c>
      <c r="E105" s="23" t="s">
        <v>18</v>
      </c>
      <c r="F105" s="82">
        <v>10.25</v>
      </c>
      <c r="G105" s="69">
        <f t="shared" si="32"/>
        <v>14.25</v>
      </c>
      <c r="H105" s="89">
        <v>14.25</v>
      </c>
      <c r="I105" s="90"/>
      <c r="J105" s="91"/>
      <c r="K105" s="27">
        <v>10</v>
      </c>
      <c r="L105" s="28">
        <v>3</v>
      </c>
      <c r="M105" s="25">
        <v>0</v>
      </c>
      <c r="N105" s="26">
        <v>0</v>
      </c>
      <c r="O105" s="27">
        <v>0</v>
      </c>
      <c r="P105" s="28">
        <v>0</v>
      </c>
      <c r="Q105" s="25">
        <v>10</v>
      </c>
      <c r="R105" s="26">
        <v>3</v>
      </c>
      <c r="S105" s="27">
        <v>10</v>
      </c>
      <c r="T105" s="28">
        <v>2.25</v>
      </c>
      <c r="U105" s="25">
        <v>0</v>
      </c>
      <c r="V105" s="26">
        <v>0</v>
      </c>
      <c r="W105" s="22"/>
      <c r="X105" s="14">
        <f t="shared" si="33"/>
        <v>292.125</v>
      </c>
      <c r="Y105" s="14" t="e">
        <f>SUMIF('[1]2007'!$B$2119:$B$2200,[1]New!B109,'[1]2007'!$E$2119:$E$2200)</f>
        <v>#VALUE!</v>
      </c>
      <c r="Z105" s="15" t="e">
        <f t="shared" si="39"/>
        <v>#VALUE!</v>
      </c>
      <c r="AA105" s="23">
        <v>14</v>
      </c>
      <c r="AB105" s="23"/>
      <c r="AC105" s="16" t="e">
        <f t="shared" si="40"/>
        <v>#VALUE!</v>
      </c>
      <c r="AE105" s="17" t="e">
        <f>IF(Y105=0,0,LOOKUP(Y105,[1]Deduct!A$2:A$18,[1]Deduct!C$2:C$18))</f>
        <v>#VALUE!</v>
      </c>
      <c r="AF105" s="18" t="e">
        <f>IF(Y105=0,0,LOOKUP(Y105,[1]Deduct!A$2:A$18,[1]Deduct!D$2:D$18))</f>
        <v>#VALUE!</v>
      </c>
      <c r="AG105" s="18" t="e">
        <f>IF(Y105=0,0,LOOKUP(Y105,[1]Deduct!A$2:A$18,[1]Deduct!E$2:E$18))</f>
        <v>#VALUE!</v>
      </c>
      <c r="AH105" s="19" t="e">
        <f t="shared" si="41"/>
        <v>#VALUE!</v>
      </c>
      <c r="AJ105" s="13" t="e">
        <f>IF(X105=0,0,LOOKUP(X105,[1]Deduct!A$21:A$64,[1]Deduct!A$21:A$64))-X105</f>
        <v>#N/A</v>
      </c>
      <c r="AK105" s="20" t="e">
        <f>IF(X105=0,0,LOOKUP(X105,[1]Deduct!A$21:A$64,[1]Deduct!C$21:C$64))</f>
        <v>#N/A</v>
      </c>
      <c r="AL105" s="13" t="e">
        <f>IF(X105=0,0,LOOKUP(X105,[1]Deduct!A$21:A$64,[1]Deduct!D$21:D$64))</f>
        <v>#N/A</v>
      </c>
      <c r="AM105" s="13" t="e">
        <f>IF(X105=0,0,LOOKUP(X105,[1]Deduct!A$21:A$64,[1]Deduct!E$21:E$64))</f>
        <v>#N/A</v>
      </c>
      <c r="AN105" s="18" t="e">
        <f t="shared" si="42"/>
        <v>#N/A</v>
      </c>
      <c r="AP105" s="21" t="e">
        <f t="shared" si="43"/>
        <v>#N/A</v>
      </c>
    </row>
    <row r="106" spans="1:42" s="13" customFormat="1" ht="15">
      <c r="A106" s="68">
        <v>15</v>
      </c>
      <c r="B106" s="2" t="s">
        <v>253</v>
      </c>
      <c r="C106" s="102" t="s">
        <v>254</v>
      </c>
      <c r="D106" s="104" t="s">
        <v>20</v>
      </c>
      <c r="E106" s="105" t="s">
        <v>18</v>
      </c>
      <c r="F106" s="82">
        <v>10.25</v>
      </c>
      <c r="G106" s="108">
        <f t="shared" si="32"/>
        <v>30.02</v>
      </c>
      <c r="H106" s="110">
        <v>30.02</v>
      </c>
      <c r="I106" s="90"/>
      <c r="J106" s="91"/>
      <c r="K106" s="116">
        <v>10</v>
      </c>
      <c r="L106" s="118">
        <v>4</v>
      </c>
      <c r="M106" s="112">
        <v>10</v>
      </c>
      <c r="N106" s="114">
        <v>4</v>
      </c>
      <c r="O106" s="116">
        <v>0</v>
      </c>
      <c r="P106" s="118">
        <v>0</v>
      </c>
      <c r="Q106" s="112">
        <v>10</v>
      </c>
      <c r="R106" s="114">
        <v>4</v>
      </c>
      <c r="S106" s="116">
        <v>10</v>
      </c>
      <c r="T106" s="118">
        <v>4</v>
      </c>
      <c r="U106" s="112">
        <v>10</v>
      </c>
      <c r="V106" s="114">
        <v>4.0199999999999996</v>
      </c>
      <c r="W106" s="120"/>
      <c r="X106" s="121">
        <f t="shared" si="33"/>
        <v>615.41</v>
      </c>
      <c r="Y106" s="121" t="e">
        <f>SUMIF('[1]2007'!$B$2119:$B$2200,[1]New!B194,'[1]2007'!$E$2119:$E$2200)</f>
        <v>#VALUE!</v>
      </c>
      <c r="Z106" s="123" t="e">
        <f t="shared" si="39"/>
        <v>#VALUE!</v>
      </c>
      <c r="AA106" s="23">
        <v>87</v>
      </c>
      <c r="AB106" s="105"/>
      <c r="AC106" s="125" t="e">
        <f t="shared" si="40"/>
        <v>#VALUE!</v>
      </c>
      <c r="AD106" s="11"/>
      <c r="AE106" s="128" t="e">
        <f>IF(Y106=0,0,LOOKUP(Y106,[1]Deduct!A$2:A$18,[1]Deduct!C$2:C$18))</f>
        <v>#VALUE!</v>
      </c>
      <c r="AF106" s="12" t="e">
        <f>IF(Y106=0,0,LOOKUP(Y106,[1]Deduct!A$2:A$18,[1]Deduct!D$2:D$18))</f>
        <v>#VALUE!</v>
      </c>
      <c r="AG106" s="12" t="e">
        <f>IF(Y106=0,0,LOOKUP(Y106,[1]Deduct!A$2:A$18,[1]Deduct!E$2:E$18))</f>
        <v>#VALUE!</v>
      </c>
      <c r="AH106" s="131" t="e">
        <f t="shared" si="41"/>
        <v>#VALUE!</v>
      </c>
      <c r="AI106" s="11"/>
      <c r="AJ106" s="11">
        <v>0</v>
      </c>
      <c r="AK106" s="133">
        <f>IF(X106=0,0,LOOKUP(X106,[1]Deduct!A$21:A$64,[1]Deduct!C$21:C$64))</f>
        <v>38.94</v>
      </c>
      <c r="AL106" s="11">
        <f>IF(X106=0,0,LOOKUP(X106,[1]Deduct!A$21:A$64,[1]Deduct!D$21:D$64))</f>
        <v>23.54</v>
      </c>
      <c r="AM106" s="11">
        <f>IF(X106=0,0,LOOKUP(X106,[1]Deduct!A$21:A$64,[1]Deduct!E$21:E$64))</f>
        <v>10.56</v>
      </c>
      <c r="AN106" s="12">
        <f t="shared" si="42"/>
        <v>111.36</v>
      </c>
      <c r="AO106" s="11"/>
      <c r="AP106" s="135" t="e">
        <f t="shared" si="43"/>
        <v>#VALUE!</v>
      </c>
    </row>
    <row r="107" spans="1:42" s="13" customFormat="1" ht="15">
      <c r="A107" s="68">
        <v>16</v>
      </c>
      <c r="B107" s="2" t="s">
        <v>58</v>
      </c>
      <c r="C107" s="3" t="s">
        <v>133</v>
      </c>
      <c r="D107" s="1" t="s">
        <v>17</v>
      </c>
      <c r="E107" s="23" t="s">
        <v>18</v>
      </c>
      <c r="F107" s="82">
        <v>12.75</v>
      </c>
      <c r="G107" s="69">
        <f t="shared" si="32"/>
        <v>28.939999999999998</v>
      </c>
      <c r="H107" s="24">
        <v>28.94</v>
      </c>
      <c r="I107" s="90"/>
      <c r="J107" s="91"/>
      <c r="K107" s="27">
        <v>9</v>
      </c>
      <c r="L107" s="28">
        <v>2</v>
      </c>
      <c r="M107" s="25">
        <v>9</v>
      </c>
      <c r="N107" s="26">
        <v>3</v>
      </c>
      <c r="O107" s="27">
        <v>0</v>
      </c>
      <c r="P107" s="28">
        <v>0</v>
      </c>
      <c r="Q107" s="25">
        <v>9</v>
      </c>
      <c r="R107" s="26">
        <v>3</v>
      </c>
      <c r="S107" s="27">
        <v>9</v>
      </c>
      <c r="T107" s="28">
        <v>3</v>
      </c>
      <c r="U107" s="25">
        <v>9</v>
      </c>
      <c r="V107" s="26">
        <v>2.94</v>
      </c>
      <c r="W107" s="22"/>
      <c r="X107" s="14">
        <f t="shared" si="33"/>
        <v>737.96999999999991</v>
      </c>
      <c r="Y107" s="14" t="e">
        <f>SUMIF('[1]2007'!$B$2119:$B$2200,[1]New!B110,'[1]2007'!$E$2119:$E$2200)</f>
        <v>#VALUE!</v>
      </c>
      <c r="Z107" s="15" t="e">
        <f t="shared" si="39"/>
        <v>#VALUE!</v>
      </c>
      <c r="AA107" s="23">
        <v>15</v>
      </c>
      <c r="AB107" s="23"/>
      <c r="AC107" s="16" t="e">
        <f t="shared" si="40"/>
        <v>#VALUE!</v>
      </c>
      <c r="AE107" s="17" t="e">
        <f>IF(Y107=0,0,LOOKUP(Y107,[1]Deduct!A$2:A$18,[1]Deduct!C$2:C$18))</f>
        <v>#VALUE!</v>
      </c>
      <c r="AF107" s="18" t="e">
        <f>IF(Y107=0,0,LOOKUP(Y107,[1]Deduct!A$2:A$18,[1]Deduct!D$2:D$18))</f>
        <v>#VALUE!</v>
      </c>
      <c r="AG107" s="18" t="e">
        <f>IF(Y107=0,0,LOOKUP(Y107,[1]Deduct!A$2:A$18,[1]Deduct!E$2:E$18))</f>
        <v>#VALUE!</v>
      </c>
      <c r="AH107" s="19" t="e">
        <f t="shared" si="41"/>
        <v>#VALUE!</v>
      </c>
      <c r="AJ107" s="13">
        <f>IF(X107=0,0,LOOKUP(X107,[1]Deduct!A$21:A$64,[1]Deduct!A$21:A$64))-X107</f>
        <v>-7.9699999999999136</v>
      </c>
      <c r="AK107" s="20">
        <f>IF(X107=0,0,LOOKUP(X107,[1]Deduct!A$21:A$64,[1]Deduct!C$21:C$64))</f>
        <v>69.14</v>
      </c>
      <c r="AL107" s="13">
        <f>IF(X107=0,0,LOOKUP(X107,[1]Deduct!A$21:A$64,[1]Deduct!D$21:D$64))</f>
        <v>29.49</v>
      </c>
      <c r="AM107" s="13">
        <f>IF(X107=0,0,LOOKUP(X107,[1]Deduct!A$21:A$64,[1]Deduct!E$21:E$64))</f>
        <v>12.65</v>
      </c>
      <c r="AN107" s="18">
        <f t="shared" si="42"/>
        <v>158.47999999999999</v>
      </c>
      <c r="AP107" s="21" t="e">
        <f t="shared" si="43"/>
        <v>#VALUE!</v>
      </c>
    </row>
    <row r="108" spans="1:42" s="13" customFormat="1" ht="15">
      <c r="A108" s="68">
        <v>17</v>
      </c>
      <c r="B108" s="2" t="s">
        <v>58</v>
      </c>
      <c r="C108" s="3" t="s">
        <v>242</v>
      </c>
      <c r="D108" s="1" t="s">
        <v>25</v>
      </c>
      <c r="E108" s="1" t="s">
        <v>18</v>
      </c>
      <c r="F108" s="82">
        <v>10.25</v>
      </c>
      <c r="G108" s="69">
        <f t="shared" si="32"/>
        <v>40</v>
      </c>
      <c r="H108" s="24">
        <v>40</v>
      </c>
      <c r="I108" s="90"/>
      <c r="J108" s="91"/>
      <c r="K108" s="27">
        <v>0</v>
      </c>
      <c r="L108" s="28">
        <v>0</v>
      </c>
      <c r="M108" s="25">
        <v>10</v>
      </c>
      <c r="N108" s="26">
        <v>8</v>
      </c>
      <c r="O108" s="27">
        <v>11</v>
      </c>
      <c r="P108" s="28">
        <v>9</v>
      </c>
      <c r="Q108" s="25">
        <v>11</v>
      </c>
      <c r="R108" s="26">
        <v>9</v>
      </c>
      <c r="S108" s="27">
        <v>10</v>
      </c>
      <c r="T108" s="28">
        <v>8</v>
      </c>
      <c r="U108" s="25">
        <v>0</v>
      </c>
      <c r="V108" s="26">
        <v>0</v>
      </c>
      <c r="W108" s="22"/>
      <c r="X108" s="14">
        <f t="shared" si="33"/>
        <v>820</v>
      </c>
      <c r="Y108" s="14" t="e">
        <f>SUMIF('[1]2007'!$B$2119:$B$2200,[1]New!B111,'[1]2007'!$E$2119:$E$2200)</f>
        <v>#VALUE!</v>
      </c>
      <c r="Z108" s="15" t="e">
        <f t="shared" si="39"/>
        <v>#VALUE!</v>
      </c>
      <c r="AA108" s="23">
        <v>16</v>
      </c>
      <c r="AB108" s="23"/>
      <c r="AC108" s="16" t="e">
        <f t="shared" si="40"/>
        <v>#VALUE!</v>
      </c>
      <c r="AE108" s="17" t="e">
        <f>IF(Y108=0,0,LOOKUP(Y108,[1]Deduct!A$2:A$18,[1]Deduct!C$2:C$18))</f>
        <v>#VALUE!</v>
      </c>
      <c r="AF108" s="18" t="e">
        <f>IF(Y108=0,0,LOOKUP(Y108,[1]Deduct!A$2:A$18,[1]Deduct!D$2:D$18))</f>
        <v>#VALUE!</v>
      </c>
      <c r="AG108" s="18" t="e">
        <f>IF(Y108=0,0,LOOKUP(Y108,[1]Deduct!A$2:A$18,[1]Deduct!E$2:E$18))</f>
        <v>#VALUE!</v>
      </c>
      <c r="AH108" s="19" t="e">
        <f t="shared" si="41"/>
        <v>#VALUE!</v>
      </c>
      <c r="AJ108" s="13">
        <f>IF(X108=0,0,LOOKUP(X108,[1]Deduct!A$21:A$64,[1]Deduct!A$21:A$64))-X108</f>
        <v>-70</v>
      </c>
      <c r="AK108" s="20">
        <f>IF(X108=0,0,LOOKUP(X108,[1]Deduct!A$21:A$64,[1]Deduct!C$21:C$64))</f>
        <v>76.92</v>
      </c>
      <c r="AL108" s="13">
        <f>IF(X108=0,0,LOOKUP(X108,[1]Deduct!A$21:A$64,[1]Deduct!D$21:D$64))</f>
        <v>30.49</v>
      </c>
      <c r="AM108" s="13">
        <f>IF(X108=0,0,LOOKUP(X108,[1]Deduct!A$21:A$64,[1]Deduct!E$21:E$64))</f>
        <v>13.01</v>
      </c>
      <c r="AN108" s="18">
        <f t="shared" si="42"/>
        <v>169.12</v>
      </c>
      <c r="AP108" s="21" t="e">
        <f t="shared" si="43"/>
        <v>#VALUE!</v>
      </c>
    </row>
    <row r="109" spans="1:42" s="13" customFormat="1" ht="15">
      <c r="A109" s="68">
        <v>18</v>
      </c>
      <c r="B109" s="2" t="s">
        <v>234</v>
      </c>
      <c r="C109" s="3" t="s">
        <v>235</v>
      </c>
      <c r="D109" s="1" t="s">
        <v>17</v>
      </c>
      <c r="E109" s="23" t="s">
        <v>18</v>
      </c>
      <c r="F109" s="82">
        <v>10.75</v>
      </c>
      <c r="G109" s="69">
        <f t="shared" si="32"/>
        <v>16.630000000000003</v>
      </c>
      <c r="H109" s="24">
        <v>15.5</v>
      </c>
      <c r="I109" s="90"/>
      <c r="J109" s="91"/>
      <c r="K109" s="27"/>
      <c r="L109" s="28"/>
      <c r="M109" s="25"/>
      <c r="N109" s="26"/>
      <c r="O109" s="27"/>
      <c r="P109" s="28"/>
      <c r="Q109" s="25"/>
      <c r="R109" s="26"/>
      <c r="S109" s="27">
        <v>12</v>
      </c>
      <c r="T109" s="28">
        <v>8.6300000000000008</v>
      </c>
      <c r="U109" s="25">
        <v>12</v>
      </c>
      <c r="V109" s="26">
        <v>8</v>
      </c>
      <c r="W109" s="22"/>
      <c r="X109" s="14">
        <f t="shared" si="33"/>
        <v>357.54500000000007</v>
      </c>
      <c r="Y109" s="14" t="e">
        <f>SUMIF('[1]2007'!$B$2119:$B$2200,[1]New!B112,'[1]2007'!$E$2119:$E$2200)</f>
        <v>#VALUE!</v>
      </c>
      <c r="Z109" s="15" t="e">
        <f t="shared" si="39"/>
        <v>#VALUE!</v>
      </c>
      <c r="AA109" s="23">
        <v>17</v>
      </c>
      <c r="AB109" s="23"/>
      <c r="AC109" s="16" t="e">
        <f t="shared" si="40"/>
        <v>#VALUE!</v>
      </c>
      <c r="AE109" s="17" t="e">
        <f>IF(Y109=0,0,LOOKUP(Y109,[1]Deduct!A$2:A$18,[1]Deduct!C$2:C$18))</f>
        <v>#VALUE!</v>
      </c>
      <c r="AF109" s="18" t="e">
        <f>IF(Y109=0,0,LOOKUP(Y109,[1]Deduct!A$2:A$18,[1]Deduct!D$2:D$18))</f>
        <v>#VALUE!</v>
      </c>
      <c r="AG109" s="18" t="e">
        <f>IF(Y109=0,0,LOOKUP(Y109,[1]Deduct!A$2:A$18,[1]Deduct!E$2:E$18))</f>
        <v>#VALUE!</v>
      </c>
      <c r="AH109" s="19" t="e">
        <f t="shared" si="41"/>
        <v>#VALUE!</v>
      </c>
      <c r="AJ109" s="13" t="e">
        <f>IF(X109=0,0,LOOKUP(X109,[1]Deduct!A$21:A$64,[1]Deduct!A$21:A$64))-X109</f>
        <v>#N/A</v>
      </c>
      <c r="AK109" s="20" t="e">
        <f>IF(X109=0,0,LOOKUP(X109,[1]Deduct!A$21:A$64,[1]Deduct!C$21:C$64))</f>
        <v>#N/A</v>
      </c>
      <c r="AL109" s="13" t="e">
        <f>IF(X109=0,0,LOOKUP(X109,[1]Deduct!A$21:A$64,[1]Deduct!D$21:D$64))</f>
        <v>#N/A</v>
      </c>
      <c r="AM109" s="13" t="e">
        <f>IF(X109=0,0,LOOKUP(X109,[1]Deduct!A$21:A$64,[1]Deduct!E$21:E$64))</f>
        <v>#N/A</v>
      </c>
      <c r="AN109" s="18" t="e">
        <f t="shared" si="42"/>
        <v>#N/A</v>
      </c>
      <c r="AP109" s="21" t="e">
        <f t="shared" si="43"/>
        <v>#N/A</v>
      </c>
    </row>
    <row r="110" spans="1:42" s="13" customFormat="1" ht="15">
      <c r="A110" s="68">
        <v>19</v>
      </c>
      <c r="B110" s="2" t="s">
        <v>59</v>
      </c>
      <c r="C110" s="3" t="s">
        <v>134</v>
      </c>
      <c r="D110" s="1" t="s">
        <v>216</v>
      </c>
      <c r="E110" s="23" t="s">
        <v>18</v>
      </c>
      <c r="F110" s="82">
        <v>10.25</v>
      </c>
      <c r="G110" s="69">
        <f t="shared" si="32"/>
        <v>40</v>
      </c>
      <c r="H110" s="24">
        <v>40</v>
      </c>
      <c r="I110" s="90"/>
      <c r="J110" s="91"/>
      <c r="K110" s="27">
        <v>9</v>
      </c>
      <c r="L110" s="28">
        <v>5</v>
      </c>
      <c r="M110" s="25">
        <v>0</v>
      </c>
      <c r="N110" s="26">
        <v>0</v>
      </c>
      <c r="O110" s="27">
        <v>9</v>
      </c>
      <c r="P110" s="28">
        <v>5</v>
      </c>
      <c r="Q110" s="25">
        <v>9</v>
      </c>
      <c r="R110" s="26">
        <v>5</v>
      </c>
      <c r="S110" s="27">
        <v>9</v>
      </c>
      <c r="T110" s="28">
        <v>5</v>
      </c>
      <c r="U110" s="25">
        <v>9</v>
      </c>
      <c r="V110" s="26">
        <v>5</v>
      </c>
      <c r="W110" s="22"/>
      <c r="X110" s="14">
        <f t="shared" si="33"/>
        <v>820</v>
      </c>
      <c r="Y110" s="14" t="e">
        <f>SUMIF('[1]2007'!$B$2119:$B$2200,[1]New!B113,'[1]2007'!$E$2119:$E$2200)</f>
        <v>#VALUE!</v>
      </c>
      <c r="Z110" s="15" t="e">
        <f t="shared" si="39"/>
        <v>#VALUE!</v>
      </c>
      <c r="AA110" s="23">
        <v>18</v>
      </c>
      <c r="AB110" s="23"/>
      <c r="AC110" s="16" t="e">
        <f t="shared" si="40"/>
        <v>#VALUE!</v>
      </c>
      <c r="AE110" s="17" t="e">
        <f>IF(Y110=0,0,LOOKUP(Y110,[1]Deduct!A$2:A$18,[1]Deduct!C$2:C$18))</f>
        <v>#VALUE!</v>
      </c>
      <c r="AF110" s="18" t="e">
        <f>IF(Y110=0,0,LOOKUP(Y110,[1]Deduct!A$2:A$18,[1]Deduct!D$2:D$18))</f>
        <v>#VALUE!</v>
      </c>
      <c r="AG110" s="18" t="e">
        <f>IF(Y110=0,0,LOOKUP(Y110,[1]Deduct!A$2:A$18,[1]Deduct!E$2:E$18))</f>
        <v>#VALUE!</v>
      </c>
      <c r="AH110" s="19" t="e">
        <f t="shared" si="41"/>
        <v>#VALUE!</v>
      </c>
      <c r="AJ110" s="13">
        <f>IF(X110=0,0,LOOKUP(X110,[1]Deduct!A$21:A$64,[1]Deduct!A$21:A$64))-X110</f>
        <v>-70</v>
      </c>
      <c r="AK110" s="20">
        <f>IF(X110=0,0,LOOKUP(X110,[1]Deduct!A$21:A$64,[1]Deduct!C$21:C$64))</f>
        <v>76.92</v>
      </c>
      <c r="AL110" s="13">
        <f>IF(X110=0,0,LOOKUP(X110,[1]Deduct!A$21:A$64,[1]Deduct!D$21:D$64))</f>
        <v>30.49</v>
      </c>
      <c r="AM110" s="13">
        <f>IF(X110=0,0,LOOKUP(X110,[1]Deduct!A$21:A$64,[1]Deduct!E$21:E$64))</f>
        <v>13.01</v>
      </c>
      <c r="AN110" s="18">
        <f t="shared" si="42"/>
        <v>169.12</v>
      </c>
      <c r="AP110" s="21" t="e">
        <f t="shared" si="43"/>
        <v>#VALUE!</v>
      </c>
    </row>
    <row r="111" spans="1:42" s="13" customFormat="1" ht="15">
      <c r="A111" s="68">
        <v>20</v>
      </c>
      <c r="B111" s="2" t="s">
        <v>61</v>
      </c>
      <c r="C111" s="3" t="s">
        <v>136</v>
      </c>
      <c r="D111" s="1" t="s">
        <v>20</v>
      </c>
      <c r="E111" s="23" t="s">
        <v>18</v>
      </c>
      <c r="F111" s="82">
        <v>10.25</v>
      </c>
      <c r="G111" s="69">
        <f t="shared" si="32"/>
        <v>20</v>
      </c>
      <c r="H111" s="24">
        <v>20</v>
      </c>
      <c r="I111" s="90"/>
      <c r="J111" s="91"/>
      <c r="K111" s="27">
        <v>4</v>
      </c>
      <c r="L111" s="28">
        <v>9</v>
      </c>
      <c r="M111" s="25">
        <v>4</v>
      </c>
      <c r="N111" s="26">
        <v>9</v>
      </c>
      <c r="O111" s="27">
        <v>0</v>
      </c>
      <c r="P111" s="28">
        <v>0</v>
      </c>
      <c r="Q111" s="25">
        <v>0</v>
      </c>
      <c r="R111" s="26">
        <v>0</v>
      </c>
      <c r="S111" s="27">
        <v>4</v>
      </c>
      <c r="T111" s="28">
        <v>9</v>
      </c>
      <c r="U111" s="25">
        <v>4</v>
      </c>
      <c r="V111" s="26">
        <v>9</v>
      </c>
      <c r="W111" s="22"/>
      <c r="X111" s="14">
        <f t="shared" si="33"/>
        <v>410</v>
      </c>
      <c r="Y111" s="14" t="e">
        <f>SUMIF('[1]2007'!$B$2119:$B$2200,[1]New!B115,'[1]2007'!$E$2119:$E$2200)</f>
        <v>#VALUE!</v>
      </c>
      <c r="Z111" s="15" t="e">
        <f t="shared" si="39"/>
        <v>#VALUE!</v>
      </c>
      <c r="AA111" s="23">
        <v>20</v>
      </c>
      <c r="AB111" s="23"/>
      <c r="AC111" s="16" t="e">
        <f t="shared" si="40"/>
        <v>#VALUE!</v>
      </c>
      <c r="AE111" s="17" t="e">
        <f>IF(Y111=0,0,LOOKUP(Y111,[1]Deduct!A$2:A$18,[1]Deduct!C$2:C$18))</f>
        <v>#VALUE!</v>
      </c>
      <c r="AF111" s="18" t="e">
        <f>IF(Y111=0,0,LOOKUP(Y111,[1]Deduct!A$2:A$18,[1]Deduct!D$2:D$18))</f>
        <v>#VALUE!</v>
      </c>
      <c r="AG111" s="18" t="e">
        <f>IF(Y111=0,0,LOOKUP(Y111,[1]Deduct!A$2:A$18,[1]Deduct!E$2:E$18))</f>
        <v>#VALUE!</v>
      </c>
      <c r="AH111" s="19" t="e">
        <f t="shared" si="41"/>
        <v>#VALUE!</v>
      </c>
      <c r="AJ111" s="13">
        <f>IF(X111=0,0,LOOKUP(X111,[1]Deduct!A$21:A$64,[1]Deduct!A$21:A$64))-X111</f>
        <v>0</v>
      </c>
      <c r="AK111" s="20">
        <f>IF(X111=0,0,LOOKUP(X111,[1]Deduct!A$21:A$64,[1]Deduct!C$21:C$64))</f>
        <v>0</v>
      </c>
      <c r="AL111" s="13">
        <f>IF(X111=0,0,LOOKUP(X111,[1]Deduct!A$21:A$64,[1]Deduct!D$21:D$64))</f>
        <v>13.64</v>
      </c>
      <c r="AM111" s="13">
        <f>IF(X111=0,0,LOOKUP(X111,[1]Deduct!A$21:A$64,[1]Deduct!E$21:E$64))</f>
        <v>7.1</v>
      </c>
      <c r="AN111" s="18">
        <f t="shared" si="42"/>
        <v>44.32</v>
      </c>
      <c r="AP111" s="21" t="e">
        <f t="shared" si="43"/>
        <v>#VALUE!</v>
      </c>
    </row>
    <row r="112" spans="1:42" s="13" customFormat="1" ht="15">
      <c r="A112" s="68">
        <v>21</v>
      </c>
      <c r="B112" s="2" t="s">
        <v>23</v>
      </c>
      <c r="C112" s="3" t="s">
        <v>24</v>
      </c>
      <c r="D112" s="1" t="s">
        <v>19</v>
      </c>
      <c r="E112" s="23" t="s">
        <v>18</v>
      </c>
      <c r="F112" s="82">
        <v>10.25</v>
      </c>
      <c r="G112" s="69">
        <f t="shared" si="32"/>
        <v>40</v>
      </c>
      <c r="H112" s="24">
        <v>40</v>
      </c>
      <c r="I112" s="90"/>
      <c r="J112" s="91"/>
      <c r="K112" s="27">
        <v>9</v>
      </c>
      <c r="L112" s="28">
        <v>5</v>
      </c>
      <c r="M112" s="25">
        <v>9</v>
      </c>
      <c r="N112" s="26">
        <v>5</v>
      </c>
      <c r="O112" s="27">
        <v>9</v>
      </c>
      <c r="P112" s="28">
        <v>5</v>
      </c>
      <c r="Q112" s="25">
        <v>0</v>
      </c>
      <c r="R112" s="26">
        <v>0</v>
      </c>
      <c r="S112" s="27">
        <v>9</v>
      </c>
      <c r="T112" s="28">
        <v>5</v>
      </c>
      <c r="U112" s="25">
        <v>9</v>
      </c>
      <c r="V112" s="26">
        <v>5</v>
      </c>
      <c r="W112" s="22"/>
      <c r="X112" s="14">
        <f t="shared" si="33"/>
        <v>820</v>
      </c>
      <c r="Y112" s="14" t="e">
        <f>SUMIF('[1]2007'!$B$2119:$B$2200,[1]New!B116,'[1]2007'!$E$2119:$E$2200)</f>
        <v>#VALUE!</v>
      </c>
      <c r="Z112" s="15" t="e">
        <f t="shared" si="39"/>
        <v>#VALUE!</v>
      </c>
      <c r="AA112" s="23">
        <v>21</v>
      </c>
      <c r="AB112" s="23"/>
      <c r="AC112" s="16" t="e">
        <f t="shared" si="40"/>
        <v>#VALUE!</v>
      </c>
      <c r="AE112" s="17" t="e">
        <f>IF(Y112=0,0,LOOKUP(Y112,[1]Deduct!A$2:A$18,[1]Deduct!C$2:C$18))</f>
        <v>#VALUE!</v>
      </c>
      <c r="AF112" s="18" t="e">
        <f>IF(Y112=0,0,LOOKUP(Y112,[1]Deduct!A$2:A$18,[1]Deduct!D$2:D$18))</f>
        <v>#VALUE!</v>
      </c>
      <c r="AG112" s="18" t="e">
        <f>IF(Y112=0,0,LOOKUP(Y112,[1]Deduct!A$2:A$18,[1]Deduct!E$2:E$18))</f>
        <v>#VALUE!</v>
      </c>
      <c r="AH112" s="19" t="e">
        <f t="shared" si="41"/>
        <v>#VALUE!</v>
      </c>
      <c r="AJ112" s="13">
        <f>IF(X112=0,0,LOOKUP(X112,[1]Deduct!A$21:A$64,[1]Deduct!A$21:A$64))-X112</f>
        <v>-70</v>
      </c>
      <c r="AK112" s="20">
        <f>IF(X112=0,0,LOOKUP(X112,[1]Deduct!A$21:A$64,[1]Deduct!C$21:C$64))</f>
        <v>76.92</v>
      </c>
      <c r="AL112" s="13">
        <f>IF(X112=0,0,LOOKUP(X112,[1]Deduct!A$21:A$64,[1]Deduct!D$21:D$64))</f>
        <v>30.49</v>
      </c>
      <c r="AM112" s="13">
        <f>IF(X112=0,0,LOOKUP(X112,[1]Deduct!A$21:A$64,[1]Deduct!E$21:E$64))</f>
        <v>13.01</v>
      </c>
      <c r="AN112" s="18">
        <f t="shared" si="42"/>
        <v>169.12</v>
      </c>
      <c r="AP112" s="21" t="e">
        <f t="shared" si="43"/>
        <v>#VALUE!</v>
      </c>
    </row>
    <row r="113" spans="1:42" s="13" customFormat="1" ht="15">
      <c r="A113" s="68">
        <v>22</v>
      </c>
      <c r="B113" s="2" t="s">
        <v>225</v>
      </c>
      <c r="C113" s="3" t="s">
        <v>138</v>
      </c>
      <c r="D113" s="1" t="s">
        <v>26</v>
      </c>
      <c r="E113" s="23" t="s">
        <v>18</v>
      </c>
      <c r="F113" s="82">
        <v>10.25</v>
      </c>
      <c r="G113" s="69">
        <f t="shared" si="32"/>
        <v>20</v>
      </c>
      <c r="H113" s="24">
        <v>20</v>
      </c>
      <c r="I113" s="90"/>
      <c r="J113" s="91"/>
      <c r="K113" s="27">
        <v>9</v>
      </c>
      <c r="L113" s="28">
        <v>2</v>
      </c>
      <c r="M113" s="25">
        <v>9</v>
      </c>
      <c r="N113" s="26">
        <v>2</v>
      </c>
      <c r="O113" s="27">
        <v>9</v>
      </c>
      <c r="P113" s="28">
        <v>2</v>
      </c>
      <c r="Q113" s="25">
        <v>9</v>
      </c>
      <c r="R113" s="26">
        <v>2</v>
      </c>
      <c r="S113" s="27">
        <v>0</v>
      </c>
      <c r="T113" s="28">
        <v>0</v>
      </c>
      <c r="U113" s="25">
        <v>0</v>
      </c>
      <c r="V113" s="26">
        <v>0</v>
      </c>
      <c r="W113" s="22"/>
      <c r="X113" s="14">
        <f t="shared" si="33"/>
        <v>410</v>
      </c>
      <c r="Y113" s="14" t="e">
        <f>SUMIF('[1]2007'!$B$2119:$B$2200,[1]New!B117,'[1]2007'!$E$2119:$E$2200)</f>
        <v>#VALUE!</v>
      </c>
      <c r="Z113" s="15" t="e">
        <f t="shared" si="39"/>
        <v>#VALUE!</v>
      </c>
      <c r="AA113" s="23">
        <v>22</v>
      </c>
      <c r="AB113" s="23"/>
      <c r="AC113" s="16" t="e">
        <f t="shared" si="40"/>
        <v>#VALUE!</v>
      </c>
      <c r="AE113" s="17" t="e">
        <f>IF(Y113=0,0,LOOKUP(Y113,[1]Deduct!A$2:A$18,[1]Deduct!C$2:C$18))</f>
        <v>#VALUE!</v>
      </c>
      <c r="AF113" s="18" t="e">
        <f>IF(Y113=0,0,LOOKUP(Y113,[1]Deduct!A$2:A$18,[1]Deduct!D$2:D$18))</f>
        <v>#VALUE!</v>
      </c>
      <c r="AG113" s="18" t="e">
        <f>IF(Y113=0,0,LOOKUP(Y113,[1]Deduct!A$2:A$18,[1]Deduct!E$2:E$18))</f>
        <v>#VALUE!</v>
      </c>
      <c r="AH113" s="19" t="e">
        <f t="shared" si="41"/>
        <v>#VALUE!</v>
      </c>
      <c r="AJ113" s="13">
        <f>IF(X113=0,0,LOOKUP(X113,[1]Deduct!A$21:A$64,[1]Deduct!A$21:A$64))-X113</f>
        <v>0</v>
      </c>
      <c r="AK113" s="20">
        <f>IF(X113=0,0,LOOKUP(X113,[1]Deduct!A$21:A$64,[1]Deduct!C$21:C$64))</f>
        <v>0</v>
      </c>
      <c r="AL113" s="13">
        <f>IF(X113=0,0,LOOKUP(X113,[1]Deduct!A$21:A$64,[1]Deduct!D$21:D$64))</f>
        <v>13.64</v>
      </c>
      <c r="AM113" s="13">
        <f>IF(X113=0,0,LOOKUP(X113,[1]Deduct!A$21:A$64,[1]Deduct!E$21:E$64))</f>
        <v>7.1</v>
      </c>
      <c r="AN113" s="18">
        <f t="shared" si="42"/>
        <v>44.32</v>
      </c>
      <c r="AP113" s="21" t="e">
        <f t="shared" si="43"/>
        <v>#VALUE!</v>
      </c>
    </row>
    <row r="114" spans="1:42" s="13" customFormat="1" ht="15">
      <c r="A114" s="68">
        <v>23</v>
      </c>
      <c r="B114" s="2" t="s">
        <v>63</v>
      </c>
      <c r="C114" s="3" t="s">
        <v>139</v>
      </c>
      <c r="D114" s="1" t="s">
        <v>20</v>
      </c>
      <c r="E114" s="23" t="s">
        <v>18</v>
      </c>
      <c r="F114" s="82">
        <v>10.25</v>
      </c>
      <c r="G114" s="69">
        <f t="shared" si="32"/>
        <v>40</v>
      </c>
      <c r="H114" s="24">
        <v>40</v>
      </c>
      <c r="I114" s="90"/>
      <c r="J114" s="91"/>
      <c r="K114" s="27">
        <v>9</v>
      </c>
      <c r="L114" s="28">
        <v>5</v>
      </c>
      <c r="M114" s="25">
        <v>0</v>
      </c>
      <c r="N114" s="26">
        <v>0</v>
      </c>
      <c r="O114" s="27">
        <v>9</v>
      </c>
      <c r="P114" s="28">
        <v>5</v>
      </c>
      <c r="Q114" s="25">
        <v>9</v>
      </c>
      <c r="R114" s="26">
        <v>5</v>
      </c>
      <c r="S114" s="27">
        <v>9</v>
      </c>
      <c r="T114" s="28">
        <v>5</v>
      </c>
      <c r="U114" s="25">
        <v>9</v>
      </c>
      <c r="V114" s="26">
        <v>5</v>
      </c>
      <c r="W114" s="22"/>
      <c r="X114" s="14">
        <f t="shared" si="33"/>
        <v>820</v>
      </c>
      <c r="Y114" s="14" t="e">
        <f>SUMIF('[1]2007'!$B$2119:$B$2200,[1]New!B118,'[1]2007'!$E$2119:$E$2200)</f>
        <v>#VALUE!</v>
      </c>
      <c r="Z114" s="15" t="e">
        <f t="shared" si="39"/>
        <v>#VALUE!</v>
      </c>
      <c r="AA114" s="23">
        <v>23</v>
      </c>
      <c r="AB114" s="23"/>
      <c r="AC114" s="16" t="e">
        <f t="shared" si="40"/>
        <v>#VALUE!</v>
      </c>
      <c r="AE114" s="17" t="e">
        <f>IF(Y114=0,0,LOOKUP(Y114,[1]Deduct!A$2:A$18,[1]Deduct!C$2:C$18))</f>
        <v>#VALUE!</v>
      </c>
      <c r="AF114" s="18" t="e">
        <f>IF(Y114=0,0,LOOKUP(Y114,[1]Deduct!A$2:A$18,[1]Deduct!D$2:D$18))</f>
        <v>#VALUE!</v>
      </c>
      <c r="AG114" s="18" t="e">
        <f>IF(Y114=0,0,LOOKUP(Y114,[1]Deduct!A$2:A$18,[1]Deduct!E$2:E$18))</f>
        <v>#VALUE!</v>
      </c>
      <c r="AH114" s="19" t="e">
        <f t="shared" si="41"/>
        <v>#VALUE!</v>
      </c>
      <c r="AJ114" s="13">
        <f>IF(X114=0,0,LOOKUP(X114,[1]Deduct!A$21:A$64,[1]Deduct!A$21:A$64))-X114</f>
        <v>-70</v>
      </c>
      <c r="AK114" s="20">
        <f>IF(X114=0,0,LOOKUP(X114,[1]Deduct!A$21:A$64,[1]Deduct!C$21:C$64))</f>
        <v>76.92</v>
      </c>
      <c r="AL114" s="13">
        <f>IF(X114=0,0,LOOKUP(X114,[1]Deduct!A$21:A$64,[1]Deduct!D$21:D$64))</f>
        <v>30.49</v>
      </c>
      <c r="AM114" s="13">
        <f>IF(X114=0,0,LOOKUP(X114,[1]Deduct!A$21:A$64,[1]Deduct!E$21:E$64))</f>
        <v>13.01</v>
      </c>
      <c r="AN114" s="18">
        <f t="shared" si="42"/>
        <v>169.12</v>
      </c>
      <c r="AP114" s="21" t="e">
        <f t="shared" si="43"/>
        <v>#VALUE!</v>
      </c>
    </row>
    <row r="115" spans="1:42" s="13" customFormat="1" ht="15">
      <c r="A115" s="68">
        <v>24</v>
      </c>
      <c r="B115" s="2" t="s">
        <v>64</v>
      </c>
      <c r="C115" s="3" t="s">
        <v>140</v>
      </c>
      <c r="D115" s="1" t="s">
        <v>17</v>
      </c>
      <c r="E115" s="23" t="s">
        <v>18</v>
      </c>
      <c r="F115" s="82">
        <v>11</v>
      </c>
      <c r="G115" s="69">
        <f t="shared" si="32"/>
        <v>33.75</v>
      </c>
      <c r="H115" s="24">
        <v>33.75</v>
      </c>
      <c r="I115" s="90"/>
      <c r="J115" s="91"/>
      <c r="K115" s="27">
        <v>7.5</v>
      </c>
      <c r="L115" s="28">
        <v>4</v>
      </c>
      <c r="M115" s="25">
        <v>7.5</v>
      </c>
      <c r="N115" s="26">
        <v>4</v>
      </c>
      <c r="O115" s="27">
        <v>7.5</v>
      </c>
      <c r="P115" s="28">
        <v>4</v>
      </c>
      <c r="Q115" s="25">
        <v>7.5</v>
      </c>
      <c r="R115" s="26">
        <v>3.75</v>
      </c>
      <c r="S115" s="27">
        <v>0</v>
      </c>
      <c r="T115" s="28">
        <v>0</v>
      </c>
      <c r="U115" s="25">
        <v>0</v>
      </c>
      <c r="V115" s="26">
        <v>0</v>
      </c>
      <c r="W115" s="22"/>
      <c r="X115" s="14">
        <f t="shared" si="33"/>
        <v>742.5</v>
      </c>
      <c r="Y115" s="14" t="e">
        <f>SUMIF('[1]2007'!$B$2119:$B$2200,[1]New!B119,'[1]2007'!$E$2119:$E$2200)</f>
        <v>#VALUE!</v>
      </c>
      <c r="Z115" s="15" t="e">
        <f t="shared" si="39"/>
        <v>#VALUE!</v>
      </c>
      <c r="AA115" s="23">
        <v>24</v>
      </c>
      <c r="AB115" s="23"/>
      <c r="AC115" s="16" t="e">
        <f t="shared" si="40"/>
        <v>#VALUE!</v>
      </c>
      <c r="AE115" s="17" t="e">
        <f>IF(Y115=0,0,LOOKUP(Y115,[1]Deduct!A$2:A$18,[1]Deduct!C$2:C$18))</f>
        <v>#VALUE!</v>
      </c>
      <c r="AF115" s="18" t="e">
        <f>IF(Y115=0,0,LOOKUP(Y115,[1]Deduct!A$2:A$18,[1]Deduct!D$2:D$18))</f>
        <v>#VALUE!</v>
      </c>
      <c r="AG115" s="18" t="e">
        <f>IF(Y115=0,0,LOOKUP(Y115,[1]Deduct!A$2:A$18,[1]Deduct!E$2:E$18))</f>
        <v>#VALUE!</v>
      </c>
      <c r="AH115" s="19" t="e">
        <f t="shared" si="41"/>
        <v>#VALUE!</v>
      </c>
      <c r="AJ115" s="13">
        <f>IF(X115=0,0,LOOKUP(X115,[1]Deduct!A$21:A$64,[1]Deduct!A$21:A$64))-X115</f>
        <v>-2.5</v>
      </c>
      <c r="AK115" s="20">
        <f>IF(X115=0,0,LOOKUP(X115,[1]Deduct!A$21:A$64,[1]Deduct!C$21:C$64))</f>
        <v>73.03</v>
      </c>
      <c r="AL115" s="13">
        <f>IF(X115=0,0,LOOKUP(X115,[1]Deduct!A$21:A$64,[1]Deduct!D$21:D$64))</f>
        <v>29.99</v>
      </c>
      <c r="AM115" s="13">
        <f>IF(X115=0,0,LOOKUP(X115,[1]Deduct!A$21:A$64,[1]Deduct!E$21:E$64))</f>
        <v>12.83</v>
      </c>
      <c r="AN115" s="18">
        <f t="shared" si="42"/>
        <v>163.80000000000001</v>
      </c>
      <c r="AP115" s="21" t="e">
        <f t="shared" si="43"/>
        <v>#VALUE!</v>
      </c>
    </row>
    <row r="116" spans="1:42" s="13" customFormat="1" ht="15">
      <c r="A116" s="68">
        <v>25</v>
      </c>
      <c r="B116" s="2" t="s">
        <v>65</v>
      </c>
      <c r="C116" s="3" t="s">
        <v>141</v>
      </c>
      <c r="D116" s="1" t="s">
        <v>20</v>
      </c>
      <c r="E116" s="23" t="s">
        <v>18</v>
      </c>
      <c r="F116" s="82">
        <v>10.25</v>
      </c>
      <c r="G116" s="69">
        <f t="shared" si="32"/>
        <v>20</v>
      </c>
      <c r="H116" s="24">
        <v>20</v>
      </c>
      <c r="I116" s="90"/>
      <c r="J116" s="91"/>
      <c r="K116" s="27">
        <v>0</v>
      </c>
      <c r="L116" s="28">
        <v>0</v>
      </c>
      <c r="M116" s="25">
        <v>0</v>
      </c>
      <c r="N116" s="26">
        <v>0</v>
      </c>
      <c r="O116" s="27">
        <v>4</v>
      </c>
      <c r="P116" s="28">
        <v>9</v>
      </c>
      <c r="Q116" s="25">
        <v>4</v>
      </c>
      <c r="R116" s="26">
        <v>9</v>
      </c>
      <c r="S116" s="27">
        <v>4</v>
      </c>
      <c r="T116" s="28">
        <v>9</v>
      </c>
      <c r="U116" s="25">
        <v>4</v>
      </c>
      <c r="V116" s="26">
        <v>9</v>
      </c>
      <c r="W116" s="22"/>
      <c r="X116" s="14">
        <f t="shared" si="33"/>
        <v>410</v>
      </c>
      <c r="Y116" s="14" t="e">
        <f>SUMIF('[1]2007'!$B$2119:$B$2200,[1]New!B120,'[1]2007'!$E$2119:$E$2200)</f>
        <v>#VALUE!</v>
      </c>
      <c r="Z116" s="15" t="e">
        <f t="shared" si="39"/>
        <v>#VALUE!</v>
      </c>
      <c r="AA116" s="23">
        <v>25</v>
      </c>
      <c r="AB116" s="23"/>
      <c r="AC116" s="16" t="e">
        <f t="shared" si="40"/>
        <v>#VALUE!</v>
      </c>
      <c r="AE116" s="17" t="e">
        <f>IF(Y116=0,0,LOOKUP(Y116,[1]Deduct!A$2:A$18,[1]Deduct!C$2:C$18))</f>
        <v>#VALUE!</v>
      </c>
      <c r="AF116" s="18" t="e">
        <f>IF(Y116=0,0,LOOKUP(Y116,[1]Deduct!A$2:A$18,[1]Deduct!D$2:D$18))</f>
        <v>#VALUE!</v>
      </c>
      <c r="AG116" s="18" t="e">
        <f>IF(Y116=0,0,LOOKUP(Y116,[1]Deduct!A$2:A$18,[1]Deduct!E$2:E$18))</f>
        <v>#VALUE!</v>
      </c>
      <c r="AH116" s="19" t="e">
        <f t="shared" si="41"/>
        <v>#VALUE!</v>
      </c>
      <c r="AJ116" s="13">
        <f>IF(X116=0,0,LOOKUP(X116,[1]Deduct!A$21:A$64,[1]Deduct!A$21:A$64))-X116</f>
        <v>0</v>
      </c>
      <c r="AK116" s="20">
        <f>IF(X116=0,0,LOOKUP(X116,[1]Deduct!A$21:A$64,[1]Deduct!C$21:C$64))</f>
        <v>0</v>
      </c>
      <c r="AL116" s="13">
        <f>IF(X116=0,0,LOOKUP(X116,[1]Deduct!A$21:A$64,[1]Deduct!D$21:D$64))</f>
        <v>13.64</v>
      </c>
      <c r="AM116" s="13">
        <f>IF(X116=0,0,LOOKUP(X116,[1]Deduct!A$21:A$64,[1]Deduct!E$21:E$64))</f>
        <v>7.1</v>
      </c>
      <c r="AN116" s="18">
        <f t="shared" si="42"/>
        <v>44.32</v>
      </c>
      <c r="AP116" s="21" t="e">
        <f t="shared" si="43"/>
        <v>#VALUE!</v>
      </c>
    </row>
    <row r="117" spans="1:42" s="13" customFormat="1" ht="15">
      <c r="A117" s="68">
        <v>26</v>
      </c>
      <c r="B117" s="2" t="s">
        <v>66</v>
      </c>
      <c r="C117" s="3" t="s">
        <v>142</v>
      </c>
      <c r="D117" s="1" t="s">
        <v>25</v>
      </c>
      <c r="E117" s="23" t="s">
        <v>18</v>
      </c>
      <c r="F117" s="82">
        <v>10.25</v>
      </c>
      <c r="G117" s="69">
        <f t="shared" si="32"/>
        <v>20</v>
      </c>
      <c r="H117" s="24">
        <v>20</v>
      </c>
      <c r="I117" s="90"/>
      <c r="J117" s="91"/>
      <c r="K117" s="27">
        <v>9</v>
      </c>
      <c r="L117" s="28">
        <v>2</v>
      </c>
      <c r="M117" s="25">
        <v>0</v>
      </c>
      <c r="N117" s="26">
        <v>0</v>
      </c>
      <c r="O117" s="27">
        <v>9</v>
      </c>
      <c r="P117" s="28">
        <v>2</v>
      </c>
      <c r="Q117" s="25">
        <v>0</v>
      </c>
      <c r="R117" s="26">
        <v>0</v>
      </c>
      <c r="S117" s="27">
        <v>9</v>
      </c>
      <c r="T117" s="28">
        <v>2</v>
      </c>
      <c r="U117" s="25">
        <v>9</v>
      </c>
      <c r="V117" s="26">
        <v>2</v>
      </c>
      <c r="W117" s="22"/>
      <c r="X117" s="14">
        <f t="shared" si="33"/>
        <v>410</v>
      </c>
      <c r="Y117" s="14" t="e">
        <f>SUMIF('[1]2007'!$B$2119:$B$2200,[1]New!B121,'[1]2007'!$E$2119:$E$2200)</f>
        <v>#VALUE!</v>
      </c>
      <c r="Z117" s="15" t="e">
        <f t="shared" si="39"/>
        <v>#VALUE!</v>
      </c>
      <c r="AA117" s="23">
        <v>26</v>
      </c>
      <c r="AB117" s="23"/>
      <c r="AC117" s="16" t="e">
        <f t="shared" si="40"/>
        <v>#VALUE!</v>
      </c>
      <c r="AE117" s="17" t="e">
        <f>IF(Y117=0,0,LOOKUP(Y117,[1]Deduct!A$2:A$18,[1]Deduct!C$2:C$18))</f>
        <v>#VALUE!</v>
      </c>
      <c r="AF117" s="18" t="e">
        <f>IF(Y117=0,0,LOOKUP(Y117,[1]Deduct!A$2:A$18,[1]Deduct!D$2:D$18))</f>
        <v>#VALUE!</v>
      </c>
      <c r="AG117" s="18" t="e">
        <f>IF(Y117=0,0,LOOKUP(Y117,[1]Deduct!A$2:A$18,[1]Deduct!E$2:E$18))</f>
        <v>#VALUE!</v>
      </c>
      <c r="AH117" s="19" t="e">
        <f t="shared" si="41"/>
        <v>#VALUE!</v>
      </c>
      <c r="AJ117" s="13">
        <f>IF(X117=0,0,LOOKUP(X117,[1]Deduct!A$21:A$64,[1]Deduct!A$21:A$64))-X117</f>
        <v>0</v>
      </c>
      <c r="AK117" s="20">
        <f>IF(X117=0,0,LOOKUP(X117,[1]Deduct!A$21:A$64,[1]Deduct!C$21:C$64))</f>
        <v>0</v>
      </c>
      <c r="AL117" s="13">
        <f>IF(X117=0,0,LOOKUP(X117,[1]Deduct!A$21:A$64,[1]Deduct!D$21:D$64))</f>
        <v>13.64</v>
      </c>
      <c r="AM117" s="13">
        <f>IF(X117=0,0,LOOKUP(X117,[1]Deduct!A$21:A$64,[1]Deduct!E$21:E$64))</f>
        <v>7.1</v>
      </c>
      <c r="AN117" s="18">
        <f t="shared" si="42"/>
        <v>44.32</v>
      </c>
      <c r="AP117" s="21" t="e">
        <f t="shared" si="43"/>
        <v>#VALUE!</v>
      </c>
    </row>
    <row r="118" spans="1:42" s="13" customFormat="1" ht="15">
      <c r="A118" s="68">
        <v>27</v>
      </c>
      <c r="B118" s="2" t="s">
        <v>21</v>
      </c>
      <c r="C118" s="3" t="s">
        <v>22</v>
      </c>
      <c r="D118" s="1" t="s">
        <v>20</v>
      </c>
      <c r="E118" s="23" t="s">
        <v>18</v>
      </c>
      <c r="F118" s="82">
        <v>10.25</v>
      </c>
      <c r="G118" s="69">
        <f t="shared" si="32"/>
        <v>20</v>
      </c>
      <c r="H118" s="24">
        <v>20</v>
      </c>
      <c r="I118" s="90"/>
      <c r="J118" s="91"/>
      <c r="K118" s="27">
        <v>1</v>
      </c>
      <c r="L118" s="28">
        <v>6</v>
      </c>
      <c r="M118" s="25">
        <v>1</v>
      </c>
      <c r="N118" s="26">
        <v>6</v>
      </c>
      <c r="O118" s="27">
        <v>1</v>
      </c>
      <c r="P118" s="28">
        <v>6</v>
      </c>
      <c r="Q118" s="25">
        <v>0</v>
      </c>
      <c r="R118" s="26">
        <v>0</v>
      </c>
      <c r="S118" s="27">
        <v>1</v>
      </c>
      <c r="T118" s="28">
        <v>6</v>
      </c>
      <c r="U118" s="25">
        <v>0</v>
      </c>
      <c r="V118" s="26">
        <v>0</v>
      </c>
      <c r="W118" s="22"/>
      <c r="X118" s="14">
        <f t="shared" si="33"/>
        <v>410</v>
      </c>
      <c r="Y118" s="14" t="e">
        <f>SUMIF('[1]2007'!$B$2119:$B$2200,[1]New!B122,'[1]2007'!$E$2119:$E$2200)</f>
        <v>#VALUE!</v>
      </c>
      <c r="Z118" s="15" t="e">
        <f t="shared" si="39"/>
        <v>#VALUE!</v>
      </c>
      <c r="AA118" s="23">
        <v>27</v>
      </c>
      <c r="AB118" s="23"/>
      <c r="AC118" s="16" t="e">
        <f t="shared" si="40"/>
        <v>#VALUE!</v>
      </c>
      <c r="AE118" s="17" t="e">
        <f>IF(Y118=0,0,LOOKUP(Y118,[1]Deduct!A$2:A$18,[1]Deduct!C$2:C$18))</f>
        <v>#VALUE!</v>
      </c>
      <c r="AF118" s="18" t="e">
        <f>IF(Y118=0,0,LOOKUP(Y118,[1]Deduct!A$2:A$18,[1]Deduct!D$2:D$18))</f>
        <v>#VALUE!</v>
      </c>
      <c r="AG118" s="18" t="e">
        <f>IF(Y118=0,0,LOOKUP(Y118,[1]Deduct!A$2:A$18,[1]Deduct!E$2:E$18))</f>
        <v>#VALUE!</v>
      </c>
      <c r="AH118" s="19" t="e">
        <f t="shared" si="41"/>
        <v>#VALUE!</v>
      </c>
      <c r="AJ118" s="13">
        <f>IF(X118=0,0,LOOKUP(X118,[1]Deduct!A$21:A$64,[1]Deduct!A$21:A$64))-X118</f>
        <v>0</v>
      </c>
      <c r="AK118" s="20">
        <f>IF(X118=0,0,LOOKUP(X118,[1]Deduct!A$21:A$64,[1]Deduct!C$21:C$64))</f>
        <v>0</v>
      </c>
      <c r="AL118" s="13">
        <f>IF(X118=0,0,LOOKUP(X118,[1]Deduct!A$21:A$64,[1]Deduct!D$21:D$64))</f>
        <v>13.64</v>
      </c>
      <c r="AM118" s="13">
        <f>IF(X118=0,0,LOOKUP(X118,[1]Deduct!A$21:A$64,[1]Deduct!E$21:E$64))</f>
        <v>7.1</v>
      </c>
      <c r="AN118" s="18">
        <f t="shared" si="42"/>
        <v>44.32</v>
      </c>
      <c r="AP118" s="21" t="e">
        <f t="shared" si="43"/>
        <v>#VALUE!</v>
      </c>
    </row>
    <row r="119" spans="1:42" s="13" customFormat="1" ht="15">
      <c r="A119" s="68">
        <v>28</v>
      </c>
      <c r="B119" s="2" t="s">
        <v>67</v>
      </c>
      <c r="C119" s="3" t="s">
        <v>143</v>
      </c>
      <c r="D119" s="1" t="s">
        <v>20</v>
      </c>
      <c r="E119" s="23" t="s">
        <v>18</v>
      </c>
      <c r="F119" s="82">
        <v>10.25</v>
      </c>
      <c r="G119" s="69">
        <f t="shared" si="32"/>
        <v>40</v>
      </c>
      <c r="H119" s="24">
        <v>40</v>
      </c>
      <c r="I119" s="90"/>
      <c r="J119" s="91"/>
      <c r="K119" s="27">
        <v>0</v>
      </c>
      <c r="L119" s="28">
        <v>0</v>
      </c>
      <c r="M119" s="25">
        <v>9</v>
      </c>
      <c r="N119" s="26">
        <v>5</v>
      </c>
      <c r="O119" s="27">
        <v>9</v>
      </c>
      <c r="P119" s="28">
        <v>5</v>
      </c>
      <c r="Q119" s="25">
        <v>9</v>
      </c>
      <c r="R119" s="26">
        <v>5</v>
      </c>
      <c r="S119" s="27">
        <v>9</v>
      </c>
      <c r="T119" s="28">
        <v>5</v>
      </c>
      <c r="U119" s="25">
        <v>9</v>
      </c>
      <c r="V119" s="26">
        <v>5</v>
      </c>
      <c r="W119" s="22"/>
      <c r="X119" s="14">
        <f t="shared" si="33"/>
        <v>820</v>
      </c>
      <c r="Y119" s="14" t="e">
        <f>SUMIF('[1]2007'!$B$2119:$B$2200,[1]New!B123,'[1]2007'!$E$2119:$E$2200)</f>
        <v>#VALUE!</v>
      </c>
      <c r="Z119" s="15" t="e">
        <f t="shared" si="39"/>
        <v>#VALUE!</v>
      </c>
      <c r="AA119" s="23">
        <v>28</v>
      </c>
      <c r="AB119" s="23"/>
      <c r="AC119" s="16" t="e">
        <f t="shared" si="40"/>
        <v>#VALUE!</v>
      </c>
      <c r="AE119" s="17" t="e">
        <f>IF(Y119=0,0,LOOKUP(Y119,[1]Deduct!A$2:A$18,[1]Deduct!C$2:C$18))</f>
        <v>#VALUE!</v>
      </c>
      <c r="AF119" s="18" t="e">
        <f>IF(Y119=0,0,LOOKUP(Y119,[1]Deduct!A$2:A$18,[1]Deduct!D$2:D$18))</f>
        <v>#VALUE!</v>
      </c>
      <c r="AG119" s="18" t="e">
        <f>IF(Y119=0,0,LOOKUP(Y119,[1]Deduct!A$2:A$18,[1]Deduct!E$2:E$18))</f>
        <v>#VALUE!</v>
      </c>
      <c r="AH119" s="19" t="e">
        <f t="shared" si="41"/>
        <v>#VALUE!</v>
      </c>
      <c r="AJ119" s="13">
        <f>IF(X119=0,0,LOOKUP(X119,[1]Deduct!A$21:A$64,[1]Deduct!A$21:A$64))-X119</f>
        <v>-70</v>
      </c>
      <c r="AK119" s="20">
        <f>IF(X119=0,0,LOOKUP(X119,[1]Deduct!A$21:A$64,[1]Deduct!C$21:C$64))</f>
        <v>76.92</v>
      </c>
      <c r="AL119" s="13">
        <f>IF(X119=0,0,LOOKUP(X119,[1]Deduct!A$21:A$64,[1]Deduct!D$21:D$64))</f>
        <v>30.49</v>
      </c>
      <c r="AM119" s="13">
        <f>IF(X119=0,0,LOOKUP(X119,[1]Deduct!A$21:A$64,[1]Deduct!E$21:E$64))</f>
        <v>13.01</v>
      </c>
      <c r="AN119" s="18">
        <f t="shared" si="42"/>
        <v>169.12</v>
      </c>
      <c r="AP119" s="21" t="e">
        <f t="shared" si="43"/>
        <v>#VALUE!</v>
      </c>
    </row>
    <row r="120" spans="1:42" s="13" customFormat="1" ht="15">
      <c r="A120" s="68">
        <v>29</v>
      </c>
      <c r="B120" s="2" t="s">
        <v>69</v>
      </c>
      <c r="C120" s="3" t="s">
        <v>145</v>
      </c>
      <c r="D120" s="1" t="s">
        <v>17</v>
      </c>
      <c r="E120" s="23" t="s">
        <v>18</v>
      </c>
      <c r="F120" s="82">
        <v>10.5</v>
      </c>
      <c r="G120" s="69">
        <f t="shared" si="32"/>
        <v>23</v>
      </c>
      <c r="H120" s="24">
        <v>23</v>
      </c>
      <c r="I120" s="90"/>
      <c r="J120" s="91"/>
      <c r="K120" s="27">
        <v>0</v>
      </c>
      <c r="L120" s="28">
        <v>0</v>
      </c>
      <c r="M120" s="25">
        <v>0</v>
      </c>
      <c r="N120" s="26">
        <v>0</v>
      </c>
      <c r="O120" s="27">
        <v>0</v>
      </c>
      <c r="P120" s="28">
        <v>0</v>
      </c>
      <c r="Q120" s="25">
        <v>10.5</v>
      </c>
      <c r="R120" s="26">
        <v>6</v>
      </c>
      <c r="S120" s="27">
        <v>10.5</v>
      </c>
      <c r="T120" s="28">
        <v>6</v>
      </c>
      <c r="U120" s="25">
        <v>10.5</v>
      </c>
      <c r="V120" s="26">
        <v>6.5</v>
      </c>
      <c r="W120" s="22"/>
      <c r="X120" s="14">
        <f t="shared" si="33"/>
        <v>483</v>
      </c>
      <c r="Y120" s="14" t="e">
        <f>SUMIF('[1]2007'!$B$2119:$B$2200,[1]New!B124,'[1]2007'!$E$2119:$E$2200)</f>
        <v>#VALUE!</v>
      </c>
      <c r="Z120" s="15" t="e">
        <f t="shared" si="39"/>
        <v>#VALUE!</v>
      </c>
      <c r="AA120" s="23">
        <v>29</v>
      </c>
      <c r="AB120" s="23"/>
      <c r="AC120" s="16" t="e">
        <f t="shared" si="40"/>
        <v>#VALUE!</v>
      </c>
      <c r="AE120" s="17" t="e">
        <f>IF(Y120=0,0,LOOKUP(Y120,[1]Deduct!A$2:A$18,[1]Deduct!C$2:C$18))</f>
        <v>#VALUE!</v>
      </c>
      <c r="AF120" s="18" t="e">
        <f>IF(Y120=0,0,LOOKUP(Y120,[1]Deduct!A$2:A$18,[1]Deduct!D$2:D$18))</f>
        <v>#VALUE!</v>
      </c>
      <c r="AG120" s="18" t="e">
        <f>IF(Y120=0,0,LOOKUP(Y120,[1]Deduct!A$2:A$18,[1]Deduct!E$2:E$18))</f>
        <v>#VALUE!</v>
      </c>
      <c r="AH120" s="19" t="e">
        <f t="shared" si="41"/>
        <v>#VALUE!</v>
      </c>
      <c r="AJ120" s="13">
        <f>IF(X120=0,0,LOOKUP(X120,[1]Deduct!A$21:A$64,[1]Deduct!A$21:A$64))-X120</f>
        <v>-3</v>
      </c>
      <c r="AK120" s="20">
        <f>IF(X120=0,0,LOOKUP(X120,[1]Deduct!A$21:A$64,[1]Deduct!C$21:C$64))</f>
        <v>6.93</v>
      </c>
      <c r="AL120" s="13">
        <f>IF(X120=0,0,LOOKUP(X120,[1]Deduct!A$21:A$64,[1]Deduct!D$21:D$64))</f>
        <v>17.100000000000001</v>
      </c>
      <c r="AM120" s="13">
        <f>IF(X120=0,0,LOOKUP(X120,[1]Deduct!A$21:A$64,[1]Deduct!E$21:E$64))</f>
        <v>8.3000000000000007</v>
      </c>
      <c r="AN120" s="18">
        <f t="shared" si="42"/>
        <v>61.05</v>
      </c>
      <c r="AP120" s="21" t="e">
        <f t="shared" si="43"/>
        <v>#VALUE!</v>
      </c>
    </row>
    <row r="121" spans="1:42" s="13" customFormat="1" ht="15">
      <c r="A121" s="68">
        <v>30</v>
      </c>
      <c r="B121" s="2" t="s">
        <v>236</v>
      </c>
      <c r="C121" s="3" t="s">
        <v>237</v>
      </c>
      <c r="D121" s="1" t="s">
        <v>17</v>
      </c>
      <c r="E121" s="1" t="s">
        <v>18</v>
      </c>
      <c r="F121" s="82">
        <v>10.25</v>
      </c>
      <c r="G121" s="69">
        <f t="shared" si="32"/>
        <v>20</v>
      </c>
      <c r="H121" s="89">
        <v>20</v>
      </c>
      <c r="I121" s="90"/>
      <c r="J121" s="91"/>
      <c r="K121" s="27">
        <v>10</v>
      </c>
      <c r="L121" s="28">
        <v>3</v>
      </c>
      <c r="M121" s="25">
        <v>10</v>
      </c>
      <c r="N121" s="26">
        <v>3</v>
      </c>
      <c r="O121" s="27">
        <v>0</v>
      </c>
      <c r="P121" s="28">
        <v>0</v>
      </c>
      <c r="Q121" s="25">
        <v>10</v>
      </c>
      <c r="R121" s="26">
        <v>3</v>
      </c>
      <c r="S121" s="27">
        <v>10</v>
      </c>
      <c r="T121" s="28">
        <v>3</v>
      </c>
      <c r="U121" s="25">
        <v>0</v>
      </c>
      <c r="V121" s="26">
        <v>0</v>
      </c>
      <c r="W121" s="22"/>
      <c r="X121" s="14">
        <f t="shared" si="33"/>
        <v>410</v>
      </c>
      <c r="Y121" s="14" t="e">
        <f>SUMIF('[1]2007'!$B$2119:$B$2200,[1]New!B125,'[1]2007'!$E$2119:$E$2200)</f>
        <v>#VALUE!</v>
      </c>
      <c r="Z121" s="15" t="e">
        <f t="shared" si="39"/>
        <v>#VALUE!</v>
      </c>
      <c r="AA121" s="23">
        <v>30</v>
      </c>
      <c r="AB121" s="23"/>
      <c r="AC121" s="16" t="e">
        <f t="shared" si="40"/>
        <v>#VALUE!</v>
      </c>
      <c r="AE121" s="17" t="e">
        <f>IF(Y121=0,0,LOOKUP(Y121,[1]Deduct!A$2:A$18,[1]Deduct!C$2:C$18))</f>
        <v>#VALUE!</v>
      </c>
      <c r="AF121" s="18" t="e">
        <f>IF(Y121=0,0,LOOKUP(Y121,[1]Deduct!A$2:A$18,[1]Deduct!D$2:D$18))</f>
        <v>#VALUE!</v>
      </c>
      <c r="AG121" s="18" t="e">
        <f>IF(Y121=0,0,LOOKUP(Y121,[1]Deduct!A$2:A$18,[1]Deduct!E$2:E$18))</f>
        <v>#VALUE!</v>
      </c>
      <c r="AH121" s="19" t="e">
        <f t="shared" si="41"/>
        <v>#VALUE!</v>
      </c>
      <c r="AJ121" s="13">
        <f>IF(X121=0,0,LOOKUP(X121,[1]Deduct!A$21:A$64,[1]Deduct!A$21:A$64))-X121</f>
        <v>0</v>
      </c>
      <c r="AK121" s="20">
        <f>IF(X121=0,0,LOOKUP(X121,[1]Deduct!A$21:A$64,[1]Deduct!C$21:C$64))</f>
        <v>0</v>
      </c>
      <c r="AL121" s="13">
        <f>IF(X121=0,0,LOOKUP(X121,[1]Deduct!A$21:A$64,[1]Deduct!D$21:D$64))</f>
        <v>13.64</v>
      </c>
      <c r="AM121" s="13">
        <f>IF(X121=0,0,LOOKUP(X121,[1]Deduct!A$21:A$64,[1]Deduct!E$21:E$64))</f>
        <v>7.1</v>
      </c>
      <c r="AN121" s="18">
        <f t="shared" si="42"/>
        <v>44.32</v>
      </c>
      <c r="AP121" s="21" t="e">
        <f t="shared" si="43"/>
        <v>#VALUE!</v>
      </c>
    </row>
    <row r="122" spans="1:42" s="13" customFormat="1" ht="15">
      <c r="A122" s="68">
        <v>31</v>
      </c>
      <c r="B122" s="2" t="s">
        <v>219</v>
      </c>
      <c r="C122" s="3" t="s">
        <v>220</v>
      </c>
      <c r="D122" s="1" t="s">
        <v>216</v>
      </c>
      <c r="E122" s="23" t="s">
        <v>18</v>
      </c>
      <c r="F122" s="82">
        <v>10.25</v>
      </c>
      <c r="G122" s="69">
        <f t="shared" si="32"/>
        <v>36</v>
      </c>
      <c r="H122" s="24">
        <v>36</v>
      </c>
      <c r="I122" s="90"/>
      <c r="J122" s="91"/>
      <c r="K122" s="27">
        <v>11</v>
      </c>
      <c r="L122" s="28">
        <v>6.5</v>
      </c>
      <c r="M122" s="25">
        <v>11</v>
      </c>
      <c r="N122" s="26">
        <v>6.5</v>
      </c>
      <c r="O122" s="27">
        <v>11</v>
      </c>
      <c r="P122" s="28">
        <v>6</v>
      </c>
      <c r="Q122" s="25">
        <v>0</v>
      </c>
      <c r="R122" s="26">
        <v>0</v>
      </c>
      <c r="S122" s="27">
        <v>11</v>
      </c>
      <c r="T122" s="28">
        <v>6</v>
      </c>
      <c r="U122" s="25">
        <v>11</v>
      </c>
      <c r="V122" s="26">
        <v>6</v>
      </c>
      <c r="W122" s="22"/>
      <c r="X122" s="14">
        <f t="shared" si="33"/>
        <v>738</v>
      </c>
      <c r="Y122" s="14" t="e">
        <f>SUMIF('[1]2007'!$B$2119:$B$2200,[1]New!B126,'[1]2007'!$E$2119:$E$2200)</f>
        <v>#VALUE!</v>
      </c>
      <c r="Z122" s="15" t="e">
        <f t="shared" si="39"/>
        <v>#VALUE!</v>
      </c>
      <c r="AA122" s="23">
        <v>31</v>
      </c>
      <c r="AB122" s="23"/>
      <c r="AC122" s="16" t="e">
        <f t="shared" si="40"/>
        <v>#VALUE!</v>
      </c>
      <c r="AE122" s="17" t="e">
        <f>IF(Y122=0,0,LOOKUP(Y122,[1]Deduct!A$2:A$18,[1]Deduct!C$2:C$18))</f>
        <v>#VALUE!</v>
      </c>
      <c r="AF122" s="18" t="e">
        <f>IF(Y122=0,0,LOOKUP(Y122,[1]Deduct!A$2:A$18,[1]Deduct!D$2:D$18))</f>
        <v>#VALUE!</v>
      </c>
      <c r="AG122" s="18" t="e">
        <f>IF(Y122=0,0,LOOKUP(Y122,[1]Deduct!A$2:A$18,[1]Deduct!E$2:E$18))</f>
        <v>#VALUE!</v>
      </c>
      <c r="AH122" s="19" t="e">
        <f t="shared" si="41"/>
        <v>#VALUE!</v>
      </c>
      <c r="AJ122" s="13">
        <f>IF(X122=0,0,LOOKUP(X122,[1]Deduct!A$21:A$64,[1]Deduct!A$21:A$64))-X122</f>
        <v>-8</v>
      </c>
      <c r="AK122" s="20">
        <f>IF(X122=0,0,LOOKUP(X122,[1]Deduct!A$21:A$64,[1]Deduct!C$21:C$64))</f>
        <v>69.14</v>
      </c>
      <c r="AL122" s="13">
        <f>IF(X122=0,0,LOOKUP(X122,[1]Deduct!A$21:A$64,[1]Deduct!D$21:D$64))</f>
        <v>29.49</v>
      </c>
      <c r="AM122" s="13">
        <f>IF(X122=0,0,LOOKUP(X122,[1]Deduct!A$21:A$64,[1]Deduct!E$21:E$64))</f>
        <v>12.65</v>
      </c>
      <c r="AN122" s="18">
        <f t="shared" si="42"/>
        <v>158.47999999999999</v>
      </c>
      <c r="AP122" s="21" t="e">
        <f t="shared" si="43"/>
        <v>#VALUE!</v>
      </c>
    </row>
    <row r="123" spans="1:42" s="13" customFormat="1" ht="15">
      <c r="A123" s="68">
        <v>32</v>
      </c>
      <c r="B123" s="2" t="s">
        <v>70</v>
      </c>
      <c r="C123" s="3" t="s">
        <v>146</v>
      </c>
      <c r="D123" s="1" t="s">
        <v>213</v>
      </c>
      <c r="E123" s="23" t="s">
        <v>18</v>
      </c>
      <c r="F123" s="82">
        <v>10.25</v>
      </c>
      <c r="G123" s="69">
        <f t="shared" si="32"/>
        <v>32.25</v>
      </c>
      <c r="H123" s="24">
        <v>32.25</v>
      </c>
      <c r="I123" s="90"/>
      <c r="J123" s="91"/>
      <c r="K123" s="27">
        <v>9</v>
      </c>
      <c r="L123" s="28">
        <v>4</v>
      </c>
      <c r="M123" s="25">
        <v>0</v>
      </c>
      <c r="N123" s="26">
        <v>0</v>
      </c>
      <c r="O123" s="27">
        <v>9</v>
      </c>
      <c r="P123" s="28">
        <v>4</v>
      </c>
      <c r="Q123" s="25">
        <v>9</v>
      </c>
      <c r="R123" s="26">
        <v>3</v>
      </c>
      <c r="S123" s="27">
        <v>9</v>
      </c>
      <c r="T123" s="28">
        <v>3</v>
      </c>
      <c r="U123" s="25">
        <v>9</v>
      </c>
      <c r="V123" s="26">
        <v>3.25</v>
      </c>
      <c r="W123" s="22"/>
      <c r="X123" s="14">
        <f t="shared" si="33"/>
        <v>661.125</v>
      </c>
      <c r="Y123" s="14" t="e">
        <f>SUMIF('[1]2007'!$B$2119:$B$2200,[1]New!B127,'[1]2007'!$E$2119:$E$2200)</f>
        <v>#VALUE!</v>
      </c>
      <c r="Z123" s="15" t="e">
        <f t="shared" si="39"/>
        <v>#VALUE!</v>
      </c>
      <c r="AA123" s="23">
        <v>32</v>
      </c>
      <c r="AB123" s="23"/>
      <c r="AC123" s="16" t="e">
        <f t="shared" si="40"/>
        <v>#VALUE!</v>
      </c>
      <c r="AE123" s="17" t="e">
        <f>IF(Y123=0,0,LOOKUP(Y123,[1]Deduct!A$2:A$18,[1]Deduct!C$2:C$18))</f>
        <v>#VALUE!</v>
      </c>
      <c r="AF123" s="18" t="e">
        <f>IF(Y123=0,0,LOOKUP(Y123,[1]Deduct!A$2:A$18,[1]Deduct!D$2:D$18))</f>
        <v>#VALUE!</v>
      </c>
      <c r="AG123" s="18" t="e">
        <f>IF(Y123=0,0,LOOKUP(Y123,[1]Deduct!A$2:A$18,[1]Deduct!E$2:E$18))</f>
        <v>#VALUE!</v>
      </c>
      <c r="AH123" s="19" t="e">
        <f t="shared" si="41"/>
        <v>#VALUE!</v>
      </c>
      <c r="AJ123" s="13">
        <f>IF(X123=0,0,LOOKUP(X123,[1]Deduct!A$21:A$64,[1]Deduct!A$21:A$64))-X123</f>
        <v>-1.125</v>
      </c>
      <c r="AK123" s="20">
        <f>IF(X123=0,0,LOOKUP(X123,[1]Deduct!A$21:A$64,[1]Deduct!C$21:C$64))</f>
        <v>49.59</v>
      </c>
      <c r="AL123" s="13">
        <f>IF(X123=0,0,LOOKUP(X123,[1]Deduct!A$21:A$64,[1]Deduct!D$21:D$64))</f>
        <v>26.01</v>
      </c>
      <c r="AM123" s="13">
        <f>IF(X123=0,0,LOOKUP(X123,[1]Deduct!A$21:A$64,[1]Deduct!E$21:E$64))</f>
        <v>11.42</v>
      </c>
      <c r="AN123" s="18">
        <f t="shared" si="42"/>
        <v>129.02000000000001</v>
      </c>
      <c r="AP123" s="21" t="e">
        <f t="shared" si="43"/>
        <v>#VALUE!</v>
      </c>
    </row>
    <row r="124" spans="1:42" s="13" customFormat="1" ht="15">
      <c r="A124" s="68">
        <v>33</v>
      </c>
      <c r="B124" s="2" t="s">
        <v>243</v>
      </c>
      <c r="C124" s="3" t="s">
        <v>244</v>
      </c>
      <c r="D124" s="1" t="s">
        <v>20</v>
      </c>
      <c r="E124" s="1" t="s">
        <v>18</v>
      </c>
      <c r="F124" s="82">
        <v>10.25</v>
      </c>
      <c r="G124" s="69">
        <f t="shared" si="32"/>
        <v>20.75</v>
      </c>
      <c r="H124" s="24">
        <v>20.75</v>
      </c>
      <c r="I124" s="90"/>
      <c r="J124" s="91"/>
      <c r="K124" s="27">
        <v>11</v>
      </c>
      <c r="L124" s="28">
        <v>6</v>
      </c>
      <c r="M124" s="25"/>
      <c r="N124" s="26"/>
      <c r="O124" s="27">
        <v>11</v>
      </c>
      <c r="P124" s="28">
        <v>6</v>
      </c>
      <c r="Q124" s="25">
        <v>11</v>
      </c>
      <c r="R124" s="26">
        <v>5.75</v>
      </c>
      <c r="S124" s="27">
        <v>0</v>
      </c>
      <c r="T124" s="28">
        <v>0</v>
      </c>
      <c r="U124" s="25">
        <v>0</v>
      </c>
      <c r="V124" s="26">
        <v>0</v>
      </c>
      <c r="W124" s="22"/>
      <c r="X124" s="14">
        <f t="shared" si="33"/>
        <v>425.375</v>
      </c>
      <c r="Y124" s="14" t="e">
        <f>SUMIF('[1]2007'!$B$2119:$B$2200,[1]New!B128,'[1]2007'!$E$2119:$E$2200)</f>
        <v>#VALUE!</v>
      </c>
      <c r="Z124" s="15" t="e">
        <f t="shared" si="39"/>
        <v>#VALUE!</v>
      </c>
      <c r="AA124" s="23">
        <v>33</v>
      </c>
      <c r="AB124" s="23"/>
      <c r="AC124" s="16" t="e">
        <f t="shared" si="40"/>
        <v>#VALUE!</v>
      </c>
      <c r="AE124" s="17" t="e">
        <f>IF(Y124=0,0,LOOKUP(Y124,[1]Deduct!A$2:A$18,[1]Deduct!C$2:C$18))</f>
        <v>#VALUE!</v>
      </c>
      <c r="AF124" s="18" t="e">
        <f>IF(Y124=0,0,LOOKUP(Y124,[1]Deduct!A$2:A$18,[1]Deduct!D$2:D$18))</f>
        <v>#VALUE!</v>
      </c>
      <c r="AG124" s="18" t="e">
        <f>IF(Y124=0,0,LOOKUP(Y124,[1]Deduct!A$2:A$18,[1]Deduct!E$2:E$18))</f>
        <v>#VALUE!</v>
      </c>
      <c r="AH124" s="19" t="e">
        <f t="shared" si="41"/>
        <v>#VALUE!</v>
      </c>
      <c r="AJ124" s="13">
        <f>IF(X124=0,0,LOOKUP(X124,[1]Deduct!A$21:A$64,[1]Deduct!A$21:A$64))-X124</f>
        <v>-5.375</v>
      </c>
      <c r="AK124" s="20" t="e">
        <f>IF(X124=0,0,LOOKUP(X124,[1]Deduct!A$21:A$64,[1]Deduct!C$21:C$64))</f>
        <v>#REF!</v>
      </c>
      <c r="AL124" s="13">
        <f>IF(X124=0,0,LOOKUP(X124,[1]Deduct!A$21:A$64,[1]Deduct!D$21:D$64))</f>
        <v>14.13</v>
      </c>
      <c r="AM124" s="13">
        <f>IF(X124=0,0,LOOKUP(X124,[1]Deduct!A$21:A$64,[1]Deduct!E$21:E$64))</f>
        <v>7.27</v>
      </c>
      <c r="AN124" s="18" t="e">
        <f t="shared" si="42"/>
        <v>#REF!</v>
      </c>
      <c r="AP124" s="21" t="e">
        <f t="shared" si="43"/>
        <v>#REF!</v>
      </c>
    </row>
    <row r="125" spans="1:42" s="13" customFormat="1" ht="15">
      <c r="A125" s="68">
        <v>34</v>
      </c>
      <c r="B125" s="2" t="s">
        <v>71</v>
      </c>
      <c r="C125" s="3" t="s">
        <v>147</v>
      </c>
      <c r="D125" s="1" t="s">
        <v>19</v>
      </c>
      <c r="E125" s="23" t="s">
        <v>18</v>
      </c>
      <c r="F125" s="82">
        <v>10.25</v>
      </c>
      <c r="G125" s="69">
        <f t="shared" si="32"/>
        <v>20</v>
      </c>
      <c r="H125" s="24">
        <v>20</v>
      </c>
      <c r="I125" s="90"/>
      <c r="J125" s="91"/>
      <c r="K125" s="27">
        <v>0</v>
      </c>
      <c r="L125" s="28">
        <v>0</v>
      </c>
      <c r="M125" s="25">
        <v>5</v>
      </c>
      <c r="N125" s="26">
        <v>9</v>
      </c>
      <c r="O125" s="27">
        <v>5</v>
      </c>
      <c r="P125" s="28">
        <v>9</v>
      </c>
      <c r="Q125" s="25">
        <v>9</v>
      </c>
      <c r="R125" s="26">
        <v>1</v>
      </c>
      <c r="S125" s="27">
        <v>5</v>
      </c>
      <c r="T125" s="28">
        <v>9</v>
      </c>
      <c r="U125" s="25">
        <v>5</v>
      </c>
      <c r="V125" s="26">
        <v>9</v>
      </c>
      <c r="W125" s="22"/>
      <c r="X125" s="14">
        <f t="shared" si="33"/>
        <v>410</v>
      </c>
      <c r="Y125" s="14" t="e">
        <f>SUMIF('[1]2007'!$B$2119:$B$2200,[1]New!B129,'[1]2007'!$E$2119:$E$2200)</f>
        <v>#VALUE!</v>
      </c>
      <c r="Z125" s="15" t="e">
        <f t="shared" si="39"/>
        <v>#VALUE!</v>
      </c>
      <c r="AA125" s="23">
        <v>34</v>
      </c>
      <c r="AB125" s="23"/>
      <c r="AC125" s="16" t="e">
        <f t="shared" si="40"/>
        <v>#VALUE!</v>
      </c>
      <c r="AE125" s="17" t="e">
        <f>IF(Y125=0,0,LOOKUP(Y125,[1]Deduct!A$2:A$18,[1]Deduct!C$2:C$18))</f>
        <v>#VALUE!</v>
      </c>
      <c r="AF125" s="18" t="e">
        <f>IF(Y125=0,0,LOOKUP(Y125,[1]Deduct!A$2:A$18,[1]Deduct!D$2:D$18))</f>
        <v>#VALUE!</v>
      </c>
      <c r="AG125" s="18" t="e">
        <f>IF(Y125=0,0,LOOKUP(Y125,[1]Deduct!A$2:A$18,[1]Deduct!E$2:E$18))</f>
        <v>#VALUE!</v>
      </c>
      <c r="AH125" s="19" t="e">
        <f t="shared" si="41"/>
        <v>#VALUE!</v>
      </c>
      <c r="AJ125" s="13">
        <f>IF(X125=0,0,LOOKUP(X125,[1]Deduct!A$21:A$64,[1]Deduct!A$21:A$64))-X125</f>
        <v>0</v>
      </c>
      <c r="AK125" s="20">
        <f>IF(X125=0,0,LOOKUP(X125,[1]Deduct!A$21:A$64,[1]Deduct!C$21:C$64))</f>
        <v>0</v>
      </c>
      <c r="AL125" s="13">
        <f>IF(X125=0,0,LOOKUP(X125,[1]Deduct!A$21:A$64,[1]Deduct!D$21:D$64))</f>
        <v>13.64</v>
      </c>
      <c r="AM125" s="13">
        <f>IF(X125=0,0,LOOKUP(X125,[1]Deduct!A$21:A$64,[1]Deduct!E$21:E$64))</f>
        <v>7.1</v>
      </c>
      <c r="AN125" s="18">
        <f t="shared" si="42"/>
        <v>44.32</v>
      </c>
      <c r="AP125" s="21" t="e">
        <f t="shared" si="43"/>
        <v>#VALUE!</v>
      </c>
    </row>
    <row r="126" spans="1:42" s="13" customFormat="1" ht="15">
      <c r="A126" s="68">
        <v>35</v>
      </c>
      <c r="B126" s="2" t="s">
        <v>72</v>
      </c>
      <c r="C126" s="3" t="s">
        <v>149</v>
      </c>
      <c r="D126" s="1" t="s">
        <v>17</v>
      </c>
      <c r="E126" s="23" t="s">
        <v>18</v>
      </c>
      <c r="F126" s="82">
        <v>10.25</v>
      </c>
      <c r="G126" s="69">
        <f t="shared" si="32"/>
        <v>33</v>
      </c>
      <c r="H126" s="24">
        <v>33</v>
      </c>
      <c r="I126" s="90"/>
      <c r="J126" s="91"/>
      <c r="K126" s="27">
        <v>10</v>
      </c>
      <c r="L126" s="28">
        <v>5</v>
      </c>
      <c r="M126" s="25">
        <v>10</v>
      </c>
      <c r="N126" s="26">
        <v>5</v>
      </c>
      <c r="O126" s="27">
        <v>10</v>
      </c>
      <c r="P126" s="28">
        <v>5</v>
      </c>
      <c r="Q126" s="25">
        <v>4</v>
      </c>
      <c r="R126" s="26">
        <v>10</v>
      </c>
      <c r="S126" s="27">
        <v>0</v>
      </c>
      <c r="T126" s="28">
        <v>0</v>
      </c>
      <c r="U126" s="25">
        <v>11</v>
      </c>
      <c r="V126" s="26">
        <v>5</v>
      </c>
      <c r="W126" s="22"/>
      <c r="X126" s="14">
        <f t="shared" si="33"/>
        <v>676.5</v>
      </c>
      <c r="Y126" s="14" t="e">
        <f>SUMIF('[1]2007'!$B$2119:$B$2200,[1]New!B130,'[1]2007'!$E$2119:$E$2200)</f>
        <v>#VALUE!</v>
      </c>
      <c r="Z126" s="15" t="e">
        <f t="shared" si="39"/>
        <v>#VALUE!</v>
      </c>
      <c r="AA126" s="23">
        <v>35</v>
      </c>
      <c r="AB126" s="23"/>
      <c r="AC126" s="16" t="e">
        <f t="shared" si="40"/>
        <v>#VALUE!</v>
      </c>
      <c r="AE126" s="17" t="e">
        <f>IF(Y126=0,0,LOOKUP(Y126,[1]Deduct!A$2:A$18,[1]Deduct!C$2:C$18))</f>
        <v>#VALUE!</v>
      </c>
      <c r="AF126" s="18" t="e">
        <f>IF(Y126=0,0,LOOKUP(Y126,[1]Deduct!A$2:A$18,[1]Deduct!D$2:D$18))</f>
        <v>#VALUE!</v>
      </c>
      <c r="AG126" s="18" t="e">
        <f>IF(Y126=0,0,LOOKUP(Y126,[1]Deduct!A$2:A$18,[1]Deduct!E$2:E$18))</f>
        <v>#VALUE!</v>
      </c>
      <c r="AH126" s="19" t="e">
        <f t="shared" si="41"/>
        <v>#VALUE!</v>
      </c>
      <c r="AJ126" s="13">
        <f>IF(X126=0,0,LOOKUP(X126,[1]Deduct!A$21:A$64,[1]Deduct!A$21:A$64))-X126</f>
        <v>-6.5</v>
      </c>
      <c r="AK126" s="20">
        <f>IF(X126=0,0,LOOKUP(X126,[1]Deduct!A$21:A$64,[1]Deduct!C$21:C$64))</f>
        <v>51.56</v>
      </c>
      <c r="AL126" s="13">
        <f>IF(X126=0,0,LOOKUP(X126,[1]Deduct!A$21:A$64,[1]Deduct!D$21:D$64))</f>
        <v>26.51</v>
      </c>
      <c r="AM126" s="13">
        <f>IF(X126=0,0,LOOKUP(X126,[1]Deduct!A$21:A$64,[1]Deduct!E$21:E$64))</f>
        <v>11.59</v>
      </c>
      <c r="AN126" s="18">
        <f t="shared" si="42"/>
        <v>132.4</v>
      </c>
      <c r="AP126" s="21" t="e">
        <f t="shared" si="43"/>
        <v>#VALUE!</v>
      </c>
    </row>
    <row r="127" spans="1:42" s="13" customFormat="1" ht="15">
      <c r="A127" s="68">
        <v>36</v>
      </c>
      <c r="B127" s="2" t="s">
        <v>73</v>
      </c>
      <c r="C127" s="3" t="s">
        <v>150</v>
      </c>
      <c r="D127" s="1" t="s">
        <v>20</v>
      </c>
      <c r="E127" s="23" t="s">
        <v>18</v>
      </c>
      <c r="F127" s="82">
        <v>10.25</v>
      </c>
      <c r="G127" s="69">
        <f t="shared" si="32"/>
        <v>40</v>
      </c>
      <c r="H127" s="24">
        <v>40</v>
      </c>
      <c r="I127" s="90"/>
      <c r="J127" s="91"/>
      <c r="K127" s="27">
        <v>0</v>
      </c>
      <c r="L127" s="28">
        <v>0</v>
      </c>
      <c r="M127" s="25">
        <v>12</v>
      </c>
      <c r="N127" s="26">
        <v>8</v>
      </c>
      <c r="O127" s="27">
        <v>12</v>
      </c>
      <c r="P127" s="28">
        <v>8</v>
      </c>
      <c r="Q127" s="25">
        <v>12</v>
      </c>
      <c r="R127" s="26">
        <v>8</v>
      </c>
      <c r="S127" s="27">
        <v>12</v>
      </c>
      <c r="T127" s="28">
        <v>8</v>
      </c>
      <c r="U127" s="25">
        <v>12</v>
      </c>
      <c r="V127" s="26">
        <v>8</v>
      </c>
      <c r="W127" s="22"/>
      <c r="X127" s="14">
        <f t="shared" si="33"/>
        <v>820</v>
      </c>
      <c r="Y127" s="14" t="e">
        <f>SUMIF('[1]2007'!$B$2119:$B$2200,[1]New!B131,'[1]2007'!$E$2119:$E$2200)</f>
        <v>#VALUE!</v>
      </c>
      <c r="Z127" s="15" t="e">
        <f t="shared" si="39"/>
        <v>#VALUE!</v>
      </c>
      <c r="AA127" s="23">
        <v>36</v>
      </c>
      <c r="AB127" s="23"/>
      <c r="AC127" s="16" t="e">
        <f t="shared" si="40"/>
        <v>#VALUE!</v>
      </c>
      <c r="AE127" s="17" t="e">
        <f>IF(Y127=0,0,LOOKUP(Y127,[1]Deduct!A$2:A$18,[1]Deduct!C$2:C$18))</f>
        <v>#VALUE!</v>
      </c>
      <c r="AF127" s="18" t="e">
        <f>IF(Y127=0,0,LOOKUP(Y127,[1]Deduct!A$2:A$18,[1]Deduct!D$2:D$18))</f>
        <v>#VALUE!</v>
      </c>
      <c r="AG127" s="18" t="e">
        <f>IF(Y127=0,0,LOOKUP(Y127,[1]Deduct!A$2:A$18,[1]Deduct!E$2:E$18))</f>
        <v>#VALUE!</v>
      </c>
      <c r="AH127" s="19" t="e">
        <f t="shared" si="41"/>
        <v>#VALUE!</v>
      </c>
      <c r="AJ127" s="13">
        <f>IF(X127=0,0,LOOKUP(X127,[1]Deduct!A$21:A$64,[1]Deduct!A$21:A$64))-X127</f>
        <v>-70</v>
      </c>
      <c r="AK127" s="20">
        <f>IF(X127=0,0,LOOKUP(X127,[1]Deduct!A$21:A$64,[1]Deduct!C$21:C$64))</f>
        <v>76.92</v>
      </c>
      <c r="AL127" s="13">
        <f>IF(X127=0,0,LOOKUP(X127,[1]Deduct!A$21:A$64,[1]Deduct!D$21:D$64))</f>
        <v>30.49</v>
      </c>
      <c r="AM127" s="13">
        <f>IF(X127=0,0,LOOKUP(X127,[1]Deduct!A$21:A$64,[1]Deduct!E$21:E$64))</f>
        <v>13.01</v>
      </c>
      <c r="AN127" s="18">
        <f t="shared" si="42"/>
        <v>169.12</v>
      </c>
      <c r="AP127" s="21" t="e">
        <f t="shared" si="43"/>
        <v>#VALUE!</v>
      </c>
    </row>
    <row r="128" spans="1:42" s="13" customFormat="1" ht="15">
      <c r="A128" s="68">
        <v>37</v>
      </c>
      <c r="B128" s="2" t="s">
        <v>258</v>
      </c>
      <c r="C128" s="3" t="s">
        <v>259</v>
      </c>
      <c r="D128" s="1" t="s">
        <v>26</v>
      </c>
      <c r="E128" s="1" t="s">
        <v>18</v>
      </c>
      <c r="F128" s="82">
        <v>10.25</v>
      </c>
      <c r="G128" s="69">
        <f t="shared" si="32"/>
        <v>22</v>
      </c>
      <c r="H128" s="24">
        <v>22</v>
      </c>
      <c r="I128" s="90"/>
      <c r="J128" s="91"/>
      <c r="K128" s="27">
        <v>0</v>
      </c>
      <c r="L128" s="28">
        <v>0</v>
      </c>
      <c r="M128" s="25">
        <v>0</v>
      </c>
      <c r="N128" s="26">
        <v>0</v>
      </c>
      <c r="O128" s="27">
        <v>0</v>
      </c>
      <c r="P128" s="28">
        <v>0</v>
      </c>
      <c r="Q128" s="25">
        <v>11</v>
      </c>
      <c r="R128" s="26">
        <v>6</v>
      </c>
      <c r="S128" s="27">
        <v>11</v>
      </c>
      <c r="T128" s="28">
        <v>6.5</v>
      </c>
      <c r="U128" s="25">
        <v>11</v>
      </c>
      <c r="V128" s="26">
        <v>6.5</v>
      </c>
      <c r="W128" s="22"/>
      <c r="X128" s="14">
        <f t="shared" si="33"/>
        <v>451</v>
      </c>
      <c r="Y128" s="14"/>
      <c r="Z128" s="15"/>
      <c r="AA128" s="23"/>
      <c r="AB128" s="23"/>
      <c r="AC128" s="16"/>
      <c r="AE128" s="17"/>
      <c r="AF128" s="18"/>
      <c r="AG128" s="18"/>
      <c r="AH128" s="19"/>
      <c r="AK128" s="20"/>
      <c r="AN128" s="18"/>
      <c r="AP128" s="21"/>
    </row>
    <row r="129" spans="1:42" s="13" customFormat="1" ht="15">
      <c r="A129" s="68">
        <v>38</v>
      </c>
      <c r="B129" s="2" t="s">
        <v>74</v>
      </c>
      <c r="C129" s="3" t="s">
        <v>151</v>
      </c>
      <c r="D129" s="1" t="s">
        <v>20</v>
      </c>
      <c r="E129" s="23" t="s">
        <v>18</v>
      </c>
      <c r="F129" s="82">
        <v>10.5</v>
      </c>
      <c r="G129" s="69">
        <f t="shared" si="32"/>
        <v>37</v>
      </c>
      <c r="H129" s="24">
        <v>37</v>
      </c>
      <c r="I129" s="90"/>
      <c r="J129" s="91"/>
      <c r="K129" s="27">
        <v>10</v>
      </c>
      <c r="L129" s="28">
        <v>7</v>
      </c>
      <c r="M129" s="25">
        <v>10</v>
      </c>
      <c r="N129" s="26">
        <v>7</v>
      </c>
      <c r="O129" s="27">
        <v>0</v>
      </c>
      <c r="P129" s="28">
        <v>0</v>
      </c>
      <c r="Q129" s="25">
        <v>10</v>
      </c>
      <c r="R129" s="26">
        <v>7.5</v>
      </c>
      <c r="S129" s="27">
        <v>0</v>
      </c>
      <c r="T129" s="28">
        <v>0</v>
      </c>
      <c r="U129" s="25">
        <v>10</v>
      </c>
      <c r="V129" s="26">
        <v>7.5</v>
      </c>
      <c r="W129" s="22"/>
      <c r="X129" s="14">
        <f t="shared" si="33"/>
        <v>777</v>
      </c>
      <c r="Y129" s="14" t="e">
        <f>SUMIF('[1]2007'!$B$2119:$B$2200,[1]New!B132,'[1]2007'!$E$2119:$E$2200)</f>
        <v>#VALUE!</v>
      </c>
      <c r="Z129" s="15" t="e">
        <f>IF(X129=0,0,X129-Y129)</f>
        <v>#VALUE!</v>
      </c>
      <c r="AA129" s="23">
        <v>37</v>
      </c>
      <c r="AB129" s="23"/>
      <c r="AC129" s="16" t="e">
        <f>IF(Y129=0,0,Z129/Y129)</f>
        <v>#VALUE!</v>
      </c>
      <c r="AE129" s="17" t="e">
        <f>IF(Y129=0,0,LOOKUP(Y129,[1]Deduct!A$2:A$18,[1]Deduct!C$2:C$18))</f>
        <v>#VALUE!</v>
      </c>
      <c r="AF129" s="18" t="e">
        <f>IF(Y129=0,0,LOOKUP(Y129,[1]Deduct!A$2:A$18,[1]Deduct!D$2:D$18))</f>
        <v>#VALUE!</v>
      </c>
      <c r="AG129" s="18" t="e">
        <f>IF(Y129=0,0,LOOKUP(Y129,[1]Deduct!A$2:A$18,[1]Deduct!E$2:E$18))</f>
        <v>#VALUE!</v>
      </c>
      <c r="AH129" s="19" t="e">
        <f>ROUND(AE129+AF129*2+AG129*2.4,2)</f>
        <v>#VALUE!</v>
      </c>
      <c r="AJ129" s="13">
        <f>IF(X129=0,0,LOOKUP(X129,[1]Deduct!A$21:A$64,[1]Deduct!A$21:A$64))-X129</f>
        <v>-27</v>
      </c>
      <c r="AK129" s="20">
        <f>IF(X129=0,0,LOOKUP(X129,[1]Deduct!A$21:A$64,[1]Deduct!C$21:C$64))</f>
        <v>76.92</v>
      </c>
      <c r="AL129" s="13">
        <f>IF(X129=0,0,LOOKUP(X129,[1]Deduct!A$21:A$64,[1]Deduct!D$21:D$64))</f>
        <v>30.49</v>
      </c>
      <c r="AM129" s="13">
        <f>IF(X129=0,0,LOOKUP(X129,[1]Deduct!A$21:A$64,[1]Deduct!E$21:E$64))</f>
        <v>13.01</v>
      </c>
      <c r="AN129" s="18">
        <f>ROUND(AK129+AL129*2+AM129*2.4,2)</f>
        <v>169.12</v>
      </c>
      <c r="AP129" s="21" t="e">
        <f>AN129-AH129</f>
        <v>#VALUE!</v>
      </c>
    </row>
    <row r="130" spans="1:42" s="13" customFormat="1" ht="15">
      <c r="A130" s="68">
        <v>39</v>
      </c>
      <c r="B130" s="2" t="s">
        <v>75</v>
      </c>
      <c r="C130" s="3" t="s">
        <v>152</v>
      </c>
      <c r="D130" s="1" t="s">
        <v>17</v>
      </c>
      <c r="E130" s="23" t="s">
        <v>18</v>
      </c>
      <c r="F130" s="82">
        <v>10.5</v>
      </c>
      <c r="G130" s="69">
        <f t="shared" si="32"/>
        <v>34</v>
      </c>
      <c r="H130" s="24">
        <v>34</v>
      </c>
      <c r="I130" s="90"/>
      <c r="J130" s="91"/>
      <c r="K130" s="27">
        <v>11</v>
      </c>
      <c r="L130" s="28">
        <v>6</v>
      </c>
      <c r="M130" s="25">
        <v>11</v>
      </c>
      <c r="N130" s="26">
        <v>6</v>
      </c>
      <c r="O130" s="27">
        <v>11</v>
      </c>
      <c r="P130" s="28">
        <v>6</v>
      </c>
      <c r="Q130" s="25">
        <v>11</v>
      </c>
      <c r="R130" s="26">
        <v>6</v>
      </c>
      <c r="S130" s="27">
        <v>11</v>
      </c>
      <c r="T130" s="28">
        <v>5</v>
      </c>
      <c r="U130" s="25">
        <v>0</v>
      </c>
      <c r="V130" s="26">
        <v>0</v>
      </c>
      <c r="W130" s="22"/>
      <c r="X130" s="14">
        <f t="shared" si="33"/>
        <v>714</v>
      </c>
      <c r="Y130" s="14" t="e">
        <f>SUMIF('[1]2007'!$B$2119:$B$2200,[1]New!B133,'[1]2007'!$E$2119:$E$2200)</f>
        <v>#VALUE!</v>
      </c>
      <c r="Z130" s="15" t="e">
        <f>IF(X130=0,0,X130-Y130)</f>
        <v>#VALUE!</v>
      </c>
      <c r="AA130" s="23">
        <v>38</v>
      </c>
      <c r="AB130" s="23"/>
      <c r="AC130" s="16" t="e">
        <f>IF(Y130=0,0,Z130/Y130)</f>
        <v>#VALUE!</v>
      </c>
      <c r="AE130" s="17" t="e">
        <f>IF(Y130=0,0,LOOKUP(Y130,[1]Deduct!A$2:A$18,[1]Deduct!C$2:C$18))</f>
        <v>#VALUE!</v>
      </c>
      <c r="AF130" s="18" t="e">
        <f>IF(Y130=0,0,LOOKUP(Y130,[1]Deduct!A$2:A$18,[1]Deduct!D$2:D$18))</f>
        <v>#VALUE!</v>
      </c>
      <c r="AG130" s="18" t="e">
        <f>IF(Y130=0,0,LOOKUP(Y130,[1]Deduct!A$2:A$18,[1]Deduct!E$2:E$18))</f>
        <v>#VALUE!</v>
      </c>
      <c r="AH130" s="19" t="e">
        <f>ROUND(AE130+AF130*2+AG130*2.4,2)</f>
        <v>#VALUE!</v>
      </c>
      <c r="AJ130" s="13">
        <f>IF(X130=0,0,LOOKUP(X130,[1]Deduct!A$21:A$64,[1]Deduct!A$21:A$64))-X130</f>
        <v>-4</v>
      </c>
      <c r="AK130" s="20">
        <f>IF(X130=0,0,LOOKUP(X130,[1]Deduct!A$21:A$64,[1]Deduct!C$21:C$64))</f>
        <v>61.349999999999994</v>
      </c>
      <c r="AL130" s="13">
        <f>IF(X130=0,0,LOOKUP(X130,[1]Deduct!A$21:A$64,[1]Deduct!D$21:D$64))</f>
        <v>28.49</v>
      </c>
      <c r="AM130" s="13">
        <f>IF(X130=0,0,LOOKUP(X130,[1]Deduct!A$21:A$64,[1]Deduct!E$21:E$64))</f>
        <v>12.29</v>
      </c>
      <c r="AN130" s="18">
        <f>ROUND(AK130+AL130*2+AM130*2.4,2)</f>
        <v>147.83000000000001</v>
      </c>
      <c r="AP130" s="21" t="e">
        <f>AN130-AH130</f>
        <v>#VALUE!</v>
      </c>
    </row>
    <row r="131" spans="1:42" s="13" customFormat="1" ht="15">
      <c r="A131" s="68">
        <v>40</v>
      </c>
      <c r="B131" s="2" t="s">
        <v>260</v>
      </c>
      <c r="C131" s="3" t="s">
        <v>261</v>
      </c>
      <c r="D131" s="1" t="s">
        <v>216</v>
      </c>
      <c r="E131" s="1" t="s">
        <v>18</v>
      </c>
      <c r="F131" s="82">
        <v>10.25</v>
      </c>
      <c r="G131" s="69">
        <f t="shared" si="32"/>
        <v>40</v>
      </c>
      <c r="H131" s="24">
        <v>40</v>
      </c>
      <c r="I131" s="90"/>
      <c r="J131" s="91"/>
      <c r="K131" s="27">
        <v>0</v>
      </c>
      <c r="L131" s="28">
        <v>0</v>
      </c>
      <c r="M131" s="25">
        <v>11</v>
      </c>
      <c r="N131" s="26">
        <v>7</v>
      </c>
      <c r="O131" s="27">
        <v>11</v>
      </c>
      <c r="P131" s="28">
        <v>7</v>
      </c>
      <c r="Q131" s="25">
        <v>11</v>
      </c>
      <c r="R131" s="26">
        <v>7</v>
      </c>
      <c r="S131" s="27">
        <v>11</v>
      </c>
      <c r="T131" s="28">
        <v>7</v>
      </c>
      <c r="U131" s="25">
        <v>11</v>
      </c>
      <c r="V131" s="26">
        <v>7</v>
      </c>
      <c r="W131" s="22"/>
      <c r="X131" s="14">
        <f t="shared" si="33"/>
        <v>820</v>
      </c>
      <c r="Y131" s="14"/>
      <c r="Z131" s="15"/>
      <c r="AA131" s="23"/>
      <c r="AB131" s="23"/>
      <c r="AC131" s="16"/>
      <c r="AE131" s="17"/>
      <c r="AF131" s="18"/>
      <c r="AG131" s="18"/>
      <c r="AH131" s="19"/>
      <c r="AK131" s="20"/>
      <c r="AN131" s="18"/>
      <c r="AP131" s="21"/>
    </row>
    <row r="132" spans="1:42" s="13" customFormat="1" ht="15">
      <c r="A132" s="68">
        <v>41</v>
      </c>
      <c r="B132" s="2" t="s">
        <v>76</v>
      </c>
      <c r="C132" s="3" t="s">
        <v>153</v>
      </c>
      <c r="D132" s="1" t="s">
        <v>17</v>
      </c>
      <c r="E132" s="23" t="s">
        <v>18</v>
      </c>
      <c r="F132" s="82">
        <v>11.25</v>
      </c>
      <c r="G132" s="69">
        <f t="shared" si="32"/>
        <v>36.75</v>
      </c>
      <c r="H132" s="24">
        <v>36.75</v>
      </c>
      <c r="I132" s="90"/>
      <c r="J132" s="91"/>
      <c r="K132" s="27">
        <v>4</v>
      </c>
      <c r="L132" s="28">
        <v>10</v>
      </c>
      <c r="M132" s="25">
        <v>4</v>
      </c>
      <c r="N132" s="26">
        <v>10</v>
      </c>
      <c r="O132" s="27">
        <v>4</v>
      </c>
      <c r="P132" s="28">
        <v>10</v>
      </c>
      <c r="Q132" s="25">
        <v>4</v>
      </c>
      <c r="R132" s="26">
        <v>10</v>
      </c>
      <c r="S132" s="27">
        <v>4</v>
      </c>
      <c r="T132" s="28">
        <v>10</v>
      </c>
      <c r="U132" s="25">
        <v>3.25</v>
      </c>
      <c r="V132" s="26">
        <v>10</v>
      </c>
      <c r="W132" s="22"/>
      <c r="X132" s="14">
        <f t="shared" si="33"/>
        <v>826.875</v>
      </c>
      <c r="Y132" s="14" t="e">
        <f>SUMIF('[1]2007'!$B$2119:$B$2200,[1]New!B134,'[1]2007'!$E$2119:$E$2200)</f>
        <v>#VALUE!</v>
      </c>
      <c r="Z132" s="15" t="e">
        <f t="shared" ref="Z132:Z138" si="44">IF(X132=0,0,X132-Y132)</f>
        <v>#VALUE!</v>
      </c>
      <c r="AA132" s="23">
        <v>39</v>
      </c>
      <c r="AB132" s="23"/>
      <c r="AC132" s="16" t="e">
        <f t="shared" ref="AC132:AC138" si="45">IF(Y132=0,0,Z132/Y132)</f>
        <v>#VALUE!</v>
      </c>
      <c r="AE132" s="17" t="e">
        <f>IF(Y132=0,0,LOOKUP(Y132,[1]Deduct!A$2:A$18,[1]Deduct!C$2:C$18))</f>
        <v>#VALUE!</v>
      </c>
      <c r="AF132" s="18" t="e">
        <f>IF(Y132=0,0,LOOKUP(Y132,[1]Deduct!A$2:A$18,[1]Deduct!D$2:D$18))</f>
        <v>#VALUE!</v>
      </c>
      <c r="AG132" s="18" t="e">
        <f>IF(Y132=0,0,LOOKUP(Y132,[1]Deduct!A$2:A$18,[1]Deduct!E$2:E$18))</f>
        <v>#VALUE!</v>
      </c>
      <c r="AH132" s="19" t="e">
        <f t="shared" ref="AH132:AH138" si="46">ROUND(AE132+AF132*2+AG132*2.4,2)</f>
        <v>#VALUE!</v>
      </c>
      <c r="AJ132" s="13">
        <f>IF(X132=0,0,LOOKUP(X132,[1]Deduct!A$21:A$64,[1]Deduct!A$21:A$64))-X132</f>
        <v>-76.875</v>
      </c>
      <c r="AK132" s="20">
        <f>IF(X132=0,0,LOOKUP(X132,[1]Deduct!A$21:A$64,[1]Deduct!C$21:C$64))</f>
        <v>76.92</v>
      </c>
      <c r="AL132" s="13">
        <f>IF(X132=0,0,LOOKUP(X132,[1]Deduct!A$21:A$64,[1]Deduct!D$21:D$64))</f>
        <v>30.49</v>
      </c>
      <c r="AM132" s="13">
        <f>IF(X132=0,0,LOOKUP(X132,[1]Deduct!A$21:A$64,[1]Deduct!E$21:E$64))</f>
        <v>13.01</v>
      </c>
      <c r="AN132" s="18">
        <f t="shared" ref="AN132:AN138" si="47">ROUND(AK132+AL132*2+AM132*2.4,2)</f>
        <v>169.12</v>
      </c>
      <c r="AP132" s="21" t="e">
        <f t="shared" ref="AP132:AP138" si="48">AN132-AH132</f>
        <v>#VALUE!</v>
      </c>
    </row>
    <row r="133" spans="1:42" s="13" customFormat="1" ht="15">
      <c r="A133" s="68">
        <v>42</v>
      </c>
      <c r="B133" s="2" t="s">
        <v>77</v>
      </c>
      <c r="C133" s="3" t="s">
        <v>154</v>
      </c>
      <c r="D133" s="1" t="s">
        <v>17</v>
      </c>
      <c r="E133" s="23" t="s">
        <v>18</v>
      </c>
      <c r="F133" s="82">
        <v>10.5</v>
      </c>
      <c r="G133" s="69">
        <f t="shared" si="32"/>
        <v>25.25</v>
      </c>
      <c r="H133" s="24">
        <v>25.25</v>
      </c>
      <c r="I133" s="90"/>
      <c r="J133" s="91"/>
      <c r="K133" s="27">
        <v>0</v>
      </c>
      <c r="L133" s="28">
        <v>0</v>
      </c>
      <c r="M133" s="25">
        <v>10</v>
      </c>
      <c r="N133" s="26">
        <v>4</v>
      </c>
      <c r="O133" s="27">
        <v>10</v>
      </c>
      <c r="P133" s="28">
        <v>4</v>
      </c>
      <c r="Q133" s="25">
        <v>10</v>
      </c>
      <c r="R133" s="26">
        <v>5</v>
      </c>
      <c r="S133" s="27">
        <v>10</v>
      </c>
      <c r="T133" s="28">
        <v>4.25</v>
      </c>
      <c r="U133" s="25">
        <v>0</v>
      </c>
      <c r="V133" s="26">
        <v>0</v>
      </c>
      <c r="W133" s="22"/>
      <c r="X133" s="14">
        <f t="shared" si="33"/>
        <v>530.25</v>
      </c>
      <c r="Y133" s="14" t="e">
        <f>SUMIF('[1]2007'!$B$2119:$B$2200,[1]New!B135,'[1]2007'!$E$2119:$E$2200)</f>
        <v>#VALUE!</v>
      </c>
      <c r="Z133" s="15" t="e">
        <f t="shared" si="44"/>
        <v>#VALUE!</v>
      </c>
      <c r="AA133" s="23">
        <v>40</v>
      </c>
      <c r="AB133" s="23"/>
      <c r="AC133" s="16" t="e">
        <f t="shared" si="45"/>
        <v>#VALUE!</v>
      </c>
      <c r="AE133" s="17" t="e">
        <f>IF(Y133=0,0,LOOKUP(Y133,[1]Deduct!A$2:A$18,[1]Deduct!C$2:C$18))</f>
        <v>#VALUE!</v>
      </c>
      <c r="AF133" s="18" t="e">
        <f>IF(Y133=0,0,LOOKUP(Y133,[1]Deduct!A$2:A$18,[1]Deduct!D$2:D$18))</f>
        <v>#VALUE!</v>
      </c>
      <c r="AG133" s="18" t="e">
        <f>IF(Y133=0,0,LOOKUP(Y133,[1]Deduct!A$2:A$18,[1]Deduct!E$2:E$18))</f>
        <v>#VALUE!</v>
      </c>
      <c r="AH133" s="19" t="e">
        <f t="shared" si="46"/>
        <v>#VALUE!</v>
      </c>
      <c r="AJ133" s="13">
        <f>IF(X133=0,0,LOOKUP(X133,[1]Deduct!A$21:A$64,[1]Deduct!A$21:A$64))-X133</f>
        <v>-0.25</v>
      </c>
      <c r="AK133" s="20">
        <f>IF(X133=0,0,LOOKUP(X133,[1]Deduct!A$21:A$64,[1]Deduct!C$21:C$64))</f>
        <v>18.72</v>
      </c>
      <c r="AL133" s="13">
        <f>IF(X133=0,0,LOOKUP(X133,[1]Deduct!A$21:A$64,[1]Deduct!D$21:D$64))</f>
        <v>19.579999999999998</v>
      </c>
      <c r="AM133" s="13">
        <f>IF(X133=0,0,LOOKUP(X133,[1]Deduct!A$21:A$64,[1]Deduct!E$21:E$64))</f>
        <v>9.17</v>
      </c>
      <c r="AN133" s="18">
        <f t="shared" si="47"/>
        <v>79.89</v>
      </c>
      <c r="AP133" s="21" t="e">
        <f t="shared" si="48"/>
        <v>#VALUE!</v>
      </c>
    </row>
    <row r="134" spans="1:42" s="13" customFormat="1" ht="15">
      <c r="A134" s="68">
        <v>43</v>
      </c>
      <c r="B134" s="2" t="s">
        <v>78</v>
      </c>
      <c r="C134" s="3" t="s">
        <v>155</v>
      </c>
      <c r="D134" s="1" t="s">
        <v>213</v>
      </c>
      <c r="E134" s="23" t="s">
        <v>18</v>
      </c>
      <c r="F134" s="82">
        <v>11</v>
      </c>
      <c r="G134" s="69">
        <f t="shared" si="32"/>
        <v>35.15</v>
      </c>
      <c r="H134" s="24">
        <v>35.15</v>
      </c>
      <c r="I134" s="90"/>
      <c r="J134" s="91"/>
      <c r="K134" s="27">
        <v>11</v>
      </c>
      <c r="L134" s="28">
        <v>6</v>
      </c>
      <c r="M134" s="25">
        <v>11</v>
      </c>
      <c r="N134" s="26">
        <v>6</v>
      </c>
      <c r="O134" s="27">
        <v>0</v>
      </c>
      <c r="P134" s="28">
        <v>0</v>
      </c>
      <c r="Q134" s="25">
        <v>11</v>
      </c>
      <c r="R134" s="26">
        <v>6</v>
      </c>
      <c r="S134" s="27">
        <v>11</v>
      </c>
      <c r="T134" s="28">
        <v>6</v>
      </c>
      <c r="U134" s="25">
        <v>11</v>
      </c>
      <c r="V134" s="26">
        <v>6.15</v>
      </c>
      <c r="W134" s="22"/>
      <c r="X134" s="14">
        <f t="shared" si="33"/>
        <v>773.3</v>
      </c>
      <c r="Y134" s="14" t="e">
        <f>SUMIF('[1]2007'!$B$2119:$B$2200,[1]New!B136,'[1]2007'!$E$2119:$E$2200)</f>
        <v>#VALUE!</v>
      </c>
      <c r="Z134" s="15" t="e">
        <f t="shared" si="44"/>
        <v>#VALUE!</v>
      </c>
      <c r="AA134" s="23">
        <v>41</v>
      </c>
      <c r="AB134" s="23"/>
      <c r="AC134" s="16" t="e">
        <f t="shared" si="45"/>
        <v>#VALUE!</v>
      </c>
      <c r="AE134" s="17" t="e">
        <f>IF(Y134=0,0,LOOKUP(Y134,[1]Deduct!A$2:A$18,[1]Deduct!C$2:C$18))</f>
        <v>#VALUE!</v>
      </c>
      <c r="AF134" s="18" t="e">
        <f>IF(Y134=0,0,LOOKUP(Y134,[1]Deduct!A$2:A$18,[1]Deduct!D$2:D$18))</f>
        <v>#VALUE!</v>
      </c>
      <c r="AG134" s="18" t="e">
        <f>IF(Y134=0,0,LOOKUP(Y134,[1]Deduct!A$2:A$18,[1]Deduct!E$2:E$18))</f>
        <v>#VALUE!</v>
      </c>
      <c r="AH134" s="19" t="e">
        <f t="shared" si="46"/>
        <v>#VALUE!</v>
      </c>
      <c r="AJ134" s="13">
        <f>IF(X134=0,0,LOOKUP(X134,[1]Deduct!A$21:A$64,[1]Deduct!A$21:A$64))-X134</f>
        <v>-23.299999999999955</v>
      </c>
      <c r="AK134" s="20">
        <f>IF(X134=0,0,LOOKUP(X134,[1]Deduct!A$21:A$64,[1]Deduct!C$21:C$64))</f>
        <v>76.92</v>
      </c>
      <c r="AL134" s="13">
        <f>IF(X134=0,0,LOOKUP(X134,[1]Deduct!A$21:A$64,[1]Deduct!D$21:D$64))</f>
        <v>30.49</v>
      </c>
      <c r="AM134" s="13">
        <f>IF(X134=0,0,LOOKUP(X134,[1]Deduct!A$21:A$64,[1]Deduct!E$21:E$64))</f>
        <v>13.01</v>
      </c>
      <c r="AN134" s="18">
        <f t="shared" si="47"/>
        <v>169.12</v>
      </c>
      <c r="AP134" s="21" t="e">
        <f t="shared" si="48"/>
        <v>#VALUE!</v>
      </c>
    </row>
    <row r="135" spans="1:42" s="13" customFormat="1" ht="15">
      <c r="A135" s="68">
        <v>44</v>
      </c>
      <c r="B135" s="2" t="s">
        <v>79</v>
      </c>
      <c r="C135" s="3" t="s">
        <v>156</v>
      </c>
      <c r="D135" s="1" t="s">
        <v>20</v>
      </c>
      <c r="E135" s="23" t="s">
        <v>18</v>
      </c>
      <c r="F135" s="82">
        <v>10.25</v>
      </c>
      <c r="G135" s="69">
        <f t="shared" si="32"/>
        <v>40</v>
      </c>
      <c r="H135" s="24">
        <v>40</v>
      </c>
      <c r="I135" s="90"/>
      <c r="J135" s="91"/>
      <c r="K135" s="27">
        <v>9</v>
      </c>
      <c r="L135" s="28">
        <v>5</v>
      </c>
      <c r="M135" s="25">
        <v>9</v>
      </c>
      <c r="N135" s="26">
        <v>5</v>
      </c>
      <c r="O135" s="27">
        <v>9</v>
      </c>
      <c r="P135" s="28">
        <v>5</v>
      </c>
      <c r="Q135" s="25">
        <v>9</v>
      </c>
      <c r="R135" s="26">
        <v>5</v>
      </c>
      <c r="S135" s="27">
        <v>9</v>
      </c>
      <c r="T135" s="28">
        <v>5</v>
      </c>
      <c r="U135" s="25">
        <v>0</v>
      </c>
      <c r="V135" s="26">
        <v>0</v>
      </c>
      <c r="W135" s="22"/>
      <c r="X135" s="14">
        <f t="shared" si="33"/>
        <v>820</v>
      </c>
      <c r="Y135" s="14" t="e">
        <f>SUMIF('[1]2007'!$B$2119:$B$2200,[1]New!B137,'[1]2007'!$E$2119:$E$2200)</f>
        <v>#VALUE!</v>
      </c>
      <c r="Z135" s="15" t="e">
        <f t="shared" si="44"/>
        <v>#VALUE!</v>
      </c>
      <c r="AA135" s="23">
        <v>42</v>
      </c>
      <c r="AB135" s="23"/>
      <c r="AC135" s="16" t="e">
        <f t="shared" si="45"/>
        <v>#VALUE!</v>
      </c>
      <c r="AE135" s="17" t="e">
        <f>IF(Y135=0,0,LOOKUP(Y135,[1]Deduct!A$2:A$18,[1]Deduct!C$2:C$18))</f>
        <v>#VALUE!</v>
      </c>
      <c r="AF135" s="18" t="e">
        <f>IF(Y135=0,0,LOOKUP(Y135,[1]Deduct!A$2:A$18,[1]Deduct!D$2:D$18))</f>
        <v>#VALUE!</v>
      </c>
      <c r="AG135" s="18" t="e">
        <f>IF(Y135=0,0,LOOKUP(Y135,[1]Deduct!A$2:A$18,[1]Deduct!E$2:E$18))</f>
        <v>#VALUE!</v>
      </c>
      <c r="AH135" s="19" t="e">
        <f t="shared" si="46"/>
        <v>#VALUE!</v>
      </c>
      <c r="AJ135" s="13">
        <f>IF(X135=0,0,LOOKUP(X135,[1]Deduct!A$21:A$64,[1]Deduct!A$21:A$64))-X135</f>
        <v>-70</v>
      </c>
      <c r="AK135" s="20">
        <f>IF(X135=0,0,LOOKUP(X135,[1]Deduct!A$21:A$64,[1]Deduct!C$21:C$64))</f>
        <v>76.92</v>
      </c>
      <c r="AL135" s="13">
        <f>IF(X135=0,0,LOOKUP(X135,[1]Deduct!A$21:A$64,[1]Deduct!D$21:D$64))</f>
        <v>30.49</v>
      </c>
      <c r="AM135" s="13">
        <f>IF(X135=0,0,LOOKUP(X135,[1]Deduct!A$21:A$64,[1]Deduct!E$21:E$64))</f>
        <v>13.01</v>
      </c>
      <c r="AN135" s="18">
        <f t="shared" si="47"/>
        <v>169.12</v>
      </c>
      <c r="AP135" s="21" t="e">
        <f t="shared" si="48"/>
        <v>#VALUE!</v>
      </c>
    </row>
    <row r="136" spans="1:42" s="13" customFormat="1" ht="15">
      <c r="A136" s="68">
        <v>45</v>
      </c>
      <c r="B136" s="2" t="s">
        <v>80</v>
      </c>
      <c r="C136" s="3" t="s">
        <v>157</v>
      </c>
      <c r="D136" s="1" t="s">
        <v>17</v>
      </c>
      <c r="E136" s="23" t="s">
        <v>18</v>
      </c>
      <c r="F136" s="82">
        <v>10.25</v>
      </c>
      <c r="G136" s="69">
        <f t="shared" si="32"/>
        <v>30</v>
      </c>
      <c r="H136" s="24">
        <v>30</v>
      </c>
      <c r="I136" s="90"/>
      <c r="J136" s="91"/>
      <c r="K136" s="27">
        <v>12</v>
      </c>
      <c r="L136" s="28">
        <v>6</v>
      </c>
      <c r="M136" s="25">
        <v>12</v>
      </c>
      <c r="N136" s="26">
        <v>6</v>
      </c>
      <c r="O136" s="27">
        <v>12</v>
      </c>
      <c r="P136" s="28">
        <v>6</v>
      </c>
      <c r="Q136" s="25">
        <v>0</v>
      </c>
      <c r="R136" s="26"/>
      <c r="S136" s="27">
        <v>4</v>
      </c>
      <c r="T136" s="28">
        <v>10</v>
      </c>
      <c r="U136" s="25">
        <v>12</v>
      </c>
      <c r="V136" s="26">
        <v>6</v>
      </c>
      <c r="W136" s="22"/>
      <c r="X136" s="14">
        <f t="shared" si="33"/>
        <v>615</v>
      </c>
      <c r="Y136" s="14" t="e">
        <f>SUMIF('[1]2007'!$B$2119:$B$2200,[1]New!B138,'[1]2007'!$E$2119:$E$2200)</f>
        <v>#VALUE!</v>
      </c>
      <c r="Z136" s="15" t="e">
        <f t="shared" si="44"/>
        <v>#VALUE!</v>
      </c>
      <c r="AA136" s="23">
        <v>43</v>
      </c>
      <c r="AB136" s="23"/>
      <c r="AC136" s="16" t="e">
        <f t="shared" si="45"/>
        <v>#VALUE!</v>
      </c>
      <c r="AE136" s="17" t="e">
        <f>IF(Y136=0,0,LOOKUP(Y136,[1]Deduct!A$2:A$18,[1]Deduct!C$2:C$18))</f>
        <v>#VALUE!</v>
      </c>
      <c r="AF136" s="18" t="e">
        <f>IF(Y136=0,0,LOOKUP(Y136,[1]Deduct!A$2:A$18,[1]Deduct!D$2:D$18))</f>
        <v>#VALUE!</v>
      </c>
      <c r="AG136" s="18" t="e">
        <f>IF(Y136=0,0,LOOKUP(Y136,[1]Deduct!A$2:A$18,[1]Deduct!E$2:E$18))</f>
        <v>#VALUE!</v>
      </c>
      <c r="AH136" s="19" t="e">
        <f t="shared" si="46"/>
        <v>#VALUE!</v>
      </c>
      <c r="AJ136" s="13">
        <f>IF(X136=0,0,LOOKUP(X136,[1]Deduct!A$21:A$64,[1]Deduct!A$21:A$64))-X136</f>
        <v>-5</v>
      </c>
      <c r="AK136" s="20">
        <f>IF(X136=0,0,LOOKUP(X136,[1]Deduct!A$21:A$64,[1]Deduct!C$21:C$64))</f>
        <v>38.94</v>
      </c>
      <c r="AL136" s="13">
        <f>IF(X136=0,0,LOOKUP(X136,[1]Deduct!A$21:A$64,[1]Deduct!D$21:D$64))</f>
        <v>23.54</v>
      </c>
      <c r="AM136" s="13">
        <f>IF(X136=0,0,LOOKUP(X136,[1]Deduct!A$21:A$64,[1]Deduct!E$21:E$64))</f>
        <v>10.56</v>
      </c>
      <c r="AN136" s="18">
        <f t="shared" si="47"/>
        <v>111.36</v>
      </c>
      <c r="AP136" s="21" t="e">
        <f t="shared" si="48"/>
        <v>#VALUE!</v>
      </c>
    </row>
    <row r="137" spans="1:42" s="13" customFormat="1" ht="15">
      <c r="A137" s="68">
        <v>46</v>
      </c>
      <c r="B137" s="2" t="s">
        <v>81</v>
      </c>
      <c r="C137" s="3" t="s">
        <v>158</v>
      </c>
      <c r="D137" s="1" t="s">
        <v>213</v>
      </c>
      <c r="E137" s="23" t="s">
        <v>18</v>
      </c>
      <c r="F137" s="82">
        <v>11.5</v>
      </c>
      <c r="G137" s="69">
        <f t="shared" si="32"/>
        <v>44</v>
      </c>
      <c r="H137" s="24">
        <v>44</v>
      </c>
      <c r="I137" s="90"/>
      <c r="J137" s="91"/>
      <c r="K137" s="27">
        <v>0</v>
      </c>
      <c r="L137" s="28">
        <v>0</v>
      </c>
      <c r="M137" s="25">
        <v>12</v>
      </c>
      <c r="N137" s="26">
        <v>9</v>
      </c>
      <c r="O137" s="27">
        <v>11</v>
      </c>
      <c r="P137" s="28">
        <v>8</v>
      </c>
      <c r="Q137" s="25">
        <v>11</v>
      </c>
      <c r="R137" s="26">
        <v>8</v>
      </c>
      <c r="S137" s="27">
        <v>11</v>
      </c>
      <c r="T137" s="28">
        <v>8</v>
      </c>
      <c r="U137" s="25">
        <v>1</v>
      </c>
      <c r="V137" s="26">
        <v>9</v>
      </c>
      <c r="W137" s="22"/>
      <c r="X137" s="14">
        <f t="shared" si="33"/>
        <v>1012</v>
      </c>
      <c r="Y137" s="14" t="e">
        <f>SUMIF('[1]2007'!$B$2119:$B$2200,[1]New!B139,'[1]2007'!$E$2119:$E$2200)</f>
        <v>#VALUE!</v>
      </c>
      <c r="Z137" s="15" t="e">
        <f t="shared" si="44"/>
        <v>#VALUE!</v>
      </c>
      <c r="AA137" s="23">
        <v>44</v>
      </c>
      <c r="AB137" s="23"/>
      <c r="AC137" s="16" t="e">
        <f t="shared" si="45"/>
        <v>#VALUE!</v>
      </c>
      <c r="AE137" s="17" t="e">
        <f>IF(Y137=0,0,LOOKUP(Y137,[1]Deduct!A$2:A$18,[1]Deduct!C$2:C$18))</f>
        <v>#VALUE!</v>
      </c>
      <c r="AF137" s="18" t="e">
        <f>IF(Y137=0,0,LOOKUP(Y137,[1]Deduct!A$2:A$18,[1]Deduct!D$2:D$18))</f>
        <v>#VALUE!</v>
      </c>
      <c r="AG137" s="18" t="e">
        <f>IF(Y137=0,0,LOOKUP(Y137,[1]Deduct!A$2:A$18,[1]Deduct!E$2:E$18))</f>
        <v>#VALUE!</v>
      </c>
      <c r="AH137" s="19" t="e">
        <f t="shared" si="46"/>
        <v>#VALUE!</v>
      </c>
      <c r="AJ137" s="13">
        <f>IF(X137=0,0,LOOKUP(X137,[1]Deduct!A$21:A$64,[1]Deduct!A$21:A$64))-X137</f>
        <v>-52</v>
      </c>
      <c r="AK137" s="20">
        <f>IF(X137=0,0,LOOKUP(X137,[1]Deduct!A$21:A$64,[1]Deduct!C$21:C$64))</f>
        <v>119.97</v>
      </c>
      <c r="AL137" s="13">
        <f>IF(X137=0,0,LOOKUP(X137,[1]Deduct!A$21:A$64,[1]Deduct!D$21:D$64))</f>
        <v>40.86</v>
      </c>
      <c r="AM137" s="13">
        <f>IF(X137=0,0,LOOKUP(X137,[1]Deduct!A$21:A$64,[1]Deduct!E$21:E$64))</f>
        <v>16.61</v>
      </c>
      <c r="AN137" s="18">
        <f t="shared" si="47"/>
        <v>241.55</v>
      </c>
      <c r="AP137" s="21" t="e">
        <f t="shared" si="48"/>
        <v>#VALUE!</v>
      </c>
    </row>
    <row r="138" spans="1:42" s="13" customFormat="1" ht="15">
      <c r="A138" s="68">
        <v>47</v>
      </c>
      <c r="B138" s="2" t="s">
        <v>83</v>
      </c>
      <c r="C138" s="3" t="s">
        <v>160</v>
      </c>
      <c r="D138" s="1" t="s">
        <v>17</v>
      </c>
      <c r="E138" s="23" t="s">
        <v>18</v>
      </c>
      <c r="F138" s="82">
        <v>10.5</v>
      </c>
      <c r="G138" s="69">
        <f t="shared" si="32"/>
        <v>42</v>
      </c>
      <c r="H138" s="24">
        <v>42</v>
      </c>
      <c r="I138" s="90"/>
      <c r="J138" s="91"/>
      <c r="K138" s="27">
        <v>9</v>
      </c>
      <c r="L138" s="28">
        <v>5</v>
      </c>
      <c r="M138" s="25">
        <v>9</v>
      </c>
      <c r="N138" s="26">
        <v>5</v>
      </c>
      <c r="O138" s="27">
        <v>9</v>
      </c>
      <c r="P138" s="28">
        <v>5</v>
      </c>
      <c r="Q138" s="25">
        <v>0</v>
      </c>
      <c r="R138" s="26">
        <v>0</v>
      </c>
      <c r="S138" s="27">
        <v>9</v>
      </c>
      <c r="T138" s="28">
        <v>6</v>
      </c>
      <c r="U138" s="25">
        <v>9</v>
      </c>
      <c r="V138" s="26">
        <v>6</v>
      </c>
      <c r="W138" s="22"/>
      <c r="X138" s="14">
        <f t="shared" si="33"/>
        <v>882</v>
      </c>
      <c r="Y138" s="14" t="e">
        <f>SUMIF('[1]2007'!$B$2119:$B$2200,[1]New!B140,'[1]2007'!$E$2119:$E$2200)</f>
        <v>#VALUE!</v>
      </c>
      <c r="Z138" s="15" t="e">
        <f t="shared" si="44"/>
        <v>#VALUE!</v>
      </c>
      <c r="AA138" s="23">
        <v>45</v>
      </c>
      <c r="AB138" s="23"/>
      <c r="AC138" s="16" t="e">
        <f t="shared" si="45"/>
        <v>#VALUE!</v>
      </c>
      <c r="AE138" s="17" t="e">
        <f>IF(Y138=0,0,LOOKUP(Y138,[1]Deduct!A$2:A$18,[1]Deduct!C$2:C$18))</f>
        <v>#VALUE!</v>
      </c>
      <c r="AF138" s="18" t="e">
        <f>IF(Y138=0,0,LOOKUP(Y138,[1]Deduct!A$2:A$18,[1]Deduct!D$2:D$18))</f>
        <v>#VALUE!</v>
      </c>
      <c r="AG138" s="18" t="e">
        <f>IF(Y138=0,0,LOOKUP(Y138,[1]Deduct!A$2:A$18,[1]Deduct!E$2:E$18))</f>
        <v>#VALUE!</v>
      </c>
      <c r="AH138" s="19" t="e">
        <f t="shared" si="46"/>
        <v>#VALUE!</v>
      </c>
      <c r="AJ138" s="13">
        <f>IF(X138=0,0,LOOKUP(X138,[1]Deduct!A$21:A$64,[1]Deduct!A$21:A$64))-X138</f>
        <v>-2</v>
      </c>
      <c r="AK138" s="20">
        <f>IF(X138=0,0,LOOKUP(X138,[1]Deduct!A$21:A$64,[1]Deduct!C$21:C$64))</f>
        <v>99.45</v>
      </c>
      <c r="AL138" s="13">
        <f>IF(X138=0,0,LOOKUP(X138,[1]Deduct!A$21:A$64,[1]Deduct!D$21:D$64))</f>
        <v>36.9</v>
      </c>
      <c r="AM138" s="13">
        <f>IF(X138=0,0,LOOKUP(X138,[1]Deduct!A$21:A$64,[1]Deduct!E$21:E$64))</f>
        <v>15.22</v>
      </c>
      <c r="AN138" s="18">
        <f t="shared" si="47"/>
        <v>209.78</v>
      </c>
      <c r="AP138" s="21" t="e">
        <f t="shared" si="48"/>
        <v>#VALUE!</v>
      </c>
    </row>
    <row r="139" spans="1:42" s="13" customFormat="1" ht="15">
      <c r="A139" s="68">
        <v>48</v>
      </c>
      <c r="B139" s="2" t="s">
        <v>262</v>
      </c>
      <c r="C139" s="3" t="s">
        <v>263</v>
      </c>
      <c r="D139" s="1" t="s">
        <v>25</v>
      </c>
      <c r="E139" s="1" t="s">
        <v>18</v>
      </c>
      <c r="F139" s="82">
        <v>18</v>
      </c>
      <c r="G139" s="69">
        <f t="shared" si="32"/>
        <v>3.5</v>
      </c>
      <c r="H139" s="24">
        <v>3.5</v>
      </c>
      <c r="I139" s="90"/>
      <c r="J139" s="91"/>
      <c r="K139" s="27"/>
      <c r="L139" s="28"/>
      <c r="M139" s="25"/>
      <c r="N139" s="26"/>
      <c r="O139" s="27"/>
      <c r="P139" s="28"/>
      <c r="Q139" s="25"/>
      <c r="R139" s="26"/>
      <c r="S139" s="27"/>
      <c r="T139" s="28"/>
      <c r="U139" s="25">
        <v>12</v>
      </c>
      <c r="V139" s="26">
        <v>3.5</v>
      </c>
      <c r="W139" s="22"/>
      <c r="X139" s="14">
        <f t="shared" si="33"/>
        <v>126</v>
      </c>
      <c r="Y139" s="14"/>
      <c r="Z139" s="15"/>
      <c r="AA139" s="23"/>
      <c r="AB139" s="23"/>
      <c r="AC139" s="16"/>
      <c r="AE139" s="17"/>
      <c r="AF139" s="18"/>
      <c r="AG139" s="18"/>
      <c r="AH139" s="19"/>
      <c r="AK139" s="20"/>
      <c r="AN139" s="18"/>
      <c r="AP139" s="21"/>
    </row>
    <row r="140" spans="1:42" s="13" customFormat="1" ht="15">
      <c r="A140" s="68">
        <v>49</v>
      </c>
      <c r="B140" s="2" t="s">
        <v>86</v>
      </c>
      <c r="C140" s="3" t="s">
        <v>163</v>
      </c>
      <c r="D140" s="1" t="s">
        <v>20</v>
      </c>
      <c r="E140" s="23" t="s">
        <v>18</v>
      </c>
      <c r="F140" s="82">
        <v>10.25</v>
      </c>
      <c r="G140" s="69">
        <f t="shared" si="32"/>
        <v>34</v>
      </c>
      <c r="H140" s="24">
        <v>34</v>
      </c>
      <c r="I140" s="90"/>
      <c r="J140" s="91"/>
      <c r="K140" s="27">
        <v>9</v>
      </c>
      <c r="L140" s="28">
        <v>5.5</v>
      </c>
      <c r="M140" s="25">
        <v>0</v>
      </c>
      <c r="N140" s="26">
        <v>0</v>
      </c>
      <c r="O140" s="27">
        <v>9</v>
      </c>
      <c r="P140" s="28">
        <v>5.5</v>
      </c>
      <c r="Q140" s="25">
        <v>0</v>
      </c>
      <c r="R140" s="26">
        <v>0</v>
      </c>
      <c r="S140" s="27">
        <v>9</v>
      </c>
      <c r="T140" s="28">
        <v>5.5</v>
      </c>
      <c r="U140" s="25">
        <v>9</v>
      </c>
      <c r="V140" s="26">
        <v>5.5</v>
      </c>
      <c r="W140" s="22"/>
      <c r="X140" s="14">
        <f t="shared" si="33"/>
        <v>697</v>
      </c>
      <c r="Y140" s="14" t="e">
        <f>SUMIF('[1]2007'!$B$2119:$B$2200,[1]New!B142,'[1]2007'!$E$2119:$E$2200)</f>
        <v>#VALUE!</v>
      </c>
      <c r="Z140" s="15" t="e">
        <f t="shared" ref="Z140:Z165" si="49">IF(X140=0,0,X140-Y140)</f>
        <v>#VALUE!</v>
      </c>
      <c r="AA140" s="23">
        <v>47</v>
      </c>
      <c r="AB140" s="23"/>
      <c r="AC140" s="16" t="e">
        <f t="shared" ref="AC140:AC165" si="50">IF(Y140=0,0,Z140/Y140)</f>
        <v>#VALUE!</v>
      </c>
      <c r="AE140" s="17" t="e">
        <f>IF(Y140=0,0,LOOKUP(Y140,[1]Deduct!A$2:A$18,[1]Deduct!C$2:C$18))</f>
        <v>#VALUE!</v>
      </c>
      <c r="AF140" s="18" t="e">
        <f>IF(Y140=0,0,LOOKUP(Y140,[1]Deduct!A$2:A$18,[1]Deduct!D$2:D$18))</f>
        <v>#VALUE!</v>
      </c>
      <c r="AG140" s="18" t="e">
        <f>IF(Y140=0,0,LOOKUP(Y140,[1]Deduct!A$2:A$18,[1]Deduct!E$2:E$18))</f>
        <v>#VALUE!</v>
      </c>
      <c r="AH140" s="19" t="e">
        <f t="shared" ref="AH140:AH165" si="51">ROUND(AE140+AF140*2+AG140*2.4,2)</f>
        <v>#VALUE!</v>
      </c>
      <c r="AJ140" s="13">
        <f>IF(X140=0,0,LOOKUP(X140,[1]Deduct!A$21:A$64,[1]Deduct!A$21:A$64))-X140</f>
        <v>-7</v>
      </c>
      <c r="AK140" s="20">
        <f>IF(X140=0,0,LOOKUP(X140,[1]Deduct!A$21:A$64,[1]Deduct!C$21:C$64))</f>
        <v>55.48</v>
      </c>
      <c r="AL140" s="13">
        <f>IF(X140=0,0,LOOKUP(X140,[1]Deduct!A$21:A$64,[1]Deduct!D$21:D$64))</f>
        <v>27.5</v>
      </c>
      <c r="AM140" s="13">
        <f>IF(X140=0,0,LOOKUP(X140,[1]Deduct!A$21:A$64,[1]Deduct!E$21:E$64))</f>
        <v>11.94</v>
      </c>
      <c r="AN140" s="18">
        <f t="shared" ref="AN140:AN165" si="52">ROUND(AK140+AL140*2+AM140*2.4,2)</f>
        <v>139.13999999999999</v>
      </c>
      <c r="AP140" s="21" t="e">
        <f t="shared" ref="AP140:AP165" si="53">AN140-AH140</f>
        <v>#VALUE!</v>
      </c>
    </row>
    <row r="141" spans="1:42" s="13" customFormat="1" ht="15">
      <c r="A141" s="68">
        <v>50</v>
      </c>
      <c r="B141" s="2" t="s">
        <v>87</v>
      </c>
      <c r="C141" s="3" t="s">
        <v>164</v>
      </c>
      <c r="D141" s="1" t="s">
        <v>20</v>
      </c>
      <c r="E141" s="23" t="s">
        <v>18</v>
      </c>
      <c r="F141" s="82">
        <v>10.25</v>
      </c>
      <c r="G141" s="69">
        <f t="shared" si="32"/>
        <v>30</v>
      </c>
      <c r="H141" s="24">
        <v>30</v>
      </c>
      <c r="I141" s="90"/>
      <c r="J141" s="91"/>
      <c r="K141" s="27">
        <v>12</v>
      </c>
      <c r="L141" s="28">
        <v>6</v>
      </c>
      <c r="M141" s="25">
        <v>12</v>
      </c>
      <c r="N141" s="26">
        <v>6</v>
      </c>
      <c r="O141" s="27">
        <v>12</v>
      </c>
      <c r="P141" s="28">
        <v>6</v>
      </c>
      <c r="Q141" s="25">
        <v>12</v>
      </c>
      <c r="R141" s="26">
        <v>6</v>
      </c>
      <c r="S141" s="27">
        <v>0</v>
      </c>
      <c r="T141" s="28">
        <v>0</v>
      </c>
      <c r="U141" s="25">
        <v>12</v>
      </c>
      <c r="V141" s="26">
        <v>6</v>
      </c>
      <c r="W141" s="22"/>
      <c r="X141" s="14">
        <f t="shared" si="33"/>
        <v>615</v>
      </c>
      <c r="Y141" s="14" t="e">
        <f>SUMIF('[1]2007'!$B$2119:$B$2200,[1]New!B143,'[1]2007'!$E$2119:$E$2200)</f>
        <v>#VALUE!</v>
      </c>
      <c r="Z141" s="15" t="e">
        <f t="shared" si="49"/>
        <v>#VALUE!</v>
      </c>
      <c r="AA141" s="23">
        <v>48</v>
      </c>
      <c r="AB141" s="23"/>
      <c r="AC141" s="16" t="e">
        <f t="shared" si="50"/>
        <v>#VALUE!</v>
      </c>
      <c r="AE141" s="17" t="e">
        <f>IF(Y141=0,0,LOOKUP(Y141,[1]Deduct!A$2:A$18,[1]Deduct!C$2:C$18))</f>
        <v>#VALUE!</v>
      </c>
      <c r="AF141" s="18" t="e">
        <f>IF(Y141=0,0,LOOKUP(Y141,[1]Deduct!A$2:A$18,[1]Deduct!D$2:D$18))</f>
        <v>#VALUE!</v>
      </c>
      <c r="AG141" s="18" t="e">
        <f>IF(Y141=0,0,LOOKUP(Y141,[1]Deduct!A$2:A$18,[1]Deduct!E$2:E$18))</f>
        <v>#VALUE!</v>
      </c>
      <c r="AH141" s="19" t="e">
        <f t="shared" si="51"/>
        <v>#VALUE!</v>
      </c>
      <c r="AJ141" s="13">
        <f>IF(X141=0,0,LOOKUP(X141,[1]Deduct!A$21:A$64,[1]Deduct!A$21:A$64))-X141</f>
        <v>-5</v>
      </c>
      <c r="AK141" s="20">
        <f>IF(X141=0,0,LOOKUP(X141,[1]Deduct!A$21:A$64,[1]Deduct!C$21:C$64))</f>
        <v>38.94</v>
      </c>
      <c r="AL141" s="13">
        <f>IF(X141=0,0,LOOKUP(X141,[1]Deduct!A$21:A$64,[1]Deduct!D$21:D$64))</f>
        <v>23.54</v>
      </c>
      <c r="AM141" s="13">
        <f>IF(X141=0,0,LOOKUP(X141,[1]Deduct!A$21:A$64,[1]Deduct!E$21:E$64))</f>
        <v>10.56</v>
      </c>
      <c r="AN141" s="18">
        <f t="shared" si="52"/>
        <v>111.36</v>
      </c>
      <c r="AP141" s="21" t="e">
        <f t="shared" si="53"/>
        <v>#VALUE!</v>
      </c>
    </row>
    <row r="142" spans="1:42" s="13" customFormat="1" ht="15">
      <c r="A142" s="68">
        <v>51</v>
      </c>
      <c r="B142" s="2" t="s">
        <v>88</v>
      </c>
      <c r="C142" s="3" t="s">
        <v>165</v>
      </c>
      <c r="D142" s="1" t="s">
        <v>20</v>
      </c>
      <c r="E142" s="23" t="s">
        <v>18</v>
      </c>
      <c r="F142" s="82">
        <v>10.5</v>
      </c>
      <c r="G142" s="69">
        <f t="shared" si="32"/>
        <v>33</v>
      </c>
      <c r="H142" s="24">
        <v>33</v>
      </c>
      <c r="I142" s="90"/>
      <c r="J142" s="91"/>
      <c r="K142" s="27">
        <v>9</v>
      </c>
      <c r="L142" s="28">
        <v>5</v>
      </c>
      <c r="M142" s="25">
        <v>9</v>
      </c>
      <c r="N142" s="26">
        <v>5</v>
      </c>
      <c r="O142" s="27">
        <v>0</v>
      </c>
      <c r="P142" s="28">
        <v>0</v>
      </c>
      <c r="Q142" s="25">
        <v>0</v>
      </c>
      <c r="R142" s="26">
        <v>0</v>
      </c>
      <c r="S142" s="27">
        <v>9</v>
      </c>
      <c r="T142" s="28">
        <v>5.5</v>
      </c>
      <c r="U142" s="25">
        <v>9</v>
      </c>
      <c r="V142" s="26">
        <v>5.5</v>
      </c>
      <c r="W142" s="22"/>
      <c r="X142" s="14">
        <f t="shared" si="33"/>
        <v>693</v>
      </c>
      <c r="Y142" s="14" t="e">
        <f>SUMIF('[1]2007'!$B$2119:$B$2200,[1]New!B144,'[1]2007'!$E$2119:$E$2200)</f>
        <v>#VALUE!</v>
      </c>
      <c r="Z142" s="15" t="e">
        <f t="shared" si="49"/>
        <v>#VALUE!</v>
      </c>
      <c r="AA142" s="23">
        <v>49</v>
      </c>
      <c r="AB142" s="23"/>
      <c r="AC142" s="16" t="e">
        <f t="shared" si="50"/>
        <v>#VALUE!</v>
      </c>
      <c r="AE142" s="17" t="e">
        <f>IF(Y142=0,0,LOOKUP(Y142,[1]Deduct!A$2:A$18,[1]Deduct!C$2:C$18))</f>
        <v>#VALUE!</v>
      </c>
      <c r="AF142" s="18" t="e">
        <f>IF(Y142=0,0,LOOKUP(Y142,[1]Deduct!A$2:A$18,[1]Deduct!D$2:D$18))</f>
        <v>#VALUE!</v>
      </c>
      <c r="AG142" s="18" t="e">
        <f>IF(Y142=0,0,LOOKUP(Y142,[1]Deduct!A$2:A$18,[1]Deduct!E$2:E$18))</f>
        <v>#VALUE!</v>
      </c>
      <c r="AH142" s="19" t="e">
        <f t="shared" si="51"/>
        <v>#VALUE!</v>
      </c>
      <c r="AJ142" s="13">
        <f>IF(X142=0,0,LOOKUP(X142,[1]Deduct!A$21:A$64,[1]Deduct!A$21:A$64))-X142</f>
        <v>-3</v>
      </c>
      <c r="AK142" s="20">
        <f>IF(X142=0,0,LOOKUP(X142,[1]Deduct!A$21:A$64,[1]Deduct!C$21:C$64))</f>
        <v>55.48</v>
      </c>
      <c r="AL142" s="13">
        <f>IF(X142=0,0,LOOKUP(X142,[1]Deduct!A$21:A$64,[1]Deduct!D$21:D$64))</f>
        <v>27.5</v>
      </c>
      <c r="AM142" s="13">
        <f>IF(X142=0,0,LOOKUP(X142,[1]Deduct!A$21:A$64,[1]Deduct!E$21:E$64))</f>
        <v>11.94</v>
      </c>
      <c r="AN142" s="18">
        <f t="shared" si="52"/>
        <v>139.13999999999999</v>
      </c>
      <c r="AP142" s="21" t="e">
        <f t="shared" si="53"/>
        <v>#VALUE!</v>
      </c>
    </row>
    <row r="143" spans="1:42" s="13" customFormat="1" ht="15">
      <c r="A143" s="68">
        <v>52</v>
      </c>
      <c r="B143" s="2" t="s">
        <v>89</v>
      </c>
      <c r="C143" s="3" t="s">
        <v>166</v>
      </c>
      <c r="D143" s="1" t="s">
        <v>20</v>
      </c>
      <c r="E143" s="23" t="s">
        <v>18</v>
      </c>
      <c r="F143" s="82">
        <v>10.25</v>
      </c>
      <c r="G143" s="69">
        <f t="shared" si="32"/>
        <v>20</v>
      </c>
      <c r="H143" s="24">
        <v>20</v>
      </c>
      <c r="I143" s="90"/>
      <c r="J143" s="91"/>
      <c r="K143" s="27">
        <v>4</v>
      </c>
      <c r="L143" s="28">
        <v>9</v>
      </c>
      <c r="M143" s="25">
        <v>0</v>
      </c>
      <c r="N143" s="26">
        <v>0</v>
      </c>
      <c r="O143" s="27">
        <v>4</v>
      </c>
      <c r="P143" s="28">
        <v>9</v>
      </c>
      <c r="Q143" s="25">
        <v>0</v>
      </c>
      <c r="R143" s="26">
        <v>0</v>
      </c>
      <c r="S143" s="27">
        <v>4</v>
      </c>
      <c r="T143" s="28">
        <v>9</v>
      </c>
      <c r="U143" s="25">
        <v>4</v>
      </c>
      <c r="V143" s="26">
        <v>9</v>
      </c>
      <c r="W143" s="22"/>
      <c r="X143" s="14">
        <f t="shared" si="33"/>
        <v>410</v>
      </c>
      <c r="Y143" s="14" t="e">
        <f>SUMIF('[1]2007'!$B$2119:$B$2200,[1]New!B145,'[1]2007'!$E$2119:$E$2200)</f>
        <v>#VALUE!</v>
      </c>
      <c r="Z143" s="15" t="e">
        <f t="shared" si="49"/>
        <v>#VALUE!</v>
      </c>
      <c r="AA143" s="23">
        <v>50</v>
      </c>
      <c r="AB143" s="23"/>
      <c r="AC143" s="16" t="e">
        <f t="shared" si="50"/>
        <v>#VALUE!</v>
      </c>
      <c r="AE143" s="17" t="e">
        <f>IF(Y143=0,0,LOOKUP(Y143,[1]Deduct!A$2:A$18,[1]Deduct!C$2:C$18))</f>
        <v>#VALUE!</v>
      </c>
      <c r="AF143" s="18" t="e">
        <f>IF(Y143=0,0,LOOKUP(Y143,[1]Deduct!A$2:A$18,[1]Deduct!D$2:D$18))</f>
        <v>#VALUE!</v>
      </c>
      <c r="AG143" s="18" t="e">
        <f>IF(Y143=0,0,LOOKUP(Y143,[1]Deduct!A$2:A$18,[1]Deduct!E$2:E$18))</f>
        <v>#VALUE!</v>
      </c>
      <c r="AH143" s="19" t="e">
        <f t="shared" si="51"/>
        <v>#VALUE!</v>
      </c>
      <c r="AJ143" s="13">
        <f>IF(X143=0,0,LOOKUP(X143,[1]Deduct!A$21:A$64,[1]Deduct!A$21:A$64))-X143</f>
        <v>0</v>
      </c>
      <c r="AK143" s="20">
        <f>IF(X143=0,0,LOOKUP(X143,[1]Deduct!A$21:A$64,[1]Deduct!C$21:C$64))</f>
        <v>0</v>
      </c>
      <c r="AL143" s="13">
        <f>IF(X143=0,0,LOOKUP(X143,[1]Deduct!A$21:A$64,[1]Deduct!D$21:D$64))</f>
        <v>13.64</v>
      </c>
      <c r="AM143" s="13">
        <f>IF(X143=0,0,LOOKUP(X143,[1]Deduct!A$21:A$64,[1]Deduct!E$21:E$64))</f>
        <v>7.1</v>
      </c>
      <c r="AN143" s="18">
        <f t="shared" si="52"/>
        <v>44.32</v>
      </c>
      <c r="AP143" s="21" t="e">
        <f t="shared" si="53"/>
        <v>#VALUE!</v>
      </c>
    </row>
    <row r="144" spans="1:42" s="13" customFormat="1" ht="15">
      <c r="A144" s="68">
        <v>53</v>
      </c>
      <c r="B144" s="2" t="s">
        <v>90</v>
      </c>
      <c r="C144" s="3" t="s">
        <v>167</v>
      </c>
      <c r="D144" s="1" t="s">
        <v>20</v>
      </c>
      <c r="E144" s="23" t="s">
        <v>18</v>
      </c>
      <c r="F144" s="82">
        <v>10.25</v>
      </c>
      <c r="G144" s="69">
        <f t="shared" si="32"/>
        <v>17</v>
      </c>
      <c r="H144" s="24">
        <v>17</v>
      </c>
      <c r="I144" s="90"/>
      <c r="J144" s="91"/>
      <c r="K144" s="27">
        <v>6</v>
      </c>
      <c r="L144" s="28">
        <v>9</v>
      </c>
      <c r="M144" s="25">
        <v>5</v>
      </c>
      <c r="N144" s="26">
        <v>9</v>
      </c>
      <c r="O144" s="27">
        <v>6</v>
      </c>
      <c r="P144" s="28">
        <v>9</v>
      </c>
      <c r="Q144" s="25">
        <v>6</v>
      </c>
      <c r="R144" s="26">
        <v>9</v>
      </c>
      <c r="S144" s="27">
        <v>5</v>
      </c>
      <c r="T144" s="28">
        <v>9</v>
      </c>
      <c r="U144" s="25">
        <v>0</v>
      </c>
      <c r="V144" s="26">
        <v>0</v>
      </c>
      <c r="W144" s="22"/>
      <c r="X144" s="14">
        <f t="shared" si="33"/>
        <v>348.5</v>
      </c>
      <c r="Y144" s="14" t="e">
        <f>SUMIF('[1]2007'!$B$2119:$B$2200,[1]New!B146,'[1]2007'!$E$2119:$E$2200)</f>
        <v>#VALUE!</v>
      </c>
      <c r="Z144" s="15" t="e">
        <f t="shared" si="49"/>
        <v>#VALUE!</v>
      </c>
      <c r="AA144" s="23">
        <v>51</v>
      </c>
      <c r="AB144" s="23"/>
      <c r="AC144" s="16" t="e">
        <f t="shared" si="50"/>
        <v>#VALUE!</v>
      </c>
      <c r="AE144" s="17" t="e">
        <f>IF(Y144=0,0,LOOKUP(Y144,[1]Deduct!A$2:A$18,[1]Deduct!C$2:C$18))</f>
        <v>#VALUE!</v>
      </c>
      <c r="AF144" s="18" t="e">
        <f>IF(Y144=0,0,LOOKUP(Y144,[1]Deduct!A$2:A$18,[1]Deduct!D$2:D$18))</f>
        <v>#VALUE!</v>
      </c>
      <c r="AG144" s="18" t="e">
        <f>IF(Y144=0,0,LOOKUP(Y144,[1]Deduct!A$2:A$18,[1]Deduct!E$2:E$18))</f>
        <v>#VALUE!</v>
      </c>
      <c r="AH144" s="19" t="e">
        <f t="shared" si="51"/>
        <v>#VALUE!</v>
      </c>
      <c r="AJ144" s="13" t="e">
        <f>IF(X144=0,0,LOOKUP(X144,[1]Deduct!A$21:A$64,[1]Deduct!A$21:A$64))-X144</f>
        <v>#N/A</v>
      </c>
      <c r="AK144" s="20" t="e">
        <f>IF(X144=0,0,LOOKUP(X144,[1]Deduct!A$21:A$64,[1]Deduct!C$21:C$64))</f>
        <v>#N/A</v>
      </c>
      <c r="AL144" s="13" t="e">
        <f>IF(X144=0,0,LOOKUP(X144,[1]Deduct!A$21:A$64,[1]Deduct!D$21:D$64))</f>
        <v>#N/A</v>
      </c>
      <c r="AM144" s="13" t="e">
        <f>IF(X144=0,0,LOOKUP(X144,[1]Deduct!A$21:A$64,[1]Deduct!E$21:E$64))</f>
        <v>#N/A</v>
      </c>
      <c r="AN144" s="18" t="e">
        <f t="shared" si="52"/>
        <v>#N/A</v>
      </c>
      <c r="AP144" s="21" t="e">
        <f t="shared" si="53"/>
        <v>#N/A</v>
      </c>
    </row>
    <row r="145" spans="1:42" s="13" customFormat="1" ht="15">
      <c r="A145" s="68">
        <v>54</v>
      </c>
      <c r="B145" s="2" t="s">
        <v>91</v>
      </c>
      <c r="C145" s="3" t="s">
        <v>168</v>
      </c>
      <c r="D145" s="1" t="s">
        <v>26</v>
      </c>
      <c r="E145" s="23" t="s">
        <v>18</v>
      </c>
      <c r="F145" s="82">
        <v>10.25</v>
      </c>
      <c r="G145" s="69">
        <f t="shared" si="32"/>
        <v>15</v>
      </c>
      <c r="H145" s="24">
        <v>15</v>
      </c>
      <c r="I145" s="90"/>
      <c r="J145" s="91"/>
      <c r="K145" s="27">
        <v>0</v>
      </c>
      <c r="L145" s="28">
        <v>0</v>
      </c>
      <c r="M145" s="25">
        <v>0</v>
      </c>
      <c r="N145" s="26">
        <v>0</v>
      </c>
      <c r="O145" s="27">
        <v>0</v>
      </c>
      <c r="P145" s="28">
        <v>0</v>
      </c>
      <c r="Q145" s="25">
        <v>0</v>
      </c>
      <c r="R145" s="26">
        <v>0</v>
      </c>
      <c r="S145" s="27">
        <v>11</v>
      </c>
      <c r="T145" s="28">
        <v>6.5</v>
      </c>
      <c r="U145" s="25">
        <v>11</v>
      </c>
      <c r="V145" s="26">
        <v>6.5</v>
      </c>
      <c r="W145" s="22"/>
      <c r="X145" s="14">
        <f t="shared" si="33"/>
        <v>307.5</v>
      </c>
      <c r="Y145" s="14" t="e">
        <f>SUMIF('[1]2007'!$B$2119:$B$2200,[1]New!B147,'[1]2007'!$E$2119:$E$2200)</f>
        <v>#VALUE!</v>
      </c>
      <c r="Z145" s="15" t="e">
        <f t="shared" si="49"/>
        <v>#VALUE!</v>
      </c>
      <c r="AA145" s="23">
        <v>52</v>
      </c>
      <c r="AB145" s="23"/>
      <c r="AC145" s="16" t="e">
        <f t="shared" si="50"/>
        <v>#VALUE!</v>
      </c>
      <c r="AE145" s="17" t="e">
        <f>IF(Y145=0,0,LOOKUP(Y145,[1]Deduct!A$2:A$18,[1]Deduct!C$2:C$18))</f>
        <v>#VALUE!</v>
      </c>
      <c r="AF145" s="18" t="e">
        <f>IF(Y145=0,0,LOOKUP(Y145,[1]Deduct!A$2:A$18,[1]Deduct!D$2:D$18))</f>
        <v>#VALUE!</v>
      </c>
      <c r="AG145" s="18" t="e">
        <f>IF(Y145=0,0,LOOKUP(Y145,[1]Deduct!A$2:A$18,[1]Deduct!E$2:E$18))</f>
        <v>#VALUE!</v>
      </c>
      <c r="AH145" s="19" t="e">
        <f t="shared" si="51"/>
        <v>#VALUE!</v>
      </c>
      <c r="AJ145" s="13" t="e">
        <f>IF(X145=0,0,LOOKUP(X145,[1]Deduct!A$21:A$64,[1]Deduct!A$21:A$64))-X145</f>
        <v>#N/A</v>
      </c>
      <c r="AK145" s="20" t="e">
        <f>IF(X145=0,0,LOOKUP(X145,[1]Deduct!A$21:A$64,[1]Deduct!C$21:C$64))</f>
        <v>#N/A</v>
      </c>
      <c r="AL145" s="13" t="e">
        <f>IF(X145=0,0,LOOKUP(X145,[1]Deduct!A$21:A$64,[1]Deduct!D$21:D$64))</f>
        <v>#N/A</v>
      </c>
      <c r="AM145" s="13" t="e">
        <f>IF(X145=0,0,LOOKUP(X145,[1]Deduct!A$21:A$64,[1]Deduct!E$21:E$64))</f>
        <v>#N/A</v>
      </c>
      <c r="AN145" s="18" t="e">
        <f t="shared" si="52"/>
        <v>#N/A</v>
      </c>
      <c r="AP145" s="21" t="e">
        <f t="shared" si="53"/>
        <v>#N/A</v>
      </c>
    </row>
    <row r="146" spans="1:42" s="13" customFormat="1" ht="15">
      <c r="A146" s="68">
        <v>55</v>
      </c>
      <c r="B146" s="2" t="s">
        <v>238</v>
      </c>
      <c r="C146" s="3" t="s">
        <v>239</v>
      </c>
      <c r="D146" s="1" t="s">
        <v>216</v>
      </c>
      <c r="E146" s="23" t="s">
        <v>18</v>
      </c>
      <c r="F146" s="82">
        <v>10.25</v>
      </c>
      <c r="G146" s="69">
        <f t="shared" si="32"/>
        <v>30</v>
      </c>
      <c r="H146" s="24">
        <v>30</v>
      </c>
      <c r="I146" s="90"/>
      <c r="J146" s="91"/>
      <c r="K146" s="27">
        <v>12</v>
      </c>
      <c r="L146" s="28">
        <v>7.5</v>
      </c>
      <c r="M146" s="25">
        <v>12</v>
      </c>
      <c r="N146" s="26">
        <v>7.5</v>
      </c>
      <c r="O146" s="27">
        <v>0</v>
      </c>
      <c r="P146" s="28">
        <v>0</v>
      </c>
      <c r="Q146" s="25">
        <v>0</v>
      </c>
      <c r="R146" s="26">
        <v>0</v>
      </c>
      <c r="S146" s="27">
        <v>12</v>
      </c>
      <c r="T146" s="28">
        <v>7.5</v>
      </c>
      <c r="U146" s="25">
        <v>12</v>
      </c>
      <c r="V146" s="26">
        <v>7.5</v>
      </c>
      <c r="W146" s="22"/>
      <c r="X146" s="14">
        <f t="shared" si="33"/>
        <v>615</v>
      </c>
      <c r="Y146" s="14" t="e">
        <f>SUMIF('[1]2007'!$B$2119:$B$2200,[1]New!B148,'[1]2007'!$E$2119:$E$2200)</f>
        <v>#VALUE!</v>
      </c>
      <c r="Z146" s="15" t="e">
        <f t="shared" si="49"/>
        <v>#VALUE!</v>
      </c>
      <c r="AA146" s="23">
        <v>53</v>
      </c>
      <c r="AB146" s="23"/>
      <c r="AC146" s="16" t="e">
        <f t="shared" si="50"/>
        <v>#VALUE!</v>
      </c>
      <c r="AE146" s="17" t="e">
        <f>IF(Y146=0,0,LOOKUP(Y146,[1]Deduct!A$2:A$18,[1]Deduct!C$2:C$18))</f>
        <v>#VALUE!</v>
      </c>
      <c r="AF146" s="18" t="e">
        <f>IF(Y146=0,0,LOOKUP(Y146,[1]Deduct!A$2:A$18,[1]Deduct!D$2:D$18))</f>
        <v>#VALUE!</v>
      </c>
      <c r="AG146" s="18" t="e">
        <f>IF(Y146=0,0,LOOKUP(Y146,[1]Deduct!A$2:A$18,[1]Deduct!E$2:E$18))</f>
        <v>#VALUE!</v>
      </c>
      <c r="AH146" s="19" t="e">
        <f t="shared" si="51"/>
        <v>#VALUE!</v>
      </c>
      <c r="AJ146" s="13">
        <f>IF(X146=0,0,LOOKUP(X146,[1]Deduct!A$21:A$64,[1]Deduct!A$21:A$64))-X146</f>
        <v>-5</v>
      </c>
      <c r="AK146" s="20">
        <f>IF(X146=0,0,LOOKUP(X146,[1]Deduct!A$21:A$64,[1]Deduct!C$21:C$64))</f>
        <v>38.94</v>
      </c>
      <c r="AL146" s="13">
        <f>IF(X146=0,0,LOOKUP(X146,[1]Deduct!A$21:A$64,[1]Deduct!D$21:D$64))</f>
        <v>23.54</v>
      </c>
      <c r="AM146" s="13">
        <f>IF(X146=0,0,LOOKUP(X146,[1]Deduct!A$21:A$64,[1]Deduct!E$21:E$64))</f>
        <v>10.56</v>
      </c>
      <c r="AN146" s="18">
        <f t="shared" si="52"/>
        <v>111.36</v>
      </c>
      <c r="AP146" s="21" t="e">
        <f t="shared" si="53"/>
        <v>#VALUE!</v>
      </c>
    </row>
    <row r="147" spans="1:42" s="13" customFormat="1" ht="15">
      <c r="A147" s="68">
        <v>56</v>
      </c>
      <c r="B147" s="2" t="s">
        <v>92</v>
      </c>
      <c r="C147" s="3" t="s">
        <v>169</v>
      </c>
      <c r="D147" s="1" t="s">
        <v>26</v>
      </c>
      <c r="E147" s="23" t="s">
        <v>18</v>
      </c>
      <c r="F147" s="82">
        <v>10.25</v>
      </c>
      <c r="G147" s="69">
        <f t="shared" si="32"/>
        <v>40</v>
      </c>
      <c r="H147" s="24">
        <v>40</v>
      </c>
      <c r="I147" s="90"/>
      <c r="J147" s="91"/>
      <c r="K147" s="27">
        <v>10</v>
      </c>
      <c r="L147" s="28">
        <v>6</v>
      </c>
      <c r="M147" s="25">
        <v>10</v>
      </c>
      <c r="N147" s="26">
        <v>6</v>
      </c>
      <c r="O147" s="27">
        <v>10</v>
      </c>
      <c r="P147" s="28">
        <v>6</v>
      </c>
      <c r="Q147" s="25">
        <v>10</v>
      </c>
      <c r="R147" s="26">
        <v>6</v>
      </c>
      <c r="S147" s="27">
        <v>0</v>
      </c>
      <c r="T147" s="28">
        <v>0</v>
      </c>
      <c r="U147" s="25">
        <v>10</v>
      </c>
      <c r="V147" s="26">
        <v>6</v>
      </c>
      <c r="W147" s="22"/>
      <c r="X147" s="14">
        <f t="shared" si="33"/>
        <v>820</v>
      </c>
      <c r="Y147" s="14" t="e">
        <f>SUMIF('[1]2007'!$B$2119:$B$2200,[1]New!B149,'[1]2007'!$E$2119:$E$2200)</f>
        <v>#VALUE!</v>
      </c>
      <c r="Z147" s="15" t="e">
        <f t="shared" si="49"/>
        <v>#VALUE!</v>
      </c>
      <c r="AA147" s="23">
        <v>54</v>
      </c>
      <c r="AB147" s="23"/>
      <c r="AC147" s="16" t="e">
        <f t="shared" si="50"/>
        <v>#VALUE!</v>
      </c>
      <c r="AE147" s="17" t="e">
        <f>IF(Y147=0,0,LOOKUP(Y147,[1]Deduct!A$2:A$18,[1]Deduct!C$2:C$18))</f>
        <v>#VALUE!</v>
      </c>
      <c r="AF147" s="18" t="e">
        <f>IF(Y147=0,0,LOOKUP(Y147,[1]Deduct!A$2:A$18,[1]Deduct!D$2:D$18))</f>
        <v>#VALUE!</v>
      </c>
      <c r="AG147" s="18" t="e">
        <f>IF(Y147=0,0,LOOKUP(Y147,[1]Deduct!A$2:A$18,[1]Deduct!E$2:E$18))</f>
        <v>#VALUE!</v>
      </c>
      <c r="AH147" s="19" t="e">
        <f t="shared" si="51"/>
        <v>#VALUE!</v>
      </c>
      <c r="AJ147" s="13">
        <f>IF(X147=0,0,LOOKUP(X147,[1]Deduct!A$21:A$64,[1]Deduct!A$21:A$64))-X147</f>
        <v>-70</v>
      </c>
      <c r="AK147" s="20">
        <f>IF(X147=0,0,LOOKUP(X147,[1]Deduct!A$21:A$64,[1]Deduct!C$21:C$64))</f>
        <v>76.92</v>
      </c>
      <c r="AL147" s="13">
        <f>IF(X147=0,0,LOOKUP(X147,[1]Deduct!A$21:A$64,[1]Deduct!D$21:D$64))</f>
        <v>30.49</v>
      </c>
      <c r="AM147" s="13">
        <f>IF(X147=0,0,LOOKUP(X147,[1]Deduct!A$21:A$64,[1]Deduct!E$21:E$64))</f>
        <v>13.01</v>
      </c>
      <c r="AN147" s="18">
        <f t="shared" si="52"/>
        <v>169.12</v>
      </c>
      <c r="AP147" s="21" t="e">
        <f t="shared" si="53"/>
        <v>#VALUE!</v>
      </c>
    </row>
    <row r="148" spans="1:42" s="13" customFormat="1" ht="15">
      <c r="A148" s="68">
        <v>57</v>
      </c>
      <c r="B148" s="2" t="s">
        <v>93</v>
      </c>
      <c r="C148" s="3" t="s">
        <v>170</v>
      </c>
      <c r="D148" s="1" t="s">
        <v>17</v>
      </c>
      <c r="E148" s="23" t="s">
        <v>18</v>
      </c>
      <c r="F148" s="82">
        <v>10.25</v>
      </c>
      <c r="G148" s="69">
        <f t="shared" si="32"/>
        <v>20</v>
      </c>
      <c r="H148" s="24">
        <v>20</v>
      </c>
      <c r="I148" s="90"/>
      <c r="J148" s="91"/>
      <c r="K148" s="27">
        <v>0</v>
      </c>
      <c r="L148" s="28">
        <v>0</v>
      </c>
      <c r="M148" s="25">
        <v>5</v>
      </c>
      <c r="N148" s="26">
        <v>10</v>
      </c>
      <c r="O148" s="27">
        <v>5</v>
      </c>
      <c r="P148" s="28">
        <v>10</v>
      </c>
      <c r="Q148" s="25">
        <v>12</v>
      </c>
      <c r="R148" s="26">
        <v>5</v>
      </c>
      <c r="S148" s="27">
        <v>0</v>
      </c>
      <c r="T148" s="28">
        <v>0</v>
      </c>
      <c r="U148" s="25">
        <v>12</v>
      </c>
      <c r="V148" s="26">
        <v>5</v>
      </c>
      <c r="W148" s="22"/>
      <c r="X148" s="14">
        <f t="shared" si="33"/>
        <v>410</v>
      </c>
      <c r="Y148" s="14" t="e">
        <f>SUMIF('[1]2007'!$B$2119:$B$2200,[1]New!B150,'[1]2007'!$E$2119:$E$2200)</f>
        <v>#VALUE!</v>
      </c>
      <c r="Z148" s="15" t="e">
        <f t="shared" si="49"/>
        <v>#VALUE!</v>
      </c>
      <c r="AA148" s="23">
        <v>55</v>
      </c>
      <c r="AB148" s="23"/>
      <c r="AC148" s="16" t="e">
        <f t="shared" si="50"/>
        <v>#VALUE!</v>
      </c>
      <c r="AE148" s="17" t="e">
        <f>IF(Y148=0,0,LOOKUP(Y148,[1]Deduct!A$2:A$18,[1]Deduct!C$2:C$18))</f>
        <v>#VALUE!</v>
      </c>
      <c r="AF148" s="18" t="e">
        <f>IF(Y148=0,0,LOOKUP(Y148,[1]Deduct!A$2:A$18,[1]Deduct!D$2:D$18))</f>
        <v>#VALUE!</v>
      </c>
      <c r="AG148" s="18" t="e">
        <f>IF(Y148=0,0,LOOKUP(Y148,[1]Deduct!A$2:A$18,[1]Deduct!E$2:E$18))</f>
        <v>#VALUE!</v>
      </c>
      <c r="AH148" s="19" t="e">
        <f t="shared" si="51"/>
        <v>#VALUE!</v>
      </c>
      <c r="AJ148" s="13">
        <f>IF(X148=0,0,LOOKUP(X148,[1]Deduct!A$21:A$64,[1]Deduct!A$21:A$64))-X148</f>
        <v>0</v>
      </c>
      <c r="AK148" s="20">
        <f>IF(X148=0,0,LOOKUP(X148,[1]Deduct!A$21:A$64,[1]Deduct!C$21:C$64))</f>
        <v>0</v>
      </c>
      <c r="AL148" s="13">
        <f>IF(X148=0,0,LOOKUP(X148,[1]Deduct!A$21:A$64,[1]Deduct!D$21:D$64))</f>
        <v>13.64</v>
      </c>
      <c r="AM148" s="13">
        <f>IF(X148=0,0,LOOKUP(X148,[1]Deduct!A$21:A$64,[1]Deduct!E$21:E$64))</f>
        <v>7.1</v>
      </c>
      <c r="AN148" s="18">
        <f t="shared" si="52"/>
        <v>44.32</v>
      </c>
      <c r="AP148" s="21" t="e">
        <f t="shared" si="53"/>
        <v>#VALUE!</v>
      </c>
    </row>
    <row r="149" spans="1:42" s="13" customFormat="1" ht="15">
      <c r="A149" s="68">
        <v>58</v>
      </c>
      <c r="B149" s="2" t="s">
        <v>245</v>
      </c>
      <c r="C149" s="3" t="s">
        <v>246</v>
      </c>
      <c r="D149" s="1" t="s">
        <v>216</v>
      </c>
      <c r="E149" s="1" t="s">
        <v>18</v>
      </c>
      <c r="F149" s="82">
        <v>10.25</v>
      </c>
      <c r="G149" s="69">
        <f t="shared" si="32"/>
        <v>38</v>
      </c>
      <c r="H149" s="24">
        <v>38</v>
      </c>
      <c r="I149" s="90"/>
      <c r="J149" s="91"/>
      <c r="K149" s="27">
        <v>0</v>
      </c>
      <c r="L149" s="28">
        <v>0</v>
      </c>
      <c r="M149" s="25">
        <v>12</v>
      </c>
      <c r="N149" s="26">
        <v>10</v>
      </c>
      <c r="O149" s="27">
        <v>12</v>
      </c>
      <c r="P149" s="28">
        <v>10</v>
      </c>
      <c r="Q149" s="25">
        <v>1</v>
      </c>
      <c r="R149" s="26">
        <v>10</v>
      </c>
      <c r="S149" s="27">
        <v>0</v>
      </c>
      <c r="T149" s="28">
        <v>0</v>
      </c>
      <c r="U149" s="25">
        <v>1</v>
      </c>
      <c r="V149" s="26">
        <v>10</v>
      </c>
      <c r="W149" s="22"/>
      <c r="X149" s="14">
        <f t="shared" si="33"/>
        <v>779</v>
      </c>
      <c r="Y149" s="14" t="e">
        <f>SUMIF('[1]2007'!$B$2119:$B$2200,[1]New!B151,'[1]2007'!$E$2119:$E$2200)</f>
        <v>#VALUE!</v>
      </c>
      <c r="Z149" s="15" t="e">
        <f t="shared" si="49"/>
        <v>#VALUE!</v>
      </c>
      <c r="AA149" s="23">
        <v>56</v>
      </c>
      <c r="AB149" s="23"/>
      <c r="AC149" s="16" t="e">
        <f t="shared" si="50"/>
        <v>#VALUE!</v>
      </c>
      <c r="AE149" s="17" t="e">
        <f>IF(Y149=0,0,LOOKUP(Y149,[1]Deduct!A$2:A$18,[1]Deduct!C$2:C$18))</f>
        <v>#VALUE!</v>
      </c>
      <c r="AF149" s="18" t="e">
        <f>IF(Y149=0,0,LOOKUP(Y149,[1]Deduct!A$2:A$18,[1]Deduct!D$2:D$18))</f>
        <v>#VALUE!</v>
      </c>
      <c r="AG149" s="18" t="e">
        <f>IF(Y149=0,0,LOOKUP(Y149,[1]Deduct!A$2:A$18,[1]Deduct!E$2:E$18))</f>
        <v>#VALUE!</v>
      </c>
      <c r="AH149" s="19" t="e">
        <f t="shared" si="51"/>
        <v>#VALUE!</v>
      </c>
      <c r="AJ149" s="13">
        <f>IF(X149=0,0,LOOKUP(X149,[1]Deduct!A$21:A$64,[1]Deduct!A$21:A$64))-X149</f>
        <v>-29</v>
      </c>
      <c r="AK149" s="20">
        <f>IF(X149=0,0,LOOKUP(X149,[1]Deduct!A$21:A$64,[1]Deduct!C$21:C$64))</f>
        <v>76.92</v>
      </c>
      <c r="AL149" s="13">
        <f>IF(X149=0,0,LOOKUP(X149,[1]Deduct!A$21:A$64,[1]Deduct!D$21:D$64))</f>
        <v>30.49</v>
      </c>
      <c r="AM149" s="13">
        <f>IF(X149=0,0,LOOKUP(X149,[1]Deduct!A$21:A$64,[1]Deduct!E$21:E$64))</f>
        <v>13.01</v>
      </c>
      <c r="AN149" s="18">
        <f t="shared" si="52"/>
        <v>169.12</v>
      </c>
      <c r="AP149" s="21" t="e">
        <f t="shared" si="53"/>
        <v>#VALUE!</v>
      </c>
    </row>
    <row r="150" spans="1:42" s="13" customFormat="1" ht="15">
      <c r="A150" s="68">
        <v>59</v>
      </c>
      <c r="B150" s="2" t="s">
        <v>95</v>
      </c>
      <c r="C150" s="3" t="s">
        <v>172</v>
      </c>
      <c r="D150" s="1" t="s">
        <v>213</v>
      </c>
      <c r="E150" s="23" t="s">
        <v>18</v>
      </c>
      <c r="F150" s="82">
        <v>13</v>
      </c>
      <c r="G150" s="69">
        <f t="shared" si="32"/>
        <v>44</v>
      </c>
      <c r="H150" s="24">
        <v>44</v>
      </c>
      <c r="I150" s="90"/>
      <c r="J150" s="91"/>
      <c r="K150" s="27">
        <v>12</v>
      </c>
      <c r="L150" s="28">
        <v>9</v>
      </c>
      <c r="M150" s="25">
        <v>9</v>
      </c>
      <c r="N150" s="26">
        <v>5</v>
      </c>
      <c r="O150" s="27">
        <v>12</v>
      </c>
      <c r="P150" s="28">
        <v>9</v>
      </c>
      <c r="Q150" s="25">
        <v>12</v>
      </c>
      <c r="R150" s="26">
        <v>9</v>
      </c>
      <c r="S150" s="27">
        <v>12</v>
      </c>
      <c r="T150" s="28">
        <v>9</v>
      </c>
      <c r="U150" s="25">
        <v>0</v>
      </c>
      <c r="V150" s="26">
        <v>0</v>
      </c>
      <c r="W150" s="22"/>
      <c r="X150" s="14">
        <f t="shared" si="33"/>
        <v>1144</v>
      </c>
      <c r="Y150" s="14" t="e">
        <f>SUMIF('[1]2007'!$B$2119:$B$2200,[1]New!B152,'[1]2007'!$E$2119:$E$2200)</f>
        <v>#VALUE!</v>
      </c>
      <c r="Z150" s="15" t="e">
        <f t="shared" si="49"/>
        <v>#VALUE!</v>
      </c>
      <c r="AA150" s="23">
        <v>57</v>
      </c>
      <c r="AB150" s="23"/>
      <c r="AC150" s="16" t="e">
        <f t="shared" si="50"/>
        <v>#VALUE!</v>
      </c>
      <c r="AE150" s="17" t="e">
        <f>IF(Y150=0,0,LOOKUP(Y150,[1]Deduct!A$2:A$18,[1]Deduct!C$2:C$18))</f>
        <v>#VALUE!</v>
      </c>
      <c r="AF150" s="18" t="e">
        <f>IF(Y150=0,0,LOOKUP(Y150,[1]Deduct!A$2:A$18,[1]Deduct!D$2:D$18))</f>
        <v>#VALUE!</v>
      </c>
      <c r="AG150" s="18" t="e">
        <f>IF(Y150=0,0,LOOKUP(Y150,[1]Deduct!A$2:A$18,[1]Deduct!E$2:E$18))</f>
        <v>#VALUE!</v>
      </c>
      <c r="AH150" s="19" t="e">
        <f t="shared" si="51"/>
        <v>#VALUE!</v>
      </c>
      <c r="AJ150" s="13">
        <f>IF(X150=0,0,LOOKUP(X150,[1]Deduct!A$21:A$64,[1]Deduct!A$21:A$64))-X150</f>
        <v>-184</v>
      </c>
      <c r="AK150" s="20">
        <f>IF(X150=0,0,LOOKUP(X150,[1]Deduct!A$21:A$64,[1]Deduct!C$21:C$64))</f>
        <v>119.97</v>
      </c>
      <c r="AL150" s="13">
        <f>IF(X150=0,0,LOOKUP(X150,[1]Deduct!A$21:A$64,[1]Deduct!D$21:D$64))</f>
        <v>40.86</v>
      </c>
      <c r="AM150" s="13">
        <f>IF(X150=0,0,LOOKUP(X150,[1]Deduct!A$21:A$64,[1]Deduct!E$21:E$64))</f>
        <v>16.61</v>
      </c>
      <c r="AN150" s="18">
        <f t="shared" si="52"/>
        <v>241.55</v>
      </c>
      <c r="AP150" s="21" t="e">
        <f t="shared" si="53"/>
        <v>#VALUE!</v>
      </c>
    </row>
    <row r="151" spans="1:42" s="13" customFormat="1" ht="15">
      <c r="A151" s="68">
        <v>60</v>
      </c>
      <c r="B151" s="2" t="s">
        <v>96</v>
      </c>
      <c r="C151" s="3" t="s">
        <v>173</v>
      </c>
      <c r="D151" s="1" t="s">
        <v>213</v>
      </c>
      <c r="E151" s="23" t="s">
        <v>18</v>
      </c>
      <c r="F151" s="82">
        <v>10.5</v>
      </c>
      <c r="G151" s="69">
        <f t="shared" si="32"/>
        <v>20</v>
      </c>
      <c r="H151" s="24">
        <v>20</v>
      </c>
      <c r="I151" s="90"/>
      <c r="J151" s="91"/>
      <c r="K151" s="27">
        <v>0</v>
      </c>
      <c r="L151" s="28">
        <v>0</v>
      </c>
      <c r="M151" s="25">
        <v>12</v>
      </c>
      <c r="N151" s="26">
        <v>5</v>
      </c>
      <c r="O151" s="27">
        <v>12</v>
      </c>
      <c r="P151" s="28">
        <v>5</v>
      </c>
      <c r="Q151" s="25">
        <v>0</v>
      </c>
      <c r="R151" s="26">
        <v>0</v>
      </c>
      <c r="S151" s="27">
        <v>12</v>
      </c>
      <c r="T151" s="28">
        <v>5</v>
      </c>
      <c r="U151" s="25">
        <v>12</v>
      </c>
      <c r="V151" s="26">
        <v>5</v>
      </c>
      <c r="W151" s="22"/>
      <c r="X151" s="14">
        <f t="shared" si="33"/>
        <v>420</v>
      </c>
      <c r="Y151" s="14" t="e">
        <f>SUMIF('[1]2007'!$B$2119:$B$2200,[1]New!B153,'[1]2007'!$E$2119:$E$2200)</f>
        <v>#VALUE!</v>
      </c>
      <c r="Z151" s="15" t="e">
        <f t="shared" si="49"/>
        <v>#VALUE!</v>
      </c>
      <c r="AA151" s="23">
        <v>58</v>
      </c>
      <c r="AB151" s="23"/>
      <c r="AC151" s="16" t="e">
        <f t="shared" si="50"/>
        <v>#VALUE!</v>
      </c>
      <c r="AE151" s="17" t="e">
        <f>IF(Y151=0,0,LOOKUP(Y151,[1]Deduct!A$2:A$18,[1]Deduct!C$2:C$18))</f>
        <v>#VALUE!</v>
      </c>
      <c r="AF151" s="18" t="e">
        <f>IF(Y151=0,0,LOOKUP(Y151,[1]Deduct!A$2:A$18,[1]Deduct!D$2:D$18))</f>
        <v>#VALUE!</v>
      </c>
      <c r="AG151" s="18" t="e">
        <f>IF(Y151=0,0,LOOKUP(Y151,[1]Deduct!A$2:A$18,[1]Deduct!E$2:E$18))</f>
        <v>#VALUE!</v>
      </c>
      <c r="AH151" s="19" t="e">
        <f t="shared" si="51"/>
        <v>#VALUE!</v>
      </c>
      <c r="AJ151" s="13">
        <f>IF(X151=0,0,LOOKUP(X151,[1]Deduct!A$21:A$64,[1]Deduct!A$21:A$64))-X151</f>
        <v>0</v>
      </c>
      <c r="AK151" s="20" t="e">
        <f>IF(X151=0,0,LOOKUP(X151,[1]Deduct!A$21:A$64,[1]Deduct!C$21:C$64))</f>
        <v>#REF!</v>
      </c>
      <c r="AL151" s="13">
        <f>IF(X151=0,0,LOOKUP(X151,[1]Deduct!A$21:A$64,[1]Deduct!D$21:D$64))</f>
        <v>14.13</v>
      </c>
      <c r="AM151" s="13">
        <f>IF(X151=0,0,LOOKUP(X151,[1]Deduct!A$21:A$64,[1]Deduct!E$21:E$64))</f>
        <v>7.27</v>
      </c>
      <c r="AN151" s="18" t="e">
        <f t="shared" si="52"/>
        <v>#REF!</v>
      </c>
      <c r="AP151" s="21" t="e">
        <f t="shared" si="53"/>
        <v>#REF!</v>
      </c>
    </row>
    <row r="152" spans="1:42" s="13" customFormat="1" ht="15">
      <c r="A152" s="68">
        <v>61</v>
      </c>
      <c r="B152" s="2" t="s">
        <v>227</v>
      </c>
      <c r="C152" s="3" t="s">
        <v>175</v>
      </c>
      <c r="D152" s="1" t="s">
        <v>25</v>
      </c>
      <c r="E152" s="23" t="s">
        <v>18</v>
      </c>
      <c r="F152" s="82">
        <v>10.25</v>
      </c>
      <c r="G152" s="69">
        <f t="shared" si="32"/>
        <v>40</v>
      </c>
      <c r="H152" s="24">
        <v>40</v>
      </c>
      <c r="I152" s="90"/>
      <c r="J152" s="91"/>
      <c r="K152" s="27">
        <v>10</v>
      </c>
      <c r="L152" s="28">
        <v>6</v>
      </c>
      <c r="M152" s="25">
        <v>10</v>
      </c>
      <c r="N152" s="26">
        <v>6</v>
      </c>
      <c r="O152" s="27">
        <v>10</v>
      </c>
      <c r="P152" s="28">
        <v>6</v>
      </c>
      <c r="Q152" s="25">
        <v>10</v>
      </c>
      <c r="R152" s="26">
        <v>6</v>
      </c>
      <c r="S152" s="27">
        <v>10</v>
      </c>
      <c r="T152" s="28">
        <v>6</v>
      </c>
      <c r="U152" s="25">
        <v>0</v>
      </c>
      <c r="V152" s="26">
        <v>0</v>
      </c>
      <c r="W152" s="22"/>
      <c r="X152" s="14">
        <f t="shared" si="33"/>
        <v>820</v>
      </c>
      <c r="Y152" s="14" t="e">
        <f>SUMIF('[1]2007'!$B$2119:$B$2200,[1]New!B155,'[1]2007'!$E$2119:$E$2200)</f>
        <v>#VALUE!</v>
      </c>
      <c r="Z152" s="15" t="e">
        <f t="shared" si="49"/>
        <v>#VALUE!</v>
      </c>
      <c r="AA152" s="23">
        <v>60</v>
      </c>
      <c r="AB152" s="23"/>
      <c r="AC152" s="16" t="e">
        <f t="shared" si="50"/>
        <v>#VALUE!</v>
      </c>
      <c r="AE152" s="17" t="e">
        <f>IF(Y152=0,0,LOOKUP(Y152,[1]Deduct!A$2:A$18,[1]Deduct!C$2:C$18))</f>
        <v>#VALUE!</v>
      </c>
      <c r="AF152" s="18" t="e">
        <f>IF(Y152=0,0,LOOKUP(Y152,[1]Deduct!A$2:A$18,[1]Deduct!D$2:D$18))</f>
        <v>#VALUE!</v>
      </c>
      <c r="AG152" s="18" t="e">
        <f>IF(Y152=0,0,LOOKUP(Y152,[1]Deduct!A$2:A$18,[1]Deduct!E$2:E$18))</f>
        <v>#VALUE!</v>
      </c>
      <c r="AH152" s="19" t="e">
        <f t="shared" si="51"/>
        <v>#VALUE!</v>
      </c>
      <c r="AJ152" s="13">
        <f>IF(X152=0,0,LOOKUP(X152,[1]Deduct!A$21:A$64,[1]Deduct!A$21:A$64))-X152</f>
        <v>-70</v>
      </c>
      <c r="AK152" s="20">
        <f>IF(X152=0,0,LOOKUP(X152,[1]Deduct!A$21:A$64,[1]Deduct!C$21:C$64))</f>
        <v>76.92</v>
      </c>
      <c r="AL152" s="13">
        <f>IF(X152=0,0,LOOKUP(X152,[1]Deduct!A$21:A$64,[1]Deduct!D$21:D$64))</f>
        <v>30.49</v>
      </c>
      <c r="AM152" s="13">
        <f>IF(X152=0,0,LOOKUP(X152,[1]Deduct!A$21:A$64,[1]Deduct!E$21:E$64))</f>
        <v>13.01</v>
      </c>
      <c r="AN152" s="18">
        <f t="shared" si="52"/>
        <v>169.12</v>
      </c>
      <c r="AP152" s="21" t="e">
        <f t="shared" si="53"/>
        <v>#VALUE!</v>
      </c>
    </row>
    <row r="153" spans="1:42" s="13" customFormat="1" ht="15">
      <c r="A153" s="68">
        <v>62</v>
      </c>
      <c r="B153" s="2" t="s">
        <v>98</v>
      </c>
      <c r="C153" s="3" t="s">
        <v>176</v>
      </c>
      <c r="D153" s="1" t="s">
        <v>25</v>
      </c>
      <c r="E153" s="23" t="s">
        <v>18</v>
      </c>
      <c r="F153" s="82">
        <v>11.25</v>
      </c>
      <c r="G153" s="69">
        <f t="shared" si="32"/>
        <v>40</v>
      </c>
      <c r="H153" s="24">
        <v>40</v>
      </c>
      <c r="I153" s="90"/>
      <c r="J153" s="91"/>
      <c r="K153" s="27">
        <v>1</v>
      </c>
      <c r="L153" s="28">
        <v>9</v>
      </c>
      <c r="M153" s="25">
        <v>1</v>
      </c>
      <c r="N153" s="26">
        <v>9</v>
      </c>
      <c r="O153" s="27">
        <v>0</v>
      </c>
      <c r="P153" s="28">
        <v>0</v>
      </c>
      <c r="Q153" s="25">
        <v>1</v>
      </c>
      <c r="R153" s="26">
        <v>9</v>
      </c>
      <c r="S153" s="27">
        <v>1</v>
      </c>
      <c r="T153" s="28">
        <v>9</v>
      </c>
      <c r="U153" s="25">
        <v>1</v>
      </c>
      <c r="V153" s="26">
        <v>9</v>
      </c>
      <c r="W153" s="22"/>
      <c r="X153" s="14">
        <f t="shared" si="33"/>
        <v>900</v>
      </c>
      <c r="Y153" s="14" t="e">
        <f>SUMIF('[1]2007'!$B$2119:$B$2200,[1]New!B156,'[1]2007'!$E$2119:$E$2200)</f>
        <v>#VALUE!</v>
      </c>
      <c r="Z153" s="15" t="e">
        <f t="shared" si="49"/>
        <v>#VALUE!</v>
      </c>
      <c r="AA153" s="23">
        <v>61</v>
      </c>
      <c r="AB153" s="23"/>
      <c r="AC153" s="16" t="e">
        <f t="shared" si="50"/>
        <v>#VALUE!</v>
      </c>
      <c r="AE153" s="17" t="e">
        <f>IF(Y153=0,0,LOOKUP(Y153,[1]Deduct!A$2:A$18,[1]Deduct!C$2:C$18))</f>
        <v>#VALUE!</v>
      </c>
      <c r="AF153" s="18" t="e">
        <f>IF(Y153=0,0,LOOKUP(Y153,[1]Deduct!A$2:A$18,[1]Deduct!D$2:D$18))</f>
        <v>#VALUE!</v>
      </c>
      <c r="AG153" s="18" t="e">
        <f>IF(Y153=0,0,LOOKUP(Y153,[1]Deduct!A$2:A$18,[1]Deduct!E$2:E$18))</f>
        <v>#VALUE!</v>
      </c>
      <c r="AH153" s="19" t="e">
        <f t="shared" si="51"/>
        <v>#VALUE!</v>
      </c>
      <c r="AJ153" s="13">
        <f>IF(X153=0,0,LOOKUP(X153,[1]Deduct!A$21:A$64,[1]Deduct!A$21:A$64))-X153</f>
        <v>-20</v>
      </c>
      <c r="AK153" s="20">
        <f>IF(X153=0,0,LOOKUP(X153,[1]Deduct!A$21:A$64,[1]Deduct!C$21:C$64))</f>
        <v>99.45</v>
      </c>
      <c r="AL153" s="13">
        <f>IF(X153=0,0,LOOKUP(X153,[1]Deduct!A$21:A$64,[1]Deduct!D$21:D$64))</f>
        <v>36.9</v>
      </c>
      <c r="AM153" s="13">
        <f>IF(X153=0,0,LOOKUP(X153,[1]Deduct!A$21:A$64,[1]Deduct!E$21:E$64))</f>
        <v>15.22</v>
      </c>
      <c r="AN153" s="18">
        <f t="shared" si="52"/>
        <v>209.78</v>
      </c>
      <c r="AP153" s="21" t="e">
        <f t="shared" si="53"/>
        <v>#VALUE!</v>
      </c>
    </row>
    <row r="154" spans="1:42" s="13" customFormat="1" ht="15">
      <c r="A154" s="68">
        <v>63</v>
      </c>
      <c r="B154" s="2" t="s">
        <v>99</v>
      </c>
      <c r="C154" s="3" t="s">
        <v>177</v>
      </c>
      <c r="D154" s="1" t="s">
        <v>26</v>
      </c>
      <c r="E154" s="23" t="s">
        <v>18</v>
      </c>
      <c r="F154" s="82">
        <v>10.5</v>
      </c>
      <c r="G154" s="69">
        <f t="shared" si="32"/>
        <v>28</v>
      </c>
      <c r="H154" s="24">
        <v>28</v>
      </c>
      <c r="I154" s="90"/>
      <c r="J154" s="91"/>
      <c r="K154" s="27">
        <v>3</v>
      </c>
      <c r="L154" s="28">
        <v>10</v>
      </c>
      <c r="M154" s="25">
        <v>3</v>
      </c>
      <c r="N154" s="26">
        <v>10</v>
      </c>
      <c r="O154" s="27">
        <v>3</v>
      </c>
      <c r="P154" s="28">
        <v>10</v>
      </c>
      <c r="Q154" s="25">
        <v>0</v>
      </c>
      <c r="R154" s="26">
        <v>0</v>
      </c>
      <c r="S154" s="27">
        <v>3</v>
      </c>
      <c r="T154" s="28">
        <v>10</v>
      </c>
      <c r="U154" s="25">
        <v>0</v>
      </c>
      <c r="V154" s="26">
        <v>0</v>
      </c>
      <c r="W154" s="22"/>
      <c r="X154" s="14">
        <f t="shared" si="33"/>
        <v>588</v>
      </c>
      <c r="Y154" s="14" t="e">
        <f>SUMIF('[1]2007'!$B$2119:$B$2200,[1]New!B157,'[1]2007'!$E$2119:$E$2200)</f>
        <v>#VALUE!</v>
      </c>
      <c r="Z154" s="15" t="e">
        <f t="shared" si="49"/>
        <v>#VALUE!</v>
      </c>
      <c r="AA154" s="23">
        <v>62</v>
      </c>
      <c r="AB154" s="23"/>
      <c r="AC154" s="16" t="e">
        <f t="shared" si="50"/>
        <v>#VALUE!</v>
      </c>
      <c r="AE154" s="17" t="e">
        <f>IF(Y154=0,0,LOOKUP(Y154,[1]Deduct!A$2:A$18,[1]Deduct!C$2:C$18))</f>
        <v>#VALUE!</v>
      </c>
      <c r="AF154" s="18" t="e">
        <f>IF(Y154=0,0,LOOKUP(Y154,[1]Deduct!A$2:A$18,[1]Deduct!D$2:D$18))</f>
        <v>#VALUE!</v>
      </c>
      <c r="AG154" s="18" t="e">
        <f>IF(Y154=0,0,LOOKUP(Y154,[1]Deduct!A$2:A$18,[1]Deduct!E$2:E$18))</f>
        <v>#VALUE!</v>
      </c>
      <c r="AH154" s="19" t="e">
        <f t="shared" si="51"/>
        <v>#VALUE!</v>
      </c>
      <c r="AJ154" s="13">
        <f>IF(X154=0,0,LOOKUP(X154,[1]Deduct!A$21:A$64,[1]Deduct!A$21:A$64))-X154</f>
        <v>-8</v>
      </c>
      <c r="AK154" s="20">
        <f>IF(X154=0,0,LOOKUP(X154,[1]Deduct!A$21:A$64,[1]Deduct!C$21:C$64))</f>
        <v>31.36</v>
      </c>
      <c r="AL154" s="13">
        <f>IF(X154=0,0,LOOKUP(X154,[1]Deduct!A$21:A$64,[1]Deduct!D$21:D$64))</f>
        <v>22.05</v>
      </c>
      <c r="AM154" s="13">
        <f>IF(X154=0,0,LOOKUP(X154,[1]Deduct!A$21:A$64,[1]Deduct!E$21:E$64))</f>
        <v>10.029999999999999</v>
      </c>
      <c r="AN154" s="18">
        <f t="shared" si="52"/>
        <v>99.53</v>
      </c>
      <c r="AP154" s="21" t="e">
        <f t="shared" si="53"/>
        <v>#VALUE!</v>
      </c>
    </row>
    <row r="155" spans="1:42" s="13" customFormat="1" ht="15">
      <c r="A155" s="68">
        <v>64</v>
      </c>
      <c r="B155" s="2" t="s">
        <v>100</v>
      </c>
      <c r="C155" s="3" t="s">
        <v>178</v>
      </c>
      <c r="D155" s="1" t="s">
        <v>17</v>
      </c>
      <c r="E155" s="23" t="s">
        <v>18</v>
      </c>
      <c r="F155" s="82">
        <v>10.25</v>
      </c>
      <c r="G155" s="69">
        <f t="shared" si="32"/>
        <v>24</v>
      </c>
      <c r="H155" s="24">
        <v>24</v>
      </c>
      <c r="I155" s="90"/>
      <c r="J155" s="91"/>
      <c r="K155" s="27">
        <v>9</v>
      </c>
      <c r="L155" s="28">
        <v>3</v>
      </c>
      <c r="M155" s="25">
        <v>9</v>
      </c>
      <c r="N155" s="26">
        <v>2</v>
      </c>
      <c r="O155" s="27">
        <v>0</v>
      </c>
      <c r="P155" s="28">
        <v>0</v>
      </c>
      <c r="Q155" s="25">
        <v>0</v>
      </c>
      <c r="R155" s="26">
        <v>0</v>
      </c>
      <c r="S155" s="27">
        <v>7.5</v>
      </c>
      <c r="T155" s="28">
        <v>2</v>
      </c>
      <c r="U155" s="25">
        <v>7.5</v>
      </c>
      <c r="V155" s="26">
        <v>2</v>
      </c>
      <c r="W155" s="22"/>
      <c r="X155" s="14">
        <f t="shared" si="33"/>
        <v>492</v>
      </c>
      <c r="Y155" s="14" t="e">
        <f>SUMIF('[1]2007'!$B$2119:$B$2200,[1]New!B158,'[1]2007'!$E$2119:$E$2200)</f>
        <v>#VALUE!</v>
      </c>
      <c r="Z155" s="15" t="e">
        <f t="shared" si="49"/>
        <v>#VALUE!</v>
      </c>
      <c r="AA155" s="23">
        <v>63</v>
      </c>
      <c r="AB155" s="23"/>
      <c r="AC155" s="16" t="e">
        <f t="shared" si="50"/>
        <v>#VALUE!</v>
      </c>
      <c r="AE155" s="17" t="e">
        <f>IF(Y155=0,0,LOOKUP(Y155,[1]Deduct!A$2:A$18,[1]Deduct!C$2:C$18))</f>
        <v>#VALUE!</v>
      </c>
      <c r="AF155" s="18" t="e">
        <f>IF(Y155=0,0,LOOKUP(Y155,[1]Deduct!A$2:A$18,[1]Deduct!D$2:D$18))</f>
        <v>#VALUE!</v>
      </c>
      <c r="AG155" s="18" t="e">
        <f>IF(Y155=0,0,LOOKUP(Y155,[1]Deduct!A$2:A$18,[1]Deduct!E$2:E$18))</f>
        <v>#VALUE!</v>
      </c>
      <c r="AH155" s="19" t="e">
        <f t="shared" si="51"/>
        <v>#VALUE!</v>
      </c>
      <c r="AJ155" s="13">
        <f>IF(X155=0,0,LOOKUP(X155,[1]Deduct!A$21:A$64,[1]Deduct!A$21:A$64))-X155</f>
        <v>-2</v>
      </c>
      <c r="AK155" s="20">
        <f>IF(X155=0,0,LOOKUP(X155,[1]Deduct!A$21:A$64,[1]Deduct!C$21:C$64))</f>
        <v>9.0299999999999994</v>
      </c>
      <c r="AL155" s="13">
        <f>IF(X155=0,0,LOOKUP(X155,[1]Deduct!A$21:A$64,[1]Deduct!D$21:D$64))</f>
        <v>17.600000000000001</v>
      </c>
      <c r="AM155" s="13">
        <f>IF(X155=0,0,LOOKUP(X155,[1]Deduct!A$21:A$64,[1]Deduct!E$21:E$64))</f>
        <v>8.48</v>
      </c>
      <c r="AN155" s="18">
        <f t="shared" si="52"/>
        <v>64.58</v>
      </c>
      <c r="AP155" s="21" t="e">
        <f t="shared" si="53"/>
        <v>#VALUE!</v>
      </c>
    </row>
    <row r="156" spans="1:42" s="13" customFormat="1" ht="15">
      <c r="A156" s="68">
        <v>65</v>
      </c>
      <c r="B156" s="2" t="s">
        <v>101</v>
      </c>
      <c r="C156" s="3" t="s">
        <v>179</v>
      </c>
      <c r="D156" s="1" t="s">
        <v>17</v>
      </c>
      <c r="E156" s="23" t="s">
        <v>18</v>
      </c>
      <c r="F156" s="82">
        <v>11</v>
      </c>
      <c r="G156" s="69">
        <f t="shared" ref="G156:G176" si="54">IF(J156&lt;I156,J156+12-I156,J156-I156)+IF(L156&lt;K156,L156+12-K156,L156-K156)+IF(N156&lt;M156,N156+12-M156,N156-M156)+IF(P156&lt;O156,P156+12-O156,P156-O156)+IF(R156&lt;Q156,R156+12-Q156,R156-Q156)+IF(T156&lt;S156,T156+12-S156,T156-S156)+IF(V156&lt;U156,V156+12-U156,V156-U156)</f>
        <v>34.75</v>
      </c>
      <c r="H156" s="24">
        <v>34.75</v>
      </c>
      <c r="I156" s="90"/>
      <c r="J156" s="91"/>
      <c r="K156" s="27">
        <v>1</v>
      </c>
      <c r="L156" s="28">
        <v>10</v>
      </c>
      <c r="M156" s="25">
        <v>0</v>
      </c>
      <c r="N156" s="26">
        <v>0</v>
      </c>
      <c r="O156" s="27">
        <v>9</v>
      </c>
      <c r="P156" s="28">
        <v>5.5</v>
      </c>
      <c r="Q156" s="25">
        <v>0</v>
      </c>
      <c r="R156" s="26">
        <v>0</v>
      </c>
      <c r="S156" s="27">
        <v>9</v>
      </c>
      <c r="T156" s="28">
        <v>5.5</v>
      </c>
      <c r="U156" s="25">
        <v>9</v>
      </c>
      <c r="V156" s="26">
        <v>5.75</v>
      </c>
      <c r="W156" s="22"/>
      <c r="X156" s="14">
        <f t="shared" si="33"/>
        <v>764.5</v>
      </c>
      <c r="Y156" s="14" t="e">
        <f>SUMIF('[1]2007'!$B$2119:$B$2200,[1]New!B159,'[1]2007'!$E$2119:$E$2200)</f>
        <v>#VALUE!</v>
      </c>
      <c r="Z156" s="15" t="e">
        <f t="shared" si="49"/>
        <v>#VALUE!</v>
      </c>
      <c r="AA156" s="23">
        <v>64</v>
      </c>
      <c r="AB156" s="23"/>
      <c r="AC156" s="16" t="e">
        <f t="shared" si="50"/>
        <v>#VALUE!</v>
      </c>
      <c r="AE156" s="17" t="e">
        <f>IF(Y156=0,0,LOOKUP(Y156,[1]Deduct!A$2:A$18,[1]Deduct!C$2:C$18))</f>
        <v>#VALUE!</v>
      </c>
      <c r="AF156" s="18" t="e">
        <f>IF(Y156=0,0,LOOKUP(Y156,[1]Deduct!A$2:A$18,[1]Deduct!D$2:D$18))</f>
        <v>#VALUE!</v>
      </c>
      <c r="AG156" s="18" t="e">
        <f>IF(Y156=0,0,LOOKUP(Y156,[1]Deduct!A$2:A$18,[1]Deduct!E$2:E$18))</f>
        <v>#VALUE!</v>
      </c>
      <c r="AH156" s="19" t="e">
        <f t="shared" si="51"/>
        <v>#VALUE!</v>
      </c>
      <c r="AJ156" s="13">
        <f>IF(X156=0,0,LOOKUP(X156,[1]Deduct!A$21:A$64,[1]Deduct!A$21:A$64))-X156</f>
        <v>-14.5</v>
      </c>
      <c r="AK156" s="20">
        <f>IF(X156=0,0,LOOKUP(X156,[1]Deduct!A$21:A$64,[1]Deduct!C$21:C$64))</f>
        <v>76.92</v>
      </c>
      <c r="AL156" s="13">
        <f>IF(X156=0,0,LOOKUP(X156,[1]Deduct!A$21:A$64,[1]Deduct!D$21:D$64))</f>
        <v>30.49</v>
      </c>
      <c r="AM156" s="13">
        <f>IF(X156=0,0,LOOKUP(X156,[1]Deduct!A$21:A$64,[1]Deduct!E$21:E$64))</f>
        <v>13.01</v>
      </c>
      <c r="AN156" s="18">
        <f t="shared" si="52"/>
        <v>169.12</v>
      </c>
      <c r="AP156" s="21" t="e">
        <f t="shared" si="53"/>
        <v>#VALUE!</v>
      </c>
    </row>
    <row r="157" spans="1:42" s="13" customFormat="1" ht="15">
      <c r="A157" s="68">
        <v>66</v>
      </c>
      <c r="B157" s="2" t="s">
        <v>228</v>
      </c>
      <c r="C157" s="3" t="s">
        <v>180</v>
      </c>
      <c r="D157" s="1" t="s">
        <v>17</v>
      </c>
      <c r="E157" s="23" t="s">
        <v>18</v>
      </c>
      <c r="F157" s="82">
        <v>11.25</v>
      </c>
      <c r="G157" s="69">
        <f t="shared" si="54"/>
        <v>39.75</v>
      </c>
      <c r="H157" s="24">
        <v>39.75</v>
      </c>
      <c r="I157" s="90"/>
      <c r="J157" s="91"/>
      <c r="K157" s="27">
        <v>9</v>
      </c>
      <c r="L157" s="28">
        <v>4</v>
      </c>
      <c r="M157" s="25">
        <v>9</v>
      </c>
      <c r="N157" s="26">
        <v>5</v>
      </c>
      <c r="O157" s="27">
        <v>9</v>
      </c>
      <c r="P157" s="28">
        <v>5</v>
      </c>
      <c r="Q157" s="25">
        <v>9</v>
      </c>
      <c r="R157" s="26">
        <v>5</v>
      </c>
      <c r="S157" s="27">
        <v>0</v>
      </c>
      <c r="T157" s="28">
        <v>0</v>
      </c>
      <c r="U157" s="25">
        <v>9</v>
      </c>
      <c r="V157" s="26">
        <v>5.75</v>
      </c>
      <c r="W157" s="22"/>
      <c r="X157" s="14">
        <f t="shared" si="33"/>
        <v>894.375</v>
      </c>
      <c r="Y157" s="14" t="e">
        <f>SUMIF('[1]2007'!$B$2119:$B$2200,[1]New!B161,'[1]2007'!$E$2119:$E$2200)</f>
        <v>#VALUE!</v>
      </c>
      <c r="Z157" s="15" t="e">
        <f t="shared" si="49"/>
        <v>#VALUE!</v>
      </c>
      <c r="AA157" s="23">
        <v>66</v>
      </c>
      <c r="AB157" s="23"/>
      <c r="AC157" s="16" t="e">
        <f t="shared" si="50"/>
        <v>#VALUE!</v>
      </c>
      <c r="AE157" s="17" t="e">
        <f>IF(Y157=0,0,LOOKUP(Y157,[1]Deduct!A$2:A$18,[1]Deduct!C$2:C$18))</f>
        <v>#VALUE!</v>
      </c>
      <c r="AF157" s="18" t="e">
        <f>IF(Y157=0,0,LOOKUP(Y157,[1]Deduct!A$2:A$18,[1]Deduct!D$2:D$18))</f>
        <v>#VALUE!</v>
      </c>
      <c r="AG157" s="18" t="e">
        <f>IF(Y157=0,0,LOOKUP(Y157,[1]Deduct!A$2:A$18,[1]Deduct!E$2:E$18))</f>
        <v>#VALUE!</v>
      </c>
      <c r="AH157" s="19" t="e">
        <f t="shared" si="51"/>
        <v>#VALUE!</v>
      </c>
      <c r="AJ157" s="13">
        <f>IF(X157=0,0,LOOKUP(X157,[1]Deduct!A$21:A$64,[1]Deduct!A$21:A$64))-X157</f>
        <v>-14.375</v>
      </c>
      <c r="AK157" s="20">
        <f>IF(X157=0,0,LOOKUP(X157,[1]Deduct!A$21:A$64,[1]Deduct!C$21:C$64))</f>
        <v>99.45</v>
      </c>
      <c r="AL157" s="13">
        <f>IF(X157=0,0,LOOKUP(X157,[1]Deduct!A$21:A$64,[1]Deduct!D$21:D$64))</f>
        <v>36.9</v>
      </c>
      <c r="AM157" s="13">
        <f>IF(X157=0,0,LOOKUP(X157,[1]Deduct!A$21:A$64,[1]Deduct!E$21:E$64))</f>
        <v>15.22</v>
      </c>
      <c r="AN157" s="18">
        <f t="shared" si="52"/>
        <v>209.78</v>
      </c>
      <c r="AP157" s="21" t="e">
        <f t="shared" si="53"/>
        <v>#VALUE!</v>
      </c>
    </row>
    <row r="158" spans="1:42" s="13" customFormat="1" ht="15">
      <c r="A158" s="68">
        <v>67</v>
      </c>
      <c r="B158" s="2" t="s">
        <v>249</v>
      </c>
      <c r="C158" s="3" t="s">
        <v>250</v>
      </c>
      <c r="D158" s="1" t="s">
        <v>216</v>
      </c>
      <c r="E158" s="1" t="s">
        <v>18</v>
      </c>
      <c r="F158" s="82">
        <v>15</v>
      </c>
      <c r="G158" s="69">
        <f t="shared" si="54"/>
        <v>40</v>
      </c>
      <c r="H158" s="24">
        <v>40</v>
      </c>
      <c r="I158" s="90"/>
      <c r="J158" s="91"/>
      <c r="K158" s="27">
        <v>2</v>
      </c>
      <c r="L158" s="28">
        <v>10</v>
      </c>
      <c r="M158" s="25">
        <v>0</v>
      </c>
      <c r="N158" s="26">
        <v>0</v>
      </c>
      <c r="O158" s="27">
        <v>10</v>
      </c>
      <c r="P158" s="28">
        <v>6</v>
      </c>
      <c r="Q158" s="25">
        <v>10</v>
      </c>
      <c r="R158" s="26">
        <v>6</v>
      </c>
      <c r="S158" s="27">
        <v>2</v>
      </c>
      <c r="T158" s="28">
        <v>10</v>
      </c>
      <c r="U158" s="25">
        <v>10</v>
      </c>
      <c r="V158" s="26">
        <v>6</v>
      </c>
      <c r="W158" s="22"/>
      <c r="X158" s="14">
        <f t="shared" ref="X158:X176" si="55">F158*G158*2</f>
        <v>1200</v>
      </c>
      <c r="Y158" s="14" t="e">
        <f>SUMIF('[1]2007'!$B$2119:$B$2200,[1]New!B162,'[1]2007'!$E$2119:$E$2200)</f>
        <v>#VALUE!</v>
      </c>
      <c r="Z158" s="15" t="e">
        <f t="shared" si="49"/>
        <v>#VALUE!</v>
      </c>
      <c r="AA158" s="23">
        <v>67</v>
      </c>
      <c r="AB158" s="23"/>
      <c r="AC158" s="16" t="e">
        <f t="shared" si="50"/>
        <v>#VALUE!</v>
      </c>
      <c r="AE158" s="17" t="e">
        <f>IF(Y158=0,0,LOOKUP(Y158,[1]Deduct!A$2:A$18,[1]Deduct!C$2:C$18))</f>
        <v>#VALUE!</v>
      </c>
      <c r="AF158" s="18" t="e">
        <f>IF(Y158=0,0,LOOKUP(Y158,[1]Deduct!A$2:A$18,[1]Deduct!D$2:D$18))</f>
        <v>#VALUE!</v>
      </c>
      <c r="AG158" s="18" t="e">
        <f>IF(Y158=0,0,LOOKUP(Y158,[1]Deduct!A$2:A$18,[1]Deduct!E$2:E$18))</f>
        <v>#VALUE!</v>
      </c>
      <c r="AH158" s="19" t="e">
        <f t="shared" si="51"/>
        <v>#VALUE!</v>
      </c>
      <c r="AJ158" s="13">
        <f>IF(X158=0,0,LOOKUP(X158,[1]Deduct!A$21:A$64,[1]Deduct!A$21:A$64))-X158</f>
        <v>-240</v>
      </c>
      <c r="AK158" s="20">
        <f>IF(X158=0,0,LOOKUP(X158,[1]Deduct!A$21:A$64,[1]Deduct!C$21:C$64))</f>
        <v>119.97</v>
      </c>
      <c r="AL158" s="13">
        <f>IF(X158=0,0,LOOKUP(X158,[1]Deduct!A$21:A$64,[1]Deduct!D$21:D$64))</f>
        <v>40.86</v>
      </c>
      <c r="AM158" s="13">
        <f>IF(X158=0,0,LOOKUP(X158,[1]Deduct!A$21:A$64,[1]Deduct!E$21:E$64))</f>
        <v>16.61</v>
      </c>
      <c r="AN158" s="18">
        <f t="shared" si="52"/>
        <v>241.55</v>
      </c>
      <c r="AP158" s="21" t="e">
        <f t="shared" si="53"/>
        <v>#VALUE!</v>
      </c>
    </row>
    <row r="159" spans="1:42" s="13" customFormat="1" ht="15">
      <c r="A159" s="68">
        <v>68</v>
      </c>
      <c r="B159" s="2" t="s">
        <v>102</v>
      </c>
      <c r="C159" s="3" t="s">
        <v>182</v>
      </c>
      <c r="D159" s="1" t="s">
        <v>20</v>
      </c>
      <c r="E159" s="23" t="s">
        <v>18</v>
      </c>
      <c r="F159" s="82">
        <v>10.25</v>
      </c>
      <c r="G159" s="69">
        <f t="shared" si="54"/>
        <v>32.75</v>
      </c>
      <c r="H159" s="24">
        <v>32.75</v>
      </c>
      <c r="I159" s="90"/>
      <c r="J159" s="91"/>
      <c r="K159" s="27">
        <v>10</v>
      </c>
      <c r="L159" s="28">
        <v>4</v>
      </c>
      <c r="M159" s="25">
        <v>10</v>
      </c>
      <c r="N159" s="26">
        <v>4</v>
      </c>
      <c r="O159" s="27">
        <v>10</v>
      </c>
      <c r="P159" s="28">
        <v>4</v>
      </c>
      <c r="Q159" s="25">
        <v>10</v>
      </c>
      <c r="R159" s="26">
        <v>5</v>
      </c>
      <c r="S159" s="27">
        <v>0</v>
      </c>
      <c r="T159" s="28">
        <v>0</v>
      </c>
      <c r="U159" s="25">
        <v>10</v>
      </c>
      <c r="V159" s="26">
        <v>5.75</v>
      </c>
      <c r="W159" s="22"/>
      <c r="X159" s="14">
        <f t="shared" si="55"/>
        <v>671.375</v>
      </c>
      <c r="Y159" s="14" t="e">
        <f>SUMIF('[1]2007'!$B$2119:$B$2200,[1]New!B164,'[1]2007'!$E$2119:$E$2200)</f>
        <v>#VALUE!</v>
      </c>
      <c r="Z159" s="15" t="e">
        <f t="shared" si="49"/>
        <v>#VALUE!</v>
      </c>
      <c r="AA159" s="23">
        <v>69</v>
      </c>
      <c r="AB159" s="23"/>
      <c r="AC159" s="16" t="e">
        <f t="shared" si="50"/>
        <v>#VALUE!</v>
      </c>
      <c r="AE159" s="17" t="e">
        <f>IF(Y159=0,0,LOOKUP(Y159,[1]Deduct!A$2:A$18,[1]Deduct!C$2:C$18))</f>
        <v>#VALUE!</v>
      </c>
      <c r="AF159" s="18" t="e">
        <f>IF(Y159=0,0,LOOKUP(Y159,[1]Deduct!A$2:A$18,[1]Deduct!D$2:D$18))</f>
        <v>#VALUE!</v>
      </c>
      <c r="AG159" s="18" t="e">
        <f>IF(Y159=0,0,LOOKUP(Y159,[1]Deduct!A$2:A$18,[1]Deduct!E$2:E$18))</f>
        <v>#VALUE!</v>
      </c>
      <c r="AH159" s="19" t="e">
        <f t="shared" si="51"/>
        <v>#VALUE!</v>
      </c>
      <c r="AJ159" s="13">
        <f>IF(X159=0,0,LOOKUP(X159,[1]Deduct!A$21:A$64,[1]Deduct!A$21:A$64))-X159</f>
        <v>-1.375</v>
      </c>
      <c r="AK159" s="20">
        <f>IF(X159=0,0,LOOKUP(X159,[1]Deduct!A$21:A$64,[1]Deduct!C$21:C$64))</f>
        <v>51.56</v>
      </c>
      <c r="AL159" s="13">
        <f>IF(X159=0,0,LOOKUP(X159,[1]Deduct!A$21:A$64,[1]Deduct!D$21:D$64))</f>
        <v>26.51</v>
      </c>
      <c r="AM159" s="13">
        <f>IF(X159=0,0,LOOKUP(X159,[1]Deduct!A$21:A$64,[1]Deduct!E$21:E$64))</f>
        <v>11.59</v>
      </c>
      <c r="AN159" s="18">
        <f t="shared" si="52"/>
        <v>132.4</v>
      </c>
      <c r="AP159" s="21" t="e">
        <f t="shared" si="53"/>
        <v>#VALUE!</v>
      </c>
    </row>
    <row r="160" spans="1:42" s="13" customFormat="1" ht="15">
      <c r="A160" s="68">
        <v>69</v>
      </c>
      <c r="B160" s="2" t="s">
        <v>104</v>
      </c>
      <c r="C160" s="3" t="s">
        <v>184</v>
      </c>
      <c r="D160" s="1" t="s">
        <v>19</v>
      </c>
      <c r="E160" s="23" t="s">
        <v>18</v>
      </c>
      <c r="F160" s="82">
        <v>10.25</v>
      </c>
      <c r="G160" s="69">
        <f t="shared" si="54"/>
        <v>16</v>
      </c>
      <c r="H160" s="24">
        <v>20</v>
      </c>
      <c r="I160" s="90"/>
      <c r="J160" s="91"/>
      <c r="K160" s="27">
        <v>5</v>
      </c>
      <c r="L160" s="28">
        <v>9</v>
      </c>
      <c r="M160" s="25">
        <v>5</v>
      </c>
      <c r="N160" s="26">
        <v>9</v>
      </c>
      <c r="O160" s="27">
        <v>5</v>
      </c>
      <c r="P160" s="28">
        <v>9</v>
      </c>
      <c r="Q160" s="25">
        <v>5</v>
      </c>
      <c r="R160" s="26">
        <v>9</v>
      </c>
      <c r="S160" s="27">
        <v>0</v>
      </c>
      <c r="T160" s="28">
        <v>0</v>
      </c>
      <c r="U160" s="25">
        <v>0</v>
      </c>
      <c r="V160" s="26">
        <v>0</v>
      </c>
      <c r="W160" s="22"/>
      <c r="X160" s="14">
        <f t="shared" si="55"/>
        <v>328</v>
      </c>
      <c r="Y160" s="14" t="e">
        <f>SUMIF('[1]2007'!$B$2119:$B$2200,[1]New!B166,'[1]2007'!$E$2119:$E$2200)</f>
        <v>#VALUE!</v>
      </c>
      <c r="Z160" s="15" t="e">
        <f t="shared" si="49"/>
        <v>#VALUE!</v>
      </c>
      <c r="AA160" s="23">
        <v>71</v>
      </c>
      <c r="AB160" s="23"/>
      <c r="AC160" s="16" t="e">
        <f t="shared" si="50"/>
        <v>#VALUE!</v>
      </c>
      <c r="AE160" s="17" t="e">
        <f>IF(Y160=0,0,LOOKUP(Y160,[1]Deduct!A$2:A$18,[1]Deduct!C$2:C$18))</f>
        <v>#VALUE!</v>
      </c>
      <c r="AF160" s="18" t="e">
        <f>IF(Y160=0,0,LOOKUP(Y160,[1]Deduct!A$2:A$18,[1]Deduct!D$2:D$18))</f>
        <v>#VALUE!</v>
      </c>
      <c r="AG160" s="18" t="e">
        <f>IF(Y160=0,0,LOOKUP(Y160,[1]Deduct!A$2:A$18,[1]Deduct!E$2:E$18))</f>
        <v>#VALUE!</v>
      </c>
      <c r="AH160" s="19" t="e">
        <f t="shared" si="51"/>
        <v>#VALUE!</v>
      </c>
      <c r="AJ160" s="13" t="e">
        <f>IF(X160=0,0,LOOKUP(X160,[1]Deduct!A$21:A$64,[1]Deduct!A$21:A$64))-X160</f>
        <v>#N/A</v>
      </c>
      <c r="AK160" s="20" t="e">
        <f>IF(X160=0,0,LOOKUP(X160,[1]Deduct!A$21:A$64,[1]Deduct!C$21:C$64))</f>
        <v>#N/A</v>
      </c>
      <c r="AL160" s="13" t="e">
        <f>IF(X160=0,0,LOOKUP(X160,[1]Deduct!A$21:A$64,[1]Deduct!D$21:D$64))</f>
        <v>#N/A</v>
      </c>
      <c r="AM160" s="13" t="e">
        <f>IF(X160=0,0,LOOKUP(X160,[1]Deduct!A$21:A$64,[1]Deduct!E$21:E$64))</f>
        <v>#N/A</v>
      </c>
      <c r="AN160" s="18" t="e">
        <f t="shared" si="52"/>
        <v>#N/A</v>
      </c>
      <c r="AP160" s="21" t="e">
        <f t="shared" si="53"/>
        <v>#N/A</v>
      </c>
    </row>
    <row r="161" spans="1:42" s="13" customFormat="1" ht="15">
      <c r="A161" s="68">
        <v>70</v>
      </c>
      <c r="B161" s="2" t="s">
        <v>105</v>
      </c>
      <c r="C161" s="3" t="s">
        <v>185</v>
      </c>
      <c r="D161" s="1" t="s">
        <v>20</v>
      </c>
      <c r="E161" s="23" t="s">
        <v>18</v>
      </c>
      <c r="F161" s="82">
        <v>10.25</v>
      </c>
      <c r="G161" s="69">
        <f t="shared" si="54"/>
        <v>20</v>
      </c>
      <c r="H161" s="24">
        <v>20</v>
      </c>
      <c r="I161" s="90"/>
      <c r="J161" s="91"/>
      <c r="K161" s="27">
        <v>5</v>
      </c>
      <c r="L161" s="28">
        <v>9</v>
      </c>
      <c r="M161" s="25">
        <v>5</v>
      </c>
      <c r="N161" s="26">
        <v>9</v>
      </c>
      <c r="O161" s="27">
        <v>5</v>
      </c>
      <c r="P161" s="28">
        <v>9</v>
      </c>
      <c r="Q161" s="25">
        <v>5</v>
      </c>
      <c r="R161" s="26">
        <v>9</v>
      </c>
      <c r="S161" s="27">
        <v>5</v>
      </c>
      <c r="T161" s="28">
        <v>9</v>
      </c>
      <c r="U161" s="25">
        <v>0</v>
      </c>
      <c r="V161" s="26">
        <v>0</v>
      </c>
      <c r="W161" s="22"/>
      <c r="X161" s="14">
        <f t="shared" si="55"/>
        <v>410</v>
      </c>
      <c r="Y161" s="14" t="e">
        <f>SUMIF('[1]2007'!$B$2119:$B$2200,[1]New!B167,'[1]2007'!$E$2119:$E$2200)</f>
        <v>#VALUE!</v>
      </c>
      <c r="Z161" s="15" t="e">
        <f t="shared" si="49"/>
        <v>#VALUE!</v>
      </c>
      <c r="AA161" s="23">
        <v>72</v>
      </c>
      <c r="AB161" s="23"/>
      <c r="AC161" s="16" t="e">
        <f t="shared" si="50"/>
        <v>#VALUE!</v>
      </c>
      <c r="AE161" s="17" t="e">
        <f>IF(Y161=0,0,LOOKUP(Y161,[1]Deduct!A$2:A$18,[1]Deduct!C$2:C$18))</f>
        <v>#VALUE!</v>
      </c>
      <c r="AF161" s="18" t="e">
        <f>IF(Y161=0,0,LOOKUP(Y161,[1]Deduct!A$2:A$18,[1]Deduct!D$2:D$18))</f>
        <v>#VALUE!</v>
      </c>
      <c r="AG161" s="18" t="e">
        <f>IF(Y161=0,0,LOOKUP(Y161,[1]Deduct!A$2:A$18,[1]Deduct!E$2:E$18))</f>
        <v>#VALUE!</v>
      </c>
      <c r="AH161" s="19" t="e">
        <f t="shared" si="51"/>
        <v>#VALUE!</v>
      </c>
      <c r="AJ161" s="13">
        <f>IF(X161=0,0,LOOKUP(X161,[1]Deduct!A$21:A$64,[1]Deduct!A$21:A$64))-X161</f>
        <v>0</v>
      </c>
      <c r="AK161" s="20">
        <f>IF(X161=0,0,LOOKUP(X161,[1]Deduct!A$21:A$64,[1]Deduct!C$21:C$64))</f>
        <v>0</v>
      </c>
      <c r="AL161" s="13">
        <f>IF(X161=0,0,LOOKUP(X161,[1]Deduct!A$21:A$64,[1]Deduct!D$21:D$64))</f>
        <v>13.64</v>
      </c>
      <c r="AM161" s="13">
        <f>IF(X161=0,0,LOOKUP(X161,[1]Deduct!A$21:A$64,[1]Deduct!E$21:E$64))</f>
        <v>7.1</v>
      </c>
      <c r="AN161" s="18">
        <f t="shared" si="52"/>
        <v>44.32</v>
      </c>
      <c r="AP161" s="21" t="e">
        <f t="shared" si="53"/>
        <v>#VALUE!</v>
      </c>
    </row>
    <row r="162" spans="1:42" s="13" customFormat="1" ht="15">
      <c r="A162" s="68">
        <v>71</v>
      </c>
      <c r="B162" s="2" t="s">
        <v>106</v>
      </c>
      <c r="C162" s="3" t="s">
        <v>186</v>
      </c>
      <c r="D162" s="1" t="s">
        <v>25</v>
      </c>
      <c r="E162" s="23" t="s">
        <v>18</v>
      </c>
      <c r="F162" s="82">
        <v>10.25</v>
      </c>
      <c r="G162" s="69">
        <f t="shared" si="54"/>
        <v>40</v>
      </c>
      <c r="H162" s="24">
        <v>40</v>
      </c>
      <c r="I162" s="90"/>
      <c r="J162" s="91"/>
      <c r="K162" s="27">
        <v>10</v>
      </c>
      <c r="L162" s="28">
        <v>5</v>
      </c>
      <c r="M162" s="25">
        <v>9</v>
      </c>
      <c r="N162" s="26">
        <v>4</v>
      </c>
      <c r="O162" s="27">
        <v>10</v>
      </c>
      <c r="P162" s="28">
        <v>5</v>
      </c>
      <c r="Q162" s="25">
        <v>9</v>
      </c>
      <c r="R162" s="26">
        <v>4</v>
      </c>
      <c r="S162" s="27">
        <v>10</v>
      </c>
      <c r="T162" s="28">
        <v>4</v>
      </c>
      <c r="U162" s="25">
        <v>10</v>
      </c>
      <c r="V162" s="26">
        <v>4</v>
      </c>
      <c r="W162" s="22"/>
      <c r="X162" s="14">
        <f t="shared" si="55"/>
        <v>820</v>
      </c>
      <c r="Y162" s="14" t="e">
        <f>SUMIF('[1]2007'!$B$2119:$B$2200,[1]New!B168,'[1]2007'!$E$2119:$E$2200)</f>
        <v>#VALUE!</v>
      </c>
      <c r="Z162" s="15" t="e">
        <f t="shared" si="49"/>
        <v>#VALUE!</v>
      </c>
      <c r="AA162" s="23">
        <v>73</v>
      </c>
      <c r="AB162" s="23"/>
      <c r="AC162" s="16" t="e">
        <f t="shared" si="50"/>
        <v>#VALUE!</v>
      </c>
      <c r="AE162" s="17" t="e">
        <f>IF(Y162=0,0,LOOKUP(Y162,[1]Deduct!A$2:A$18,[1]Deduct!C$2:C$18))</f>
        <v>#VALUE!</v>
      </c>
      <c r="AF162" s="18" t="e">
        <f>IF(Y162=0,0,LOOKUP(Y162,[1]Deduct!A$2:A$18,[1]Deduct!D$2:D$18))</f>
        <v>#VALUE!</v>
      </c>
      <c r="AG162" s="18" t="e">
        <f>IF(Y162=0,0,LOOKUP(Y162,[1]Deduct!A$2:A$18,[1]Deduct!E$2:E$18))</f>
        <v>#VALUE!</v>
      </c>
      <c r="AH162" s="19" t="e">
        <f t="shared" si="51"/>
        <v>#VALUE!</v>
      </c>
      <c r="AJ162" s="13">
        <f>IF(X162=0,0,LOOKUP(X162,[1]Deduct!A$21:A$64,[1]Deduct!A$21:A$64))-X162</f>
        <v>-70</v>
      </c>
      <c r="AK162" s="20">
        <f>IF(X162=0,0,LOOKUP(X162,[1]Deduct!A$21:A$64,[1]Deduct!C$21:C$64))</f>
        <v>76.92</v>
      </c>
      <c r="AL162" s="13">
        <f>IF(X162=0,0,LOOKUP(X162,[1]Deduct!A$21:A$64,[1]Deduct!D$21:D$64))</f>
        <v>30.49</v>
      </c>
      <c r="AM162" s="13">
        <f>IF(X162=0,0,LOOKUP(X162,[1]Deduct!A$21:A$64,[1]Deduct!E$21:E$64))</f>
        <v>13.01</v>
      </c>
      <c r="AN162" s="18">
        <f t="shared" si="52"/>
        <v>169.12</v>
      </c>
      <c r="AP162" s="21" t="e">
        <f t="shared" si="53"/>
        <v>#VALUE!</v>
      </c>
    </row>
    <row r="163" spans="1:42" s="13" customFormat="1" ht="15">
      <c r="A163" s="68">
        <v>72</v>
      </c>
      <c r="B163" s="2" t="s">
        <v>107</v>
      </c>
      <c r="C163" s="3" t="s">
        <v>187</v>
      </c>
      <c r="D163" s="1" t="s">
        <v>19</v>
      </c>
      <c r="E163" s="23" t="s">
        <v>18</v>
      </c>
      <c r="F163" s="82">
        <v>10.25</v>
      </c>
      <c r="G163" s="69">
        <f t="shared" si="54"/>
        <v>40</v>
      </c>
      <c r="H163" s="24">
        <v>40</v>
      </c>
      <c r="I163" s="90"/>
      <c r="J163" s="91"/>
      <c r="K163" s="27">
        <v>10</v>
      </c>
      <c r="L163" s="28">
        <v>6</v>
      </c>
      <c r="M163" s="25">
        <v>10</v>
      </c>
      <c r="N163" s="26">
        <v>6</v>
      </c>
      <c r="O163" s="27">
        <v>0</v>
      </c>
      <c r="P163" s="28">
        <v>0</v>
      </c>
      <c r="Q163" s="25">
        <v>10</v>
      </c>
      <c r="R163" s="26">
        <v>6</v>
      </c>
      <c r="S163" s="27">
        <v>10</v>
      </c>
      <c r="T163" s="28">
        <v>6</v>
      </c>
      <c r="U163" s="25">
        <v>10</v>
      </c>
      <c r="V163" s="26">
        <v>6</v>
      </c>
      <c r="W163" s="22"/>
      <c r="X163" s="14">
        <f t="shared" si="55"/>
        <v>820</v>
      </c>
      <c r="Y163" s="14" t="e">
        <f>SUMIF('[1]2007'!$B$2119:$B$2200,[1]New!B169,'[1]2007'!$E$2119:$E$2200)</f>
        <v>#VALUE!</v>
      </c>
      <c r="Z163" s="15" t="e">
        <f t="shared" si="49"/>
        <v>#VALUE!</v>
      </c>
      <c r="AA163" s="23">
        <v>74</v>
      </c>
      <c r="AB163" s="23"/>
      <c r="AC163" s="16" t="e">
        <f t="shared" si="50"/>
        <v>#VALUE!</v>
      </c>
      <c r="AE163" s="17" t="e">
        <f>IF(Y163=0,0,LOOKUP(Y163,[1]Deduct!A$2:A$18,[1]Deduct!C$2:C$18))</f>
        <v>#VALUE!</v>
      </c>
      <c r="AF163" s="18" t="e">
        <f>IF(Y163=0,0,LOOKUP(Y163,[1]Deduct!A$2:A$18,[1]Deduct!D$2:D$18))</f>
        <v>#VALUE!</v>
      </c>
      <c r="AG163" s="18" t="e">
        <f>IF(Y163=0,0,LOOKUP(Y163,[1]Deduct!A$2:A$18,[1]Deduct!E$2:E$18))</f>
        <v>#VALUE!</v>
      </c>
      <c r="AH163" s="19" t="e">
        <f t="shared" si="51"/>
        <v>#VALUE!</v>
      </c>
      <c r="AJ163" s="13">
        <f>IF(X163=0,0,LOOKUP(X163,[1]Deduct!A$21:A$64,[1]Deduct!A$21:A$64))-X163</f>
        <v>-70</v>
      </c>
      <c r="AK163" s="20">
        <f>IF(X163=0,0,LOOKUP(X163,[1]Deduct!A$21:A$64,[1]Deduct!C$21:C$64))</f>
        <v>76.92</v>
      </c>
      <c r="AL163" s="13">
        <f>IF(X163=0,0,LOOKUP(X163,[1]Deduct!A$21:A$64,[1]Deduct!D$21:D$64))</f>
        <v>30.49</v>
      </c>
      <c r="AM163" s="13">
        <f>IF(X163=0,0,LOOKUP(X163,[1]Deduct!A$21:A$64,[1]Deduct!E$21:E$64))</f>
        <v>13.01</v>
      </c>
      <c r="AN163" s="18">
        <f t="shared" si="52"/>
        <v>169.12</v>
      </c>
      <c r="AP163" s="21" t="e">
        <f t="shared" si="53"/>
        <v>#VALUE!</v>
      </c>
    </row>
    <row r="164" spans="1:42" s="13" customFormat="1" ht="15">
      <c r="A164" s="68">
        <v>73</v>
      </c>
      <c r="B164" s="2" t="s">
        <v>108</v>
      </c>
      <c r="C164" s="3" t="s">
        <v>188</v>
      </c>
      <c r="D164" s="1" t="s">
        <v>26</v>
      </c>
      <c r="E164" s="23" t="s">
        <v>18</v>
      </c>
      <c r="F164" s="82">
        <v>10.25</v>
      </c>
      <c r="G164" s="69">
        <f t="shared" si="54"/>
        <v>36</v>
      </c>
      <c r="H164" s="24">
        <v>36</v>
      </c>
      <c r="I164" s="90"/>
      <c r="J164" s="91"/>
      <c r="K164" s="27">
        <v>2</v>
      </c>
      <c r="L164" s="28">
        <v>10</v>
      </c>
      <c r="M164" s="25">
        <v>3</v>
      </c>
      <c r="N164" s="26">
        <v>10</v>
      </c>
      <c r="O164" s="27">
        <v>0</v>
      </c>
      <c r="P164" s="28">
        <v>0</v>
      </c>
      <c r="Q164" s="25">
        <v>3</v>
      </c>
      <c r="R164" s="26">
        <v>10</v>
      </c>
      <c r="S164" s="27">
        <v>3</v>
      </c>
      <c r="T164" s="28">
        <v>10</v>
      </c>
      <c r="U164" s="25">
        <v>3</v>
      </c>
      <c r="V164" s="26">
        <v>10</v>
      </c>
      <c r="W164" s="22"/>
      <c r="X164" s="14">
        <f t="shared" si="55"/>
        <v>738</v>
      </c>
      <c r="Y164" s="14" t="e">
        <f>SUMIF('[1]2007'!$B$2119:$B$2200,[1]New!B170,'[1]2007'!$E$2119:$E$2200)</f>
        <v>#VALUE!</v>
      </c>
      <c r="Z164" s="15" t="e">
        <f t="shared" si="49"/>
        <v>#VALUE!</v>
      </c>
      <c r="AA164" s="23">
        <v>75</v>
      </c>
      <c r="AB164" s="23"/>
      <c r="AC164" s="16" t="e">
        <f t="shared" si="50"/>
        <v>#VALUE!</v>
      </c>
      <c r="AE164" s="17" t="e">
        <f>IF(Y164=0,0,LOOKUP(Y164,[1]Deduct!A$2:A$18,[1]Deduct!C$2:C$18))</f>
        <v>#VALUE!</v>
      </c>
      <c r="AF164" s="18" t="e">
        <f>IF(Y164=0,0,LOOKUP(Y164,[1]Deduct!A$2:A$18,[1]Deduct!D$2:D$18))</f>
        <v>#VALUE!</v>
      </c>
      <c r="AG164" s="18" t="e">
        <f>IF(Y164=0,0,LOOKUP(Y164,[1]Deduct!A$2:A$18,[1]Deduct!E$2:E$18))</f>
        <v>#VALUE!</v>
      </c>
      <c r="AH164" s="19" t="e">
        <f t="shared" si="51"/>
        <v>#VALUE!</v>
      </c>
      <c r="AJ164" s="13">
        <f>IF(X164=0,0,LOOKUP(X164,[1]Deduct!A$21:A$64,[1]Deduct!A$21:A$64))-X164</f>
        <v>-8</v>
      </c>
      <c r="AK164" s="20">
        <f>IF(X164=0,0,LOOKUP(X164,[1]Deduct!A$21:A$64,[1]Deduct!C$21:C$64))</f>
        <v>69.14</v>
      </c>
      <c r="AL164" s="13">
        <f>IF(X164=0,0,LOOKUP(X164,[1]Deduct!A$21:A$64,[1]Deduct!D$21:D$64))</f>
        <v>29.49</v>
      </c>
      <c r="AM164" s="13">
        <f>IF(X164=0,0,LOOKUP(X164,[1]Deduct!A$21:A$64,[1]Deduct!E$21:E$64))</f>
        <v>12.65</v>
      </c>
      <c r="AN164" s="18">
        <f t="shared" si="52"/>
        <v>158.47999999999999</v>
      </c>
      <c r="AP164" s="21" t="e">
        <f t="shared" si="53"/>
        <v>#VALUE!</v>
      </c>
    </row>
    <row r="165" spans="1:42" s="13" customFormat="1" ht="15">
      <c r="A165" s="68">
        <v>74</v>
      </c>
      <c r="B165" s="2" t="s">
        <v>109</v>
      </c>
      <c r="C165" s="3" t="s">
        <v>189</v>
      </c>
      <c r="D165" s="1" t="s">
        <v>17</v>
      </c>
      <c r="E165" s="23" t="s">
        <v>18</v>
      </c>
      <c r="F165" s="82">
        <v>10.25</v>
      </c>
      <c r="G165" s="69">
        <f t="shared" si="54"/>
        <v>33.25</v>
      </c>
      <c r="H165" s="24">
        <v>33.25</v>
      </c>
      <c r="I165" s="90"/>
      <c r="J165" s="91"/>
      <c r="K165" s="27">
        <v>9</v>
      </c>
      <c r="L165" s="28">
        <v>4</v>
      </c>
      <c r="M165" s="25">
        <v>0</v>
      </c>
      <c r="N165" s="26">
        <v>0</v>
      </c>
      <c r="O165" s="27">
        <v>9</v>
      </c>
      <c r="P165" s="28">
        <v>4</v>
      </c>
      <c r="Q165" s="25">
        <v>9</v>
      </c>
      <c r="R165" s="26">
        <v>4</v>
      </c>
      <c r="S165" s="27">
        <v>9</v>
      </c>
      <c r="T165" s="28">
        <v>3</v>
      </c>
      <c r="U165" s="25">
        <v>9</v>
      </c>
      <c r="V165" s="26">
        <v>3.25</v>
      </c>
      <c r="W165" s="22"/>
      <c r="X165" s="14">
        <f t="shared" si="55"/>
        <v>681.625</v>
      </c>
      <c r="Y165" s="14" t="e">
        <f>SUMIF('[1]2007'!$B$2119:$B$2200,[1]New!B171,'[1]2007'!$E$2119:$E$2200)</f>
        <v>#VALUE!</v>
      </c>
      <c r="Z165" s="15" t="e">
        <f t="shared" si="49"/>
        <v>#VALUE!</v>
      </c>
      <c r="AA165" s="23">
        <v>76</v>
      </c>
      <c r="AB165" s="23"/>
      <c r="AC165" s="16" t="e">
        <f t="shared" si="50"/>
        <v>#VALUE!</v>
      </c>
      <c r="AE165" s="17" t="e">
        <f>IF(Y165=0,0,LOOKUP(Y165,[1]Deduct!A$2:A$18,[1]Deduct!C$2:C$18))</f>
        <v>#VALUE!</v>
      </c>
      <c r="AF165" s="18" t="e">
        <f>IF(Y165=0,0,LOOKUP(Y165,[1]Deduct!A$2:A$18,[1]Deduct!D$2:D$18))</f>
        <v>#VALUE!</v>
      </c>
      <c r="AG165" s="18" t="e">
        <f>IF(Y165=0,0,LOOKUP(Y165,[1]Deduct!A$2:A$18,[1]Deduct!E$2:E$18))</f>
        <v>#VALUE!</v>
      </c>
      <c r="AH165" s="19" t="e">
        <f t="shared" si="51"/>
        <v>#VALUE!</v>
      </c>
      <c r="AJ165" s="13">
        <f>IF(X165=0,0,LOOKUP(X165,[1]Deduct!A$21:A$64,[1]Deduct!A$21:A$64))-X165</f>
        <v>-1.625</v>
      </c>
      <c r="AK165" s="20">
        <f>IF(X165=0,0,LOOKUP(X165,[1]Deduct!A$21:A$64,[1]Deduct!C$21:C$64))</f>
        <v>53.52</v>
      </c>
      <c r="AL165" s="13">
        <f>IF(X165=0,0,LOOKUP(X165,[1]Deduct!A$21:A$64,[1]Deduct!D$21:D$64))</f>
        <v>27</v>
      </c>
      <c r="AM165" s="13">
        <f>IF(X165=0,0,LOOKUP(X165,[1]Deduct!A$21:A$64,[1]Deduct!E$21:E$64))</f>
        <v>11.76</v>
      </c>
      <c r="AN165" s="18">
        <f t="shared" si="52"/>
        <v>135.74</v>
      </c>
      <c r="AP165" s="21" t="e">
        <f t="shared" si="53"/>
        <v>#VALUE!</v>
      </c>
    </row>
    <row r="166" spans="1:42" s="13" customFormat="1" ht="15">
      <c r="A166" s="68">
        <v>75</v>
      </c>
      <c r="B166" s="2" t="s">
        <v>265</v>
      </c>
      <c r="C166" s="3" t="s">
        <v>264</v>
      </c>
      <c r="D166" s="1" t="s">
        <v>216</v>
      </c>
      <c r="E166" s="1" t="s">
        <v>18</v>
      </c>
      <c r="F166" s="82">
        <v>10.25</v>
      </c>
      <c r="G166" s="69">
        <f t="shared" si="54"/>
        <v>40</v>
      </c>
      <c r="H166" s="24">
        <v>40</v>
      </c>
      <c r="I166" s="90"/>
      <c r="J166" s="91"/>
      <c r="K166" s="27">
        <v>11</v>
      </c>
      <c r="L166" s="28">
        <v>7</v>
      </c>
      <c r="M166" s="25">
        <v>0</v>
      </c>
      <c r="N166" s="26">
        <v>0</v>
      </c>
      <c r="O166" s="27">
        <v>11</v>
      </c>
      <c r="P166" s="28">
        <v>7</v>
      </c>
      <c r="Q166" s="25">
        <v>11</v>
      </c>
      <c r="R166" s="26">
        <v>7</v>
      </c>
      <c r="S166" s="27">
        <v>11</v>
      </c>
      <c r="T166" s="28">
        <v>7</v>
      </c>
      <c r="U166" s="25">
        <v>11</v>
      </c>
      <c r="V166" s="26">
        <v>7</v>
      </c>
      <c r="W166" s="22"/>
      <c r="X166" s="14">
        <f t="shared" si="55"/>
        <v>820</v>
      </c>
      <c r="Y166" s="14"/>
      <c r="Z166" s="15"/>
      <c r="AA166" s="23"/>
      <c r="AB166" s="23"/>
      <c r="AC166" s="16"/>
      <c r="AE166" s="17"/>
      <c r="AF166" s="18"/>
      <c r="AG166" s="18"/>
      <c r="AH166" s="19"/>
      <c r="AK166" s="20"/>
      <c r="AN166" s="18"/>
      <c r="AP166" s="21"/>
    </row>
    <row r="167" spans="1:42" s="13" customFormat="1" ht="15">
      <c r="A167" s="68">
        <v>76</v>
      </c>
      <c r="B167" s="2" t="s">
        <v>110</v>
      </c>
      <c r="C167" s="3" t="s">
        <v>190</v>
      </c>
      <c r="D167" s="1" t="s">
        <v>17</v>
      </c>
      <c r="E167" s="23" t="s">
        <v>18</v>
      </c>
      <c r="F167" s="82">
        <v>10.75</v>
      </c>
      <c r="G167" s="69">
        <f t="shared" si="54"/>
        <v>44</v>
      </c>
      <c r="H167" s="24">
        <v>44</v>
      </c>
      <c r="I167" s="90"/>
      <c r="J167" s="91"/>
      <c r="K167" s="27">
        <v>3</v>
      </c>
      <c r="L167" s="28">
        <v>10</v>
      </c>
      <c r="M167" s="25">
        <v>3</v>
      </c>
      <c r="N167" s="26">
        <v>10</v>
      </c>
      <c r="O167" s="27">
        <v>3</v>
      </c>
      <c r="P167" s="28">
        <v>10</v>
      </c>
      <c r="Q167" s="25">
        <v>3</v>
      </c>
      <c r="R167" s="26">
        <v>10</v>
      </c>
      <c r="S167" s="27">
        <v>2</v>
      </c>
      <c r="T167" s="28">
        <v>10</v>
      </c>
      <c r="U167" s="25">
        <v>2</v>
      </c>
      <c r="V167" s="26">
        <v>10</v>
      </c>
      <c r="W167" s="22"/>
      <c r="X167" s="14">
        <f t="shared" si="55"/>
        <v>946</v>
      </c>
      <c r="Y167" s="14" t="e">
        <f>SUMIF('[1]2007'!$B$2119:$B$2200,[1]New!B172,'[1]2007'!$E$2119:$E$2200)</f>
        <v>#VALUE!</v>
      </c>
      <c r="Z167" s="15" t="e">
        <f t="shared" ref="Z167:Z176" si="56">IF(X167=0,0,X167-Y167)</f>
        <v>#VALUE!</v>
      </c>
      <c r="AA167" s="23">
        <v>77</v>
      </c>
      <c r="AB167" s="23"/>
      <c r="AC167" s="16" t="e">
        <f t="shared" ref="AC167:AC176" si="57">IF(Y167=0,0,Z167/Y167)</f>
        <v>#VALUE!</v>
      </c>
      <c r="AE167" s="17" t="e">
        <f>IF(Y167=0,0,LOOKUP(Y167,[1]Deduct!A$2:A$18,[1]Deduct!C$2:C$18))</f>
        <v>#VALUE!</v>
      </c>
      <c r="AF167" s="18" t="e">
        <f>IF(Y167=0,0,LOOKUP(Y167,[1]Deduct!A$2:A$18,[1]Deduct!D$2:D$18))</f>
        <v>#VALUE!</v>
      </c>
      <c r="AG167" s="18" t="e">
        <f>IF(Y167=0,0,LOOKUP(Y167,[1]Deduct!A$2:A$18,[1]Deduct!E$2:E$18))</f>
        <v>#VALUE!</v>
      </c>
      <c r="AH167" s="19" t="e">
        <f t="shared" ref="AH167:AH176" si="58">ROUND(AE167+AF167*2+AG167*2.4,2)</f>
        <v>#VALUE!</v>
      </c>
      <c r="AJ167" s="13">
        <f>IF(X167=0,0,LOOKUP(X167,[1]Deduct!A$21:A$64,[1]Deduct!A$21:A$64))-X167</f>
        <v>-44</v>
      </c>
      <c r="AK167" s="20">
        <f>IF(X167=0,0,LOOKUP(X167,[1]Deduct!A$21:A$64,[1]Deduct!C$21:C$64))</f>
        <v>105.1</v>
      </c>
      <c r="AL167" s="13">
        <f>IF(X167=0,0,LOOKUP(X167,[1]Deduct!A$21:A$64,[1]Deduct!D$21:D$64))</f>
        <v>37.99</v>
      </c>
      <c r="AM167" s="13">
        <f>IF(X167=0,0,LOOKUP(X167,[1]Deduct!A$21:A$64,[1]Deduct!E$21:E$64))</f>
        <v>15.6</v>
      </c>
      <c r="AN167" s="18">
        <f t="shared" ref="AN167:AN176" si="59">ROUND(AK167+AL167*2+AM167*2.4,2)</f>
        <v>218.52</v>
      </c>
      <c r="AP167" s="21" t="e">
        <f t="shared" ref="AP167:AP176" si="60">AN167-AH167</f>
        <v>#VALUE!</v>
      </c>
    </row>
    <row r="168" spans="1:42" s="13" customFormat="1" ht="15">
      <c r="A168" s="68">
        <v>77</v>
      </c>
      <c r="B168" s="2" t="s">
        <v>111</v>
      </c>
      <c r="C168" s="3" t="s">
        <v>191</v>
      </c>
      <c r="D168" s="1" t="s">
        <v>20</v>
      </c>
      <c r="E168" s="23" t="s">
        <v>18</v>
      </c>
      <c r="F168" s="82">
        <v>11.25</v>
      </c>
      <c r="G168" s="69">
        <f t="shared" si="54"/>
        <v>40</v>
      </c>
      <c r="H168" s="24">
        <v>40</v>
      </c>
      <c r="I168" s="90"/>
      <c r="J168" s="91"/>
      <c r="K168" s="27">
        <v>11</v>
      </c>
      <c r="L168" s="28">
        <v>7</v>
      </c>
      <c r="M168" s="25">
        <v>0</v>
      </c>
      <c r="N168" s="26">
        <v>0</v>
      </c>
      <c r="O168" s="27">
        <v>11</v>
      </c>
      <c r="P168" s="28">
        <v>7</v>
      </c>
      <c r="Q168" s="25">
        <v>11</v>
      </c>
      <c r="R168" s="26">
        <v>7</v>
      </c>
      <c r="S168" s="27">
        <v>11</v>
      </c>
      <c r="T168" s="28">
        <v>7</v>
      </c>
      <c r="U168" s="25">
        <v>11</v>
      </c>
      <c r="V168" s="26">
        <v>7</v>
      </c>
      <c r="W168" s="22"/>
      <c r="X168" s="14">
        <f t="shared" si="55"/>
        <v>900</v>
      </c>
      <c r="Y168" s="14" t="e">
        <f>SUMIF('[1]2007'!$B$2119:$B$2200,[1]New!B173,'[1]2007'!$E$2119:$E$2200)</f>
        <v>#VALUE!</v>
      </c>
      <c r="Z168" s="15" t="e">
        <f t="shared" si="56"/>
        <v>#VALUE!</v>
      </c>
      <c r="AA168" s="23">
        <v>78</v>
      </c>
      <c r="AB168" s="23"/>
      <c r="AC168" s="16" t="e">
        <f t="shared" si="57"/>
        <v>#VALUE!</v>
      </c>
      <c r="AE168" s="17" t="e">
        <f>IF(Y168=0,0,LOOKUP(Y168,[1]Deduct!A$2:A$18,[1]Deduct!C$2:C$18))</f>
        <v>#VALUE!</v>
      </c>
      <c r="AF168" s="18" t="e">
        <f>IF(Y168=0,0,LOOKUP(Y168,[1]Deduct!A$2:A$18,[1]Deduct!D$2:D$18))</f>
        <v>#VALUE!</v>
      </c>
      <c r="AG168" s="18" t="e">
        <f>IF(Y168=0,0,LOOKUP(Y168,[1]Deduct!A$2:A$18,[1]Deduct!E$2:E$18))</f>
        <v>#VALUE!</v>
      </c>
      <c r="AH168" s="19" t="e">
        <f t="shared" si="58"/>
        <v>#VALUE!</v>
      </c>
      <c r="AJ168" s="13">
        <f>IF(X168=0,0,LOOKUP(X168,[1]Deduct!A$21:A$64,[1]Deduct!A$21:A$64))-X168</f>
        <v>-20</v>
      </c>
      <c r="AK168" s="20">
        <f>IF(X168=0,0,LOOKUP(X168,[1]Deduct!A$21:A$64,[1]Deduct!C$21:C$64))</f>
        <v>99.45</v>
      </c>
      <c r="AL168" s="13">
        <f>IF(X168=0,0,LOOKUP(X168,[1]Deduct!A$21:A$64,[1]Deduct!D$21:D$64))</f>
        <v>36.9</v>
      </c>
      <c r="AM168" s="13">
        <f>IF(X168=0,0,LOOKUP(X168,[1]Deduct!A$21:A$64,[1]Deduct!E$21:E$64))</f>
        <v>15.22</v>
      </c>
      <c r="AN168" s="18">
        <f t="shared" si="59"/>
        <v>209.78</v>
      </c>
      <c r="AP168" s="21" t="e">
        <f t="shared" si="60"/>
        <v>#VALUE!</v>
      </c>
    </row>
    <row r="169" spans="1:42" s="13" customFormat="1" ht="15">
      <c r="A169" s="68">
        <v>78</v>
      </c>
      <c r="B169" s="2" t="s">
        <v>230</v>
      </c>
      <c r="C169" s="3" t="s">
        <v>192</v>
      </c>
      <c r="D169" s="1" t="s">
        <v>17</v>
      </c>
      <c r="E169" s="23" t="s">
        <v>18</v>
      </c>
      <c r="F169" s="82">
        <v>10.25</v>
      </c>
      <c r="G169" s="69">
        <f t="shared" si="54"/>
        <v>40</v>
      </c>
      <c r="H169" s="24">
        <v>40</v>
      </c>
      <c r="I169" s="90"/>
      <c r="J169" s="91"/>
      <c r="K169" s="27">
        <v>11</v>
      </c>
      <c r="L169" s="28">
        <v>6</v>
      </c>
      <c r="M169" s="25">
        <v>11</v>
      </c>
      <c r="N169" s="26">
        <v>6</v>
      </c>
      <c r="O169" s="27">
        <v>11</v>
      </c>
      <c r="P169" s="28">
        <v>7</v>
      </c>
      <c r="Q169" s="25">
        <v>0</v>
      </c>
      <c r="R169" s="26">
        <v>0</v>
      </c>
      <c r="S169" s="27">
        <v>10</v>
      </c>
      <c r="T169" s="28">
        <v>7</v>
      </c>
      <c r="U169" s="25">
        <v>1</v>
      </c>
      <c r="V169" s="26">
        <v>10</v>
      </c>
      <c r="W169" s="22"/>
      <c r="X169" s="14">
        <f t="shared" si="55"/>
        <v>820</v>
      </c>
      <c r="Y169" s="14" t="e">
        <f>SUMIF('[1]2007'!$B$2119:$B$2200,[1]New!B174,'[1]2007'!$E$2119:$E$2200)</f>
        <v>#VALUE!</v>
      </c>
      <c r="Z169" s="15" t="e">
        <f t="shared" si="56"/>
        <v>#VALUE!</v>
      </c>
      <c r="AA169" s="23">
        <v>79</v>
      </c>
      <c r="AB169" s="23"/>
      <c r="AC169" s="16" t="e">
        <f t="shared" si="57"/>
        <v>#VALUE!</v>
      </c>
      <c r="AE169" s="17" t="e">
        <f>IF(Y169=0,0,LOOKUP(Y169,[1]Deduct!A$2:A$18,[1]Deduct!C$2:C$18))</f>
        <v>#VALUE!</v>
      </c>
      <c r="AF169" s="18" t="e">
        <f>IF(Y169=0,0,LOOKUP(Y169,[1]Deduct!A$2:A$18,[1]Deduct!D$2:D$18))</f>
        <v>#VALUE!</v>
      </c>
      <c r="AG169" s="18" t="e">
        <f>IF(Y169=0,0,LOOKUP(Y169,[1]Deduct!A$2:A$18,[1]Deduct!E$2:E$18))</f>
        <v>#VALUE!</v>
      </c>
      <c r="AH169" s="19" t="e">
        <f t="shared" si="58"/>
        <v>#VALUE!</v>
      </c>
      <c r="AJ169" s="13">
        <f>IF(X169=0,0,LOOKUP(X169,[1]Deduct!A$21:A$64,[1]Deduct!A$21:A$64))-X169</f>
        <v>-70</v>
      </c>
      <c r="AK169" s="20">
        <f>IF(X169=0,0,LOOKUP(X169,[1]Deduct!A$21:A$64,[1]Deduct!C$21:C$64))</f>
        <v>76.92</v>
      </c>
      <c r="AL169" s="13">
        <f>IF(X169=0,0,LOOKUP(X169,[1]Deduct!A$21:A$64,[1]Deduct!D$21:D$64))</f>
        <v>30.49</v>
      </c>
      <c r="AM169" s="13">
        <f>IF(X169=0,0,LOOKUP(X169,[1]Deduct!A$21:A$64,[1]Deduct!E$21:E$64))</f>
        <v>13.01</v>
      </c>
      <c r="AN169" s="18">
        <f t="shared" si="59"/>
        <v>169.12</v>
      </c>
      <c r="AP169" s="21" t="e">
        <f t="shared" si="60"/>
        <v>#VALUE!</v>
      </c>
    </row>
    <row r="170" spans="1:42" s="13" customFormat="1" ht="15">
      <c r="A170" s="68">
        <v>79</v>
      </c>
      <c r="B170" s="140" t="s">
        <v>112</v>
      </c>
      <c r="C170" s="141" t="s">
        <v>193</v>
      </c>
      <c r="D170" s="142" t="s">
        <v>26</v>
      </c>
      <c r="E170" s="14" t="s">
        <v>18</v>
      </c>
      <c r="F170" s="143">
        <v>11.25</v>
      </c>
      <c r="G170" s="69">
        <f t="shared" si="54"/>
        <v>32.67</v>
      </c>
      <c r="H170" s="144">
        <v>32.67</v>
      </c>
      <c r="I170" s="184"/>
      <c r="J170" s="185"/>
      <c r="K170" s="147">
        <v>11</v>
      </c>
      <c r="L170" s="148">
        <v>6</v>
      </c>
      <c r="M170" s="145">
        <v>11</v>
      </c>
      <c r="N170" s="146">
        <v>6</v>
      </c>
      <c r="O170" s="147">
        <v>11</v>
      </c>
      <c r="P170" s="148">
        <v>5</v>
      </c>
      <c r="Q170" s="145">
        <v>11</v>
      </c>
      <c r="R170" s="146">
        <v>5</v>
      </c>
      <c r="S170" s="147">
        <v>11</v>
      </c>
      <c r="T170" s="148">
        <v>5.67</v>
      </c>
      <c r="U170" s="145">
        <v>0</v>
      </c>
      <c r="V170" s="146">
        <v>0</v>
      </c>
      <c r="W170" s="149"/>
      <c r="X170" s="14">
        <f t="shared" si="55"/>
        <v>735.07500000000005</v>
      </c>
      <c r="Y170" s="14" t="e">
        <f>SUMIF('[1]2007'!$B$2119:$B$2200,[1]New!B175,'[1]2007'!$E$2119:$E$2200)</f>
        <v>#VALUE!</v>
      </c>
      <c r="Z170" s="15" t="e">
        <f t="shared" si="56"/>
        <v>#VALUE!</v>
      </c>
      <c r="AA170" s="14">
        <v>80</v>
      </c>
      <c r="AB170" s="14"/>
      <c r="AC170" s="16" t="e">
        <f t="shared" si="57"/>
        <v>#VALUE!</v>
      </c>
      <c r="AD170" s="150"/>
      <c r="AE170" s="151" t="e">
        <f>IF(Y170=0,0,LOOKUP(Y170,[1]Deduct!A$2:A$18,[1]Deduct!C$2:C$18))</f>
        <v>#VALUE!</v>
      </c>
      <c r="AF170" s="152" t="e">
        <f>IF(Y170=0,0,LOOKUP(Y170,[1]Deduct!A$2:A$18,[1]Deduct!D$2:D$18))</f>
        <v>#VALUE!</v>
      </c>
      <c r="AG170" s="152" t="e">
        <f>IF(Y170=0,0,LOOKUP(Y170,[1]Deduct!A$2:A$18,[1]Deduct!E$2:E$18))</f>
        <v>#VALUE!</v>
      </c>
      <c r="AH170" s="153" t="e">
        <f t="shared" si="58"/>
        <v>#VALUE!</v>
      </c>
      <c r="AI170" s="150"/>
      <c r="AJ170" s="150">
        <f>IF(X170=0,0,LOOKUP(X170,[1]Deduct!A$21:A$64,[1]Deduct!A$21:A$64))-X170</f>
        <v>-5.0750000000000455</v>
      </c>
      <c r="AK170" s="154">
        <f>IF(X170=0,0,LOOKUP(X170,[1]Deduct!A$21:A$64,[1]Deduct!C$21:C$64))</f>
        <v>69.14</v>
      </c>
      <c r="AL170" s="150">
        <f>IF(X170=0,0,LOOKUP(X170,[1]Deduct!A$21:A$64,[1]Deduct!D$21:D$64))</f>
        <v>29.49</v>
      </c>
      <c r="AM170" s="150">
        <f>IF(X170=0,0,LOOKUP(X170,[1]Deduct!A$21:A$64,[1]Deduct!E$21:E$64))</f>
        <v>12.65</v>
      </c>
      <c r="AN170" s="152">
        <f t="shared" si="59"/>
        <v>158.47999999999999</v>
      </c>
      <c r="AO170" s="150"/>
      <c r="AP170" s="155" t="e">
        <f t="shared" si="60"/>
        <v>#VALUE!</v>
      </c>
    </row>
    <row r="171" spans="1:42" s="13" customFormat="1" ht="15">
      <c r="A171" s="68">
        <v>80</v>
      </c>
      <c r="B171" s="2" t="s">
        <v>251</v>
      </c>
      <c r="C171" s="3" t="s">
        <v>252</v>
      </c>
      <c r="D171" s="1" t="s">
        <v>17</v>
      </c>
      <c r="E171" s="1" t="s">
        <v>18</v>
      </c>
      <c r="F171" s="82">
        <v>10.25</v>
      </c>
      <c r="G171" s="69">
        <f t="shared" si="54"/>
        <v>40</v>
      </c>
      <c r="H171" s="24">
        <v>40</v>
      </c>
      <c r="I171" s="90"/>
      <c r="J171" s="91"/>
      <c r="K171" s="27">
        <v>0</v>
      </c>
      <c r="L171" s="28">
        <v>0</v>
      </c>
      <c r="M171" s="25">
        <v>12</v>
      </c>
      <c r="N171" s="26">
        <v>8</v>
      </c>
      <c r="O171" s="27">
        <v>12</v>
      </c>
      <c r="P171" s="28">
        <v>8</v>
      </c>
      <c r="Q171" s="25">
        <v>12</v>
      </c>
      <c r="R171" s="26">
        <v>8</v>
      </c>
      <c r="S171" s="27">
        <v>11</v>
      </c>
      <c r="T171" s="28">
        <v>7</v>
      </c>
      <c r="U171" s="25">
        <v>11</v>
      </c>
      <c r="V171" s="26">
        <v>7</v>
      </c>
      <c r="W171" s="22"/>
      <c r="X171" s="14">
        <f t="shared" si="55"/>
        <v>820</v>
      </c>
      <c r="Y171" s="14" t="e">
        <f>SUMIF('[1]2007'!$B$2119:$B$2200,[1]New!B176,'[1]2007'!$E$2119:$E$2200)</f>
        <v>#VALUE!</v>
      </c>
      <c r="Z171" s="15" t="e">
        <f t="shared" si="56"/>
        <v>#VALUE!</v>
      </c>
      <c r="AA171" s="23">
        <v>81</v>
      </c>
      <c r="AB171" s="23"/>
      <c r="AC171" s="16" t="e">
        <f t="shared" si="57"/>
        <v>#VALUE!</v>
      </c>
      <c r="AE171" s="17" t="e">
        <f>IF(Y171=0,0,LOOKUP(Y171,[1]Deduct!A$2:A$18,[1]Deduct!C$2:C$18))</f>
        <v>#VALUE!</v>
      </c>
      <c r="AF171" s="18" t="e">
        <f>IF(Y171=0,0,LOOKUP(Y171,[1]Deduct!A$2:A$18,[1]Deduct!D$2:D$18))</f>
        <v>#VALUE!</v>
      </c>
      <c r="AG171" s="18" t="e">
        <f>IF(Y171=0,0,LOOKUP(Y171,[1]Deduct!A$2:A$18,[1]Deduct!E$2:E$18))</f>
        <v>#VALUE!</v>
      </c>
      <c r="AH171" s="19" t="e">
        <f t="shared" si="58"/>
        <v>#VALUE!</v>
      </c>
      <c r="AJ171" s="13">
        <f>IF(X171=0,0,LOOKUP(X171,[1]Deduct!A$21:A$64,[1]Deduct!A$21:A$64))-X171</f>
        <v>-70</v>
      </c>
      <c r="AK171" s="20">
        <f>IF(X171=0,0,LOOKUP(X171,[1]Deduct!A$21:A$64,[1]Deduct!C$21:C$64))</f>
        <v>76.92</v>
      </c>
      <c r="AL171" s="13">
        <f>IF(X171=0,0,LOOKUP(X171,[1]Deduct!A$21:A$64,[1]Deduct!D$21:D$64))</f>
        <v>30.49</v>
      </c>
      <c r="AM171" s="13">
        <f>IF(X171=0,0,LOOKUP(X171,[1]Deduct!A$21:A$64,[1]Deduct!E$21:E$64))</f>
        <v>13.01</v>
      </c>
      <c r="AN171" s="18">
        <f t="shared" si="59"/>
        <v>169.12</v>
      </c>
      <c r="AP171" s="21" t="e">
        <f t="shared" si="60"/>
        <v>#VALUE!</v>
      </c>
    </row>
    <row r="172" spans="1:42" s="13" customFormat="1" ht="15">
      <c r="A172" s="68">
        <v>81</v>
      </c>
      <c r="B172" s="2" t="s">
        <v>113</v>
      </c>
      <c r="C172" s="3" t="s">
        <v>194</v>
      </c>
      <c r="D172" s="1" t="s">
        <v>25</v>
      </c>
      <c r="E172" s="23" t="s">
        <v>18</v>
      </c>
      <c r="F172" s="82">
        <v>10.25</v>
      </c>
      <c r="G172" s="69">
        <f t="shared" si="54"/>
        <v>20</v>
      </c>
      <c r="H172" s="24">
        <v>20</v>
      </c>
      <c r="I172" s="90"/>
      <c r="J172" s="91"/>
      <c r="K172" s="27">
        <v>11</v>
      </c>
      <c r="L172" s="28">
        <v>4</v>
      </c>
      <c r="M172" s="25">
        <v>0</v>
      </c>
      <c r="N172" s="26">
        <v>0</v>
      </c>
      <c r="O172" s="27">
        <v>11</v>
      </c>
      <c r="P172" s="28">
        <v>4</v>
      </c>
      <c r="Q172" s="25">
        <v>11</v>
      </c>
      <c r="R172" s="26">
        <v>4</v>
      </c>
      <c r="S172" s="27">
        <v>11</v>
      </c>
      <c r="T172" s="28">
        <v>4</v>
      </c>
      <c r="U172" s="25">
        <v>0</v>
      </c>
      <c r="V172" s="26">
        <v>0</v>
      </c>
      <c r="W172" s="22"/>
      <c r="X172" s="14">
        <f t="shared" si="55"/>
        <v>410</v>
      </c>
      <c r="Y172" s="14" t="e">
        <f>SUMIF('[1]2007'!$B$2119:$B$2200,[1]New!B177,'[1]2007'!$E$2119:$E$2200)</f>
        <v>#VALUE!</v>
      </c>
      <c r="Z172" s="15" t="e">
        <f t="shared" si="56"/>
        <v>#VALUE!</v>
      </c>
      <c r="AA172" s="23">
        <v>82</v>
      </c>
      <c r="AB172" s="23"/>
      <c r="AC172" s="16" t="e">
        <f t="shared" si="57"/>
        <v>#VALUE!</v>
      </c>
      <c r="AE172" s="17" t="e">
        <f>IF(Y172=0,0,LOOKUP(Y172,[1]Deduct!A$2:A$18,[1]Deduct!C$2:C$18))</f>
        <v>#VALUE!</v>
      </c>
      <c r="AF172" s="18" t="e">
        <f>IF(Y172=0,0,LOOKUP(Y172,[1]Deduct!A$2:A$18,[1]Deduct!D$2:D$18))</f>
        <v>#VALUE!</v>
      </c>
      <c r="AG172" s="18" t="e">
        <f>IF(Y172=0,0,LOOKUP(Y172,[1]Deduct!A$2:A$18,[1]Deduct!E$2:E$18))</f>
        <v>#VALUE!</v>
      </c>
      <c r="AH172" s="19" t="e">
        <f t="shared" si="58"/>
        <v>#VALUE!</v>
      </c>
      <c r="AJ172" s="13">
        <f>IF(X172=0,0,LOOKUP(X172,[1]Deduct!A$21:A$64,[1]Deduct!A$21:A$64))-X172</f>
        <v>0</v>
      </c>
      <c r="AK172" s="20">
        <f>IF(X172=0,0,LOOKUP(X172,[1]Deduct!A$21:A$64,[1]Deduct!C$21:C$64))</f>
        <v>0</v>
      </c>
      <c r="AL172" s="13">
        <f>IF(X172=0,0,LOOKUP(X172,[1]Deduct!A$21:A$64,[1]Deduct!D$21:D$64))</f>
        <v>13.64</v>
      </c>
      <c r="AM172" s="13">
        <f>IF(X172=0,0,LOOKUP(X172,[1]Deduct!A$21:A$64,[1]Deduct!E$21:E$64))</f>
        <v>7.1</v>
      </c>
      <c r="AN172" s="18">
        <f t="shared" si="59"/>
        <v>44.32</v>
      </c>
      <c r="AP172" s="21" t="e">
        <f t="shared" si="60"/>
        <v>#VALUE!</v>
      </c>
    </row>
    <row r="173" spans="1:42" s="13" customFormat="1" ht="15">
      <c r="A173" s="68">
        <v>82</v>
      </c>
      <c r="B173" s="2" t="s">
        <v>221</v>
      </c>
      <c r="C173" s="3" t="s">
        <v>222</v>
      </c>
      <c r="D173" s="1" t="s">
        <v>216</v>
      </c>
      <c r="E173" s="23" t="s">
        <v>18</v>
      </c>
      <c r="F173" s="82">
        <v>10.25</v>
      </c>
      <c r="G173" s="69">
        <f t="shared" si="54"/>
        <v>40</v>
      </c>
      <c r="H173" s="24">
        <v>40</v>
      </c>
      <c r="I173" s="90"/>
      <c r="J173" s="91"/>
      <c r="K173" s="27">
        <v>12</v>
      </c>
      <c r="L173" s="28">
        <v>9</v>
      </c>
      <c r="M173" s="25">
        <v>9</v>
      </c>
      <c r="N173" s="26">
        <v>5</v>
      </c>
      <c r="O173" s="27">
        <v>12</v>
      </c>
      <c r="P173" s="28">
        <v>9</v>
      </c>
      <c r="Q173" s="25">
        <v>0</v>
      </c>
      <c r="R173" s="26">
        <v>0</v>
      </c>
      <c r="S173" s="27">
        <v>9</v>
      </c>
      <c r="T173" s="28">
        <v>5</v>
      </c>
      <c r="U173" s="25">
        <v>12</v>
      </c>
      <c r="V173" s="26">
        <v>6</v>
      </c>
      <c r="W173" s="22"/>
      <c r="X173" s="14">
        <f t="shared" si="55"/>
        <v>820</v>
      </c>
      <c r="Y173" s="14" t="e">
        <f>SUMIF('[1]2007'!$B$2119:$B$2200,[1]New!B178,'[1]2007'!$E$2119:$E$2200)</f>
        <v>#VALUE!</v>
      </c>
      <c r="Z173" s="15" t="e">
        <f t="shared" si="56"/>
        <v>#VALUE!</v>
      </c>
      <c r="AA173" s="23">
        <v>83</v>
      </c>
      <c r="AB173" s="23"/>
      <c r="AC173" s="16" t="e">
        <f t="shared" si="57"/>
        <v>#VALUE!</v>
      </c>
      <c r="AE173" s="17" t="e">
        <f>IF(Y173=0,0,LOOKUP(Y173,[1]Deduct!A$2:A$18,[1]Deduct!C$2:C$18))</f>
        <v>#VALUE!</v>
      </c>
      <c r="AF173" s="18" t="e">
        <f>IF(Y173=0,0,LOOKUP(Y173,[1]Deduct!A$2:A$18,[1]Deduct!D$2:D$18))</f>
        <v>#VALUE!</v>
      </c>
      <c r="AG173" s="18" t="e">
        <f>IF(Y173=0,0,LOOKUP(Y173,[1]Deduct!A$2:A$18,[1]Deduct!E$2:E$18))</f>
        <v>#VALUE!</v>
      </c>
      <c r="AH173" s="19" t="e">
        <f t="shared" si="58"/>
        <v>#VALUE!</v>
      </c>
      <c r="AJ173" s="13">
        <f>IF(X173=0,0,LOOKUP(X173,[1]Deduct!A$21:A$64,[1]Deduct!A$21:A$64))-X173</f>
        <v>-70</v>
      </c>
      <c r="AK173" s="20">
        <f>IF(X173=0,0,LOOKUP(X173,[1]Deduct!A$21:A$64,[1]Deduct!C$21:C$64))</f>
        <v>76.92</v>
      </c>
      <c r="AL173" s="13">
        <f>IF(X173=0,0,LOOKUP(X173,[1]Deduct!A$21:A$64,[1]Deduct!D$21:D$64))</f>
        <v>30.49</v>
      </c>
      <c r="AM173" s="13">
        <f>IF(X173=0,0,LOOKUP(X173,[1]Deduct!A$21:A$64,[1]Deduct!E$21:E$64))</f>
        <v>13.01</v>
      </c>
      <c r="AN173" s="18">
        <f t="shared" si="59"/>
        <v>169.12</v>
      </c>
      <c r="AP173" s="21" t="e">
        <f t="shared" si="60"/>
        <v>#VALUE!</v>
      </c>
    </row>
    <row r="174" spans="1:42" s="13" customFormat="1" ht="15">
      <c r="A174" s="68">
        <v>83</v>
      </c>
      <c r="B174" s="2" t="s">
        <v>114</v>
      </c>
      <c r="C174" s="3" t="s">
        <v>195</v>
      </c>
      <c r="D174" s="1" t="s">
        <v>216</v>
      </c>
      <c r="E174" s="23" t="s">
        <v>18</v>
      </c>
      <c r="F174" s="82">
        <v>14</v>
      </c>
      <c r="G174" s="69">
        <f t="shared" si="54"/>
        <v>18.5</v>
      </c>
      <c r="H174" s="24">
        <v>18.5</v>
      </c>
      <c r="I174" s="90"/>
      <c r="J174" s="91"/>
      <c r="K174" s="27">
        <v>0</v>
      </c>
      <c r="L174" s="28">
        <v>0</v>
      </c>
      <c r="M174" s="25">
        <v>0</v>
      </c>
      <c r="N174" s="26">
        <v>0</v>
      </c>
      <c r="O174" s="27">
        <v>12</v>
      </c>
      <c r="P174" s="28">
        <v>5</v>
      </c>
      <c r="Q174" s="25">
        <v>12</v>
      </c>
      <c r="R174" s="26">
        <v>4</v>
      </c>
      <c r="S174" s="27">
        <v>12</v>
      </c>
      <c r="T174" s="28">
        <v>4.5</v>
      </c>
      <c r="U174" s="25">
        <v>12</v>
      </c>
      <c r="V174" s="26">
        <v>5</v>
      </c>
      <c r="W174" s="22"/>
      <c r="X174" s="14">
        <f t="shared" si="55"/>
        <v>518</v>
      </c>
      <c r="Y174" s="14" t="e">
        <f>SUMIF('[1]2007'!$B$2119:$B$2200,[1]New!B179,'[1]2007'!$E$2119:$E$2200)</f>
        <v>#VALUE!</v>
      </c>
      <c r="Z174" s="15" t="e">
        <f t="shared" si="56"/>
        <v>#VALUE!</v>
      </c>
      <c r="AA174" s="23">
        <v>84</v>
      </c>
      <c r="AB174" s="23"/>
      <c r="AC174" s="16" t="e">
        <f t="shared" si="57"/>
        <v>#VALUE!</v>
      </c>
      <c r="AE174" s="17" t="e">
        <f>IF(Y174=0,0,LOOKUP(Y174,[1]Deduct!A$2:A$18,[1]Deduct!C$2:C$18))</f>
        <v>#VALUE!</v>
      </c>
      <c r="AF174" s="18" t="e">
        <f>IF(Y174=0,0,LOOKUP(Y174,[1]Deduct!A$2:A$18,[1]Deduct!D$2:D$18))</f>
        <v>#VALUE!</v>
      </c>
      <c r="AG174" s="18" t="e">
        <f>IF(Y174=0,0,LOOKUP(Y174,[1]Deduct!A$2:A$18,[1]Deduct!E$2:E$18))</f>
        <v>#VALUE!</v>
      </c>
      <c r="AH174" s="19" t="e">
        <f t="shared" si="58"/>
        <v>#VALUE!</v>
      </c>
      <c r="AJ174" s="13">
        <f>IF(X174=0,0,LOOKUP(X174,[1]Deduct!A$21:A$64,[1]Deduct!A$21:A$64))-X174</f>
        <v>-8</v>
      </c>
      <c r="AK174" s="20">
        <f>IF(X174=0,0,LOOKUP(X174,[1]Deduct!A$21:A$64,[1]Deduct!C$21:C$64))</f>
        <v>13.66</v>
      </c>
      <c r="AL174" s="13">
        <f>IF(X174=0,0,LOOKUP(X174,[1]Deduct!A$21:A$64,[1]Deduct!D$21:D$64))</f>
        <v>18.59</v>
      </c>
      <c r="AM174" s="13">
        <f>IF(X174=0,0,LOOKUP(X174,[1]Deduct!A$21:A$64,[1]Deduct!E$21:E$64))</f>
        <v>8.83</v>
      </c>
      <c r="AN174" s="18">
        <f t="shared" si="59"/>
        <v>72.03</v>
      </c>
      <c r="AP174" s="21" t="e">
        <f t="shared" si="60"/>
        <v>#VALUE!</v>
      </c>
    </row>
    <row r="175" spans="1:42" s="13" customFormat="1" ht="15">
      <c r="A175" s="68">
        <v>84</v>
      </c>
      <c r="B175" s="2" t="s">
        <v>116</v>
      </c>
      <c r="C175" s="3" t="s">
        <v>197</v>
      </c>
      <c r="D175" s="1" t="s">
        <v>19</v>
      </c>
      <c r="E175" s="23" t="s">
        <v>18</v>
      </c>
      <c r="F175" s="82">
        <v>10.25</v>
      </c>
      <c r="G175" s="69">
        <f t="shared" si="54"/>
        <v>40</v>
      </c>
      <c r="H175" s="24">
        <v>40</v>
      </c>
      <c r="I175" s="90"/>
      <c r="J175" s="91"/>
      <c r="K175" s="27">
        <v>1</v>
      </c>
      <c r="L175" s="28">
        <v>9</v>
      </c>
      <c r="M175" s="25">
        <v>0</v>
      </c>
      <c r="N175" s="26">
        <v>0</v>
      </c>
      <c r="O175" s="27">
        <v>1</v>
      </c>
      <c r="P175" s="28">
        <v>9</v>
      </c>
      <c r="Q175" s="25">
        <v>1</v>
      </c>
      <c r="R175" s="26">
        <v>9</v>
      </c>
      <c r="S175" s="27">
        <v>1</v>
      </c>
      <c r="T175" s="28">
        <v>9</v>
      </c>
      <c r="U175" s="25">
        <v>1</v>
      </c>
      <c r="V175" s="26">
        <v>9</v>
      </c>
      <c r="W175" s="22"/>
      <c r="X175" s="14">
        <f t="shared" si="55"/>
        <v>820</v>
      </c>
      <c r="Y175" s="14" t="e">
        <f>SUMIF('[1]2007'!$B$2119:$B$2200,[1]New!B180,'[1]2007'!$E$2119:$E$2200)</f>
        <v>#VALUE!</v>
      </c>
      <c r="Z175" s="15" t="e">
        <f t="shared" si="56"/>
        <v>#VALUE!</v>
      </c>
      <c r="AA175" s="23">
        <v>85</v>
      </c>
      <c r="AB175" s="23"/>
      <c r="AC175" s="16" t="e">
        <f t="shared" si="57"/>
        <v>#VALUE!</v>
      </c>
      <c r="AE175" s="17" t="e">
        <f>IF(Y175=0,0,LOOKUP(Y175,[1]Deduct!A$2:A$18,[1]Deduct!C$2:C$18))</f>
        <v>#VALUE!</v>
      </c>
      <c r="AF175" s="18" t="e">
        <f>IF(Y175=0,0,LOOKUP(Y175,[1]Deduct!A$2:A$18,[1]Deduct!D$2:D$18))</f>
        <v>#VALUE!</v>
      </c>
      <c r="AG175" s="18" t="e">
        <f>IF(Y175=0,0,LOOKUP(Y175,[1]Deduct!A$2:A$18,[1]Deduct!E$2:E$18))</f>
        <v>#VALUE!</v>
      </c>
      <c r="AH175" s="19" t="e">
        <f t="shared" si="58"/>
        <v>#VALUE!</v>
      </c>
      <c r="AJ175" s="13">
        <f>IF(X175=0,0,LOOKUP(X175,[1]Deduct!A$21:A$64,[1]Deduct!A$21:A$64))-X175</f>
        <v>-70</v>
      </c>
      <c r="AK175" s="20">
        <f>IF(X175=0,0,LOOKUP(X175,[1]Deduct!A$21:A$64,[1]Deduct!C$21:C$64))</f>
        <v>76.92</v>
      </c>
      <c r="AL175" s="13">
        <f>IF(X175=0,0,LOOKUP(X175,[1]Deduct!A$21:A$64,[1]Deduct!D$21:D$64))</f>
        <v>30.49</v>
      </c>
      <c r="AM175" s="13">
        <f>IF(X175=0,0,LOOKUP(X175,[1]Deduct!A$21:A$64,[1]Deduct!E$21:E$64))</f>
        <v>13.01</v>
      </c>
      <c r="AN175" s="18">
        <f t="shared" si="59"/>
        <v>169.12</v>
      </c>
      <c r="AP175" s="21" t="e">
        <f t="shared" si="60"/>
        <v>#VALUE!</v>
      </c>
    </row>
    <row r="176" spans="1:42" s="13" customFormat="1" ht="15.75" thickBot="1">
      <c r="A176" s="29">
        <v>85</v>
      </c>
      <c r="B176" s="98" t="s">
        <v>118</v>
      </c>
      <c r="C176" s="101" t="s">
        <v>199</v>
      </c>
      <c r="D176" s="103" t="s">
        <v>20</v>
      </c>
      <c r="E176" s="39" t="s">
        <v>18</v>
      </c>
      <c r="F176" s="106">
        <v>10.25</v>
      </c>
      <c r="G176" s="107">
        <f t="shared" si="54"/>
        <v>20</v>
      </c>
      <c r="H176" s="109">
        <v>20</v>
      </c>
      <c r="I176" s="186"/>
      <c r="J176" s="187"/>
      <c r="K176" s="115">
        <v>12</v>
      </c>
      <c r="L176" s="117">
        <v>5</v>
      </c>
      <c r="M176" s="111">
        <v>12</v>
      </c>
      <c r="N176" s="113">
        <v>5</v>
      </c>
      <c r="O176" s="115">
        <v>0</v>
      </c>
      <c r="P176" s="117">
        <v>0</v>
      </c>
      <c r="Q176" s="111">
        <v>12</v>
      </c>
      <c r="R176" s="113">
        <v>5</v>
      </c>
      <c r="S176" s="115">
        <v>12</v>
      </c>
      <c r="T176" s="117">
        <v>5</v>
      </c>
      <c r="U176" s="111">
        <v>0</v>
      </c>
      <c r="V176" s="113">
        <v>0</v>
      </c>
      <c r="W176" s="119"/>
      <c r="X176" s="39">
        <f t="shared" si="55"/>
        <v>410</v>
      </c>
      <c r="Y176" s="39" t="e">
        <f>SUMIF('[1]2007'!$B$2119:$B$2200,[1]New!B181,'[1]2007'!$E$2119:$E$2200)</f>
        <v>#VALUE!</v>
      </c>
      <c r="Z176" s="122" t="e">
        <f t="shared" si="56"/>
        <v>#VALUE!</v>
      </c>
      <c r="AA176" s="39">
        <v>86</v>
      </c>
      <c r="AB176" s="39"/>
      <c r="AC176" s="124" t="e">
        <f t="shared" si="57"/>
        <v>#VALUE!</v>
      </c>
      <c r="AD176" s="126"/>
      <c r="AE176" s="127" t="e">
        <f>IF(Y176=0,0,LOOKUP(Y176,[1]Deduct!A$2:A$18,[1]Deduct!C$2:C$18))</f>
        <v>#VALUE!</v>
      </c>
      <c r="AF176" s="129" t="e">
        <f>IF(Y176=0,0,LOOKUP(Y176,[1]Deduct!A$2:A$18,[1]Deduct!D$2:D$18))</f>
        <v>#VALUE!</v>
      </c>
      <c r="AG176" s="129" t="e">
        <f>IF(Y176=0,0,LOOKUP(Y176,[1]Deduct!A$2:A$18,[1]Deduct!E$2:E$18))</f>
        <v>#VALUE!</v>
      </c>
      <c r="AH176" s="130" t="e">
        <f t="shared" si="58"/>
        <v>#VALUE!</v>
      </c>
      <c r="AI176" s="126"/>
      <c r="AJ176" s="126">
        <f>IF(X176=0,0,LOOKUP(X176,[1]Deduct!A$21:A$64,[1]Deduct!A$21:A$64))-X176</f>
        <v>0</v>
      </c>
      <c r="AK176" s="132">
        <f>IF(X176=0,0,LOOKUP(X176,[1]Deduct!A$21:A$64,[1]Deduct!C$21:C$64))</f>
        <v>0</v>
      </c>
      <c r="AL176" s="126">
        <f>IF(X176=0,0,LOOKUP(X176,[1]Deduct!A$21:A$64,[1]Deduct!D$21:D$64))</f>
        <v>13.64</v>
      </c>
      <c r="AM176" s="126">
        <f>IF(X176=0,0,LOOKUP(X176,[1]Deduct!A$21:A$64,[1]Deduct!E$21:E$64))</f>
        <v>7.1</v>
      </c>
      <c r="AN176" s="129">
        <f t="shared" si="59"/>
        <v>44.32</v>
      </c>
      <c r="AO176" s="126"/>
      <c r="AP176" s="134" t="e">
        <f t="shared" si="60"/>
        <v>#VALUE!</v>
      </c>
    </row>
    <row r="177" ht="13.5" thickTop="1"/>
  </sheetData>
  <autoFilter ref="A1:AP87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sortState ref="A17:AP89">
    <sortCondition ref="B17:B89"/>
  </sortState>
  <mergeCells count="58">
    <mergeCell ref="AG1:AG2"/>
    <mergeCell ref="AK1:AK2"/>
    <mergeCell ref="AL1:AL2"/>
    <mergeCell ref="AM1:AM2"/>
    <mergeCell ref="AO1:AO2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  <mergeCell ref="A90:A91"/>
    <mergeCell ref="B90:B91"/>
    <mergeCell ref="C90:C91"/>
    <mergeCell ref="D90:D91"/>
    <mergeCell ref="E90:E91"/>
    <mergeCell ref="F90:F91"/>
    <mergeCell ref="G90:G91"/>
    <mergeCell ref="H90:H91"/>
    <mergeCell ref="I90:J90"/>
    <mergeCell ref="K90:L90"/>
    <mergeCell ref="M90:N90"/>
    <mergeCell ref="O90:P90"/>
    <mergeCell ref="Q90:R90"/>
    <mergeCell ref="S90:T90"/>
    <mergeCell ref="U90:V90"/>
    <mergeCell ref="W90:W91"/>
    <mergeCell ref="X90:X91"/>
    <mergeCell ref="Y90:Y91"/>
    <mergeCell ref="Z90:Z91"/>
    <mergeCell ref="AA90:AA91"/>
    <mergeCell ref="AK90:AK91"/>
    <mergeCell ref="AL90:AL91"/>
    <mergeCell ref="AM90:AM91"/>
    <mergeCell ref="AO90:AO91"/>
    <mergeCell ref="AC90:AC91"/>
    <mergeCell ref="AD90:AD91"/>
    <mergeCell ref="AE90:AE91"/>
    <mergeCell ref="AF90:AF91"/>
    <mergeCell ref="AG90:AG91"/>
  </mergeCells>
  <pageMargins left="0.7" right="0.7" top="0.75" bottom="0.75" header="0.3" footer="0.3"/>
  <pageSetup scale="56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88"/>
  <sheetViews>
    <sheetView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L43" sqref="L43"/>
    </sheetView>
  </sheetViews>
  <sheetFormatPr defaultRowHeight="12.75"/>
  <cols>
    <col min="1" max="1" width="5.42578125" customWidth="1"/>
    <col min="2" max="2" width="22.85546875" style="183" bestFit="1" customWidth="1"/>
    <col min="3" max="3" width="12.28515625" bestFit="1" customWidth="1"/>
    <col min="4" max="4" width="15.85546875" bestFit="1" customWidth="1"/>
  </cols>
  <sheetData>
    <row r="1" spans="1:42" s="9" customFormat="1" ht="17.25" thickTop="1" thickBot="1">
      <c r="A1" s="216" t="s">
        <v>0</v>
      </c>
      <c r="B1" s="218" t="s">
        <v>1</v>
      </c>
      <c r="C1" s="220" t="s">
        <v>2</v>
      </c>
      <c r="D1" s="222" t="s">
        <v>3</v>
      </c>
      <c r="E1" s="222" t="s">
        <v>4</v>
      </c>
      <c r="F1" s="210" t="s">
        <v>5</v>
      </c>
      <c r="G1" s="212" t="s">
        <v>6</v>
      </c>
      <c r="H1" s="214" t="s">
        <v>37</v>
      </c>
      <c r="I1" s="208" t="s">
        <v>7</v>
      </c>
      <c r="J1" s="209"/>
      <c r="K1" s="208" t="s">
        <v>8</v>
      </c>
      <c r="L1" s="209"/>
      <c r="M1" s="208" t="s">
        <v>9</v>
      </c>
      <c r="N1" s="209"/>
      <c r="O1" s="208" t="s">
        <v>10</v>
      </c>
      <c r="P1" s="209"/>
      <c r="Q1" s="231" t="s">
        <v>11</v>
      </c>
      <c r="R1" s="232"/>
      <c r="S1" s="208" t="s">
        <v>12</v>
      </c>
      <c r="T1" s="209"/>
      <c r="U1" s="208" t="s">
        <v>13</v>
      </c>
      <c r="V1" s="209"/>
      <c r="W1" s="224"/>
      <c r="X1" s="226" t="s">
        <v>16</v>
      </c>
      <c r="Y1" s="228" t="s">
        <v>30</v>
      </c>
      <c r="Z1" s="200" t="s">
        <v>32</v>
      </c>
      <c r="AA1" s="202"/>
      <c r="AB1" s="70"/>
      <c r="AC1" s="204"/>
      <c r="AD1" s="206"/>
      <c r="AE1" s="196" t="s">
        <v>33</v>
      </c>
      <c r="AF1" s="198" t="s">
        <v>34</v>
      </c>
      <c r="AG1" s="198" t="s">
        <v>35</v>
      </c>
      <c r="AH1" s="76" t="s">
        <v>30</v>
      </c>
      <c r="AI1" s="77"/>
      <c r="AJ1" s="86"/>
      <c r="AK1" s="196" t="s">
        <v>33</v>
      </c>
      <c r="AL1" s="198" t="s">
        <v>34</v>
      </c>
      <c r="AM1" s="198" t="s">
        <v>35</v>
      </c>
      <c r="AN1" s="78" t="s">
        <v>16</v>
      </c>
      <c r="AO1" s="194"/>
      <c r="AP1" s="76" t="s">
        <v>31</v>
      </c>
    </row>
    <row r="2" spans="1:42" s="9" customFormat="1" ht="17.25" thickTop="1" thickBot="1">
      <c r="A2" s="217"/>
      <c r="B2" s="219"/>
      <c r="C2" s="221"/>
      <c r="D2" s="223"/>
      <c r="E2" s="223"/>
      <c r="F2" s="211"/>
      <c r="G2" s="213"/>
      <c r="H2" s="215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95" t="s">
        <v>14</v>
      </c>
      <c r="R2" s="96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25"/>
      <c r="X2" s="227"/>
      <c r="Y2" s="229"/>
      <c r="Z2" s="201"/>
      <c r="AA2" s="203"/>
      <c r="AB2" s="10"/>
      <c r="AC2" s="205"/>
      <c r="AD2" s="207"/>
      <c r="AE2" s="197"/>
      <c r="AF2" s="199"/>
      <c r="AG2" s="199"/>
      <c r="AH2" s="7" t="s">
        <v>36</v>
      </c>
      <c r="AI2" s="75"/>
      <c r="AJ2" s="8"/>
      <c r="AK2" s="197"/>
      <c r="AL2" s="199"/>
      <c r="AM2" s="199"/>
      <c r="AN2" s="87" t="s">
        <v>36</v>
      </c>
      <c r="AO2" s="195"/>
      <c r="AP2" s="7" t="s">
        <v>36</v>
      </c>
    </row>
    <row r="3" spans="1:42" s="163" customFormat="1" ht="15.75" thickTop="1">
      <c r="A3" s="156">
        <v>1</v>
      </c>
      <c r="B3" s="181" t="s">
        <v>47</v>
      </c>
      <c r="C3" s="3" t="s">
        <v>120</v>
      </c>
      <c r="D3" s="1" t="s">
        <v>25</v>
      </c>
      <c r="E3" s="157" t="s">
        <v>18</v>
      </c>
      <c r="F3" s="158">
        <v>11</v>
      </c>
      <c r="G3" s="159">
        <f>IF(J3&lt;I3,J3+12-I3,J3-I3)+IF(L3&lt;K3,L3+12-K3,L3-K3)+IF(N3&lt;M3,N3+12-M3,N3-M3)+IF(P3&lt;O3,P3+12-O3,P3-O3)+IF(R3&lt;Q3,R3+12-Q3,R3-Q3)+IF(T3&lt;S3,T3+12-S3,T3-S3)+IF(V3&lt;U3,V3+12-U3,V3-U3)</f>
        <v>28</v>
      </c>
      <c r="H3" s="160">
        <v>28</v>
      </c>
      <c r="I3" s="25">
        <v>12</v>
      </c>
      <c r="J3" s="26">
        <v>5.5</v>
      </c>
      <c r="K3" s="27">
        <v>9</v>
      </c>
      <c r="L3" s="28">
        <v>2.5</v>
      </c>
      <c r="M3" s="25">
        <v>12</v>
      </c>
      <c r="N3" s="26">
        <v>5.5</v>
      </c>
      <c r="O3" s="27">
        <v>12</v>
      </c>
      <c r="P3" s="28">
        <v>5.5</v>
      </c>
      <c r="Q3" s="25">
        <v>12</v>
      </c>
      <c r="R3" s="26">
        <v>6</v>
      </c>
      <c r="S3" s="27">
        <v>0</v>
      </c>
      <c r="T3" s="28">
        <v>0</v>
      </c>
      <c r="U3" s="25">
        <v>0</v>
      </c>
      <c r="V3" s="26">
        <v>0</v>
      </c>
      <c r="W3" s="161"/>
      <c r="X3" s="162">
        <f t="shared" ref="X3:X66" si="0">F3*G3*2</f>
        <v>616</v>
      </c>
      <c r="Y3" s="162" t="e">
        <f>SUMIF('[1]2007'!$B$2119:$B$2200,[1]New!B3,'[1]2007'!$E$2119:$E$2200)</f>
        <v>#VALUE!</v>
      </c>
      <c r="Z3" s="15" t="e">
        <f t="shared" ref="Z3:Z66" si="1">IF(X3=0,0,X3-Y3)</f>
        <v>#VALUE!</v>
      </c>
      <c r="AA3" s="157">
        <v>1</v>
      </c>
      <c r="AB3" s="157"/>
      <c r="AC3" s="16" t="e">
        <f t="shared" ref="AC3:AC66" si="2">IF(Y3=0,0,Z3/Y3)</f>
        <v>#VALUE!</v>
      </c>
      <c r="AE3" s="164" t="e">
        <f>IF(Y3=0,0,LOOKUP(Y3,[1]Deduct!A$2:A$18,[1]Deduct!C$2:C$18))</f>
        <v>#VALUE!</v>
      </c>
      <c r="AF3" s="165" t="e">
        <f>IF(Y3=0,0,LOOKUP(Y3,[1]Deduct!A$2:A$18,[1]Deduct!D$2:D$18))</f>
        <v>#VALUE!</v>
      </c>
      <c r="AG3" s="165" t="e">
        <f>IF(Y3=0,0,LOOKUP(Y3,[1]Deduct!A$2:A$18,[1]Deduct!E$2:E$18))</f>
        <v>#VALUE!</v>
      </c>
      <c r="AH3" s="166" t="e">
        <f t="shared" ref="AH3:AH66" si="3">ROUND(AE3+AF3*2+AG3*2.4,2)</f>
        <v>#VALUE!</v>
      </c>
      <c r="AJ3" s="163">
        <f>IF(X3=0,0,LOOKUP(X3,[1]Deduct!A$21:A$64,[1]Deduct!A$21:A$64))-X3</f>
        <v>-6</v>
      </c>
      <c r="AK3" s="167">
        <f>IF(X3=0,0,LOOKUP(X3,[1]Deduct!A$21:A$64,[1]Deduct!C$21:C$64))</f>
        <v>38.94</v>
      </c>
      <c r="AL3" s="163">
        <f>IF(X3=0,0,LOOKUP(X3,[1]Deduct!A$21:A$64,[1]Deduct!D$21:D$64))</f>
        <v>23.54</v>
      </c>
      <c r="AM3" s="163">
        <f>IF(X3=0,0,LOOKUP(X3,[1]Deduct!A$21:A$64,[1]Deduct!E$21:E$64))</f>
        <v>10.56</v>
      </c>
      <c r="AN3" s="165">
        <f t="shared" ref="AN3:AN66" si="4">ROUND(AK3+AL3*2+AM3*2.4,2)</f>
        <v>111.36</v>
      </c>
      <c r="AP3" s="168" t="e">
        <f t="shared" ref="AP3:AP66" si="5">AN3-AH3</f>
        <v>#VALUE!</v>
      </c>
    </row>
    <row r="4" spans="1:42" s="163" customFormat="1" ht="15">
      <c r="A4" s="156">
        <v>2</v>
      </c>
      <c r="B4" s="181" t="s">
        <v>49</v>
      </c>
      <c r="C4" s="3" t="s">
        <v>122</v>
      </c>
      <c r="D4" s="1" t="s">
        <v>25</v>
      </c>
      <c r="E4" s="157" t="s">
        <v>18</v>
      </c>
      <c r="F4" s="158">
        <v>11.25</v>
      </c>
      <c r="G4" s="159">
        <f t="shared" ref="G4:G68" si="6">IF(J4&lt;I4,J4+12-I4,J4-I4)+IF(L4&lt;K4,L4+12-K4,L4-K4)+IF(N4&lt;M4,N4+12-M4,N4-M4)+IF(P4&lt;O4,P4+12-O4,P4-O4)+IF(R4&lt;Q4,R4+12-Q4,R4-Q4)+IF(T4&lt;S4,T4+12-S4,T4-S4)+IF(V4&lt;U4,V4+12-U4,V4-U4)</f>
        <v>30</v>
      </c>
      <c r="H4" s="160">
        <v>30</v>
      </c>
      <c r="I4" s="25">
        <v>0</v>
      </c>
      <c r="J4" s="26">
        <v>0</v>
      </c>
      <c r="K4" s="27">
        <v>4</v>
      </c>
      <c r="L4" s="28">
        <v>10</v>
      </c>
      <c r="M4" s="25">
        <v>4</v>
      </c>
      <c r="N4" s="26">
        <v>10</v>
      </c>
      <c r="O4" s="27">
        <v>3</v>
      </c>
      <c r="P4" s="28">
        <v>9</v>
      </c>
      <c r="Q4" s="25">
        <v>0</v>
      </c>
      <c r="R4" s="26">
        <v>0</v>
      </c>
      <c r="S4" s="27">
        <v>3</v>
      </c>
      <c r="T4" s="28">
        <v>9</v>
      </c>
      <c r="U4" s="25">
        <v>3</v>
      </c>
      <c r="V4" s="26">
        <v>9</v>
      </c>
      <c r="W4" s="161"/>
      <c r="X4" s="162">
        <f t="shared" si="0"/>
        <v>675</v>
      </c>
      <c r="Y4" s="162" t="e">
        <f>SUMIF('[1]2007'!$B$2119:$B$2200,[1]New!B5,'[1]2007'!$E$2119:$E$2200)</f>
        <v>#VALUE!</v>
      </c>
      <c r="Z4" s="15" t="e">
        <f t="shared" si="1"/>
        <v>#VALUE!</v>
      </c>
      <c r="AA4" s="157">
        <v>1</v>
      </c>
      <c r="AB4" s="157"/>
      <c r="AC4" s="16" t="e">
        <f t="shared" si="2"/>
        <v>#VALUE!</v>
      </c>
      <c r="AE4" s="164" t="e">
        <f>IF(Y4=0,0,LOOKUP(Y4,[1]Deduct!A$2:A$18,[1]Deduct!C$2:C$18))</f>
        <v>#VALUE!</v>
      </c>
      <c r="AF4" s="165" t="e">
        <f>IF(Y4=0,0,LOOKUP(Y4,[1]Deduct!A$2:A$18,[1]Deduct!D$2:D$18))</f>
        <v>#VALUE!</v>
      </c>
      <c r="AG4" s="165" t="e">
        <f>IF(Y4=0,0,LOOKUP(Y4,[1]Deduct!A$2:A$18,[1]Deduct!E$2:E$18))</f>
        <v>#VALUE!</v>
      </c>
      <c r="AH4" s="166" t="e">
        <f t="shared" si="3"/>
        <v>#VALUE!</v>
      </c>
      <c r="AJ4" s="163">
        <f>IF(X4=0,0,LOOKUP(X4,[1]Deduct!A$21:A$64,[1]Deduct!A$21:A$64))-X4</f>
        <v>-5</v>
      </c>
      <c r="AK4" s="167">
        <f>IF(X4=0,0,LOOKUP(X4,[1]Deduct!A$21:A$64,[1]Deduct!C$21:C$64))</f>
        <v>51.56</v>
      </c>
      <c r="AL4" s="163">
        <f>IF(X4=0,0,LOOKUP(X4,[1]Deduct!A$21:A$64,[1]Deduct!D$21:D$64))</f>
        <v>26.51</v>
      </c>
      <c r="AM4" s="163">
        <f>IF(X4=0,0,LOOKUP(X4,[1]Deduct!A$21:A$64,[1]Deduct!E$21:E$64))</f>
        <v>11.59</v>
      </c>
      <c r="AN4" s="165">
        <f t="shared" si="4"/>
        <v>132.4</v>
      </c>
      <c r="AP4" s="168" t="e">
        <f t="shared" si="5"/>
        <v>#VALUE!</v>
      </c>
    </row>
    <row r="5" spans="1:42" s="163" customFormat="1" ht="15">
      <c r="A5" s="156">
        <v>3</v>
      </c>
      <c r="B5" s="181" t="s">
        <v>50</v>
      </c>
      <c r="C5" s="3" t="s">
        <v>123</v>
      </c>
      <c r="D5" s="1" t="s">
        <v>20</v>
      </c>
      <c r="E5" s="157" t="s">
        <v>18</v>
      </c>
      <c r="F5" s="158">
        <v>11</v>
      </c>
      <c r="G5" s="159">
        <f t="shared" si="6"/>
        <v>37.5</v>
      </c>
      <c r="H5" s="160">
        <v>37.5</v>
      </c>
      <c r="I5" s="25">
        <v>0</v>
      </c>
      <c r="J5" s="26">
        <v>0</v>
      </c>
      <c r="K5" s="27">
        <v>12</v>
      </c>
      <c r="L5" s="28">
        <v>7.5</v>
      </c>
      <c r="M5" s="25">
        <v>12</v>
      </c>
      <c r="N5" s="26">
        <v>7.5</v>
      </c>
      <c r="O5" s="27">
        <v>12</v>
      </c>
      <c r="P5" s="28">
        <v>7.5</v>
      </c>
      <c r="Q5" s="25">
        <v>0</v>
      </c>
      <c r="R5" s="26">
        <v>0</v>
      </c>
      <c r="S5" s="27">
        <v>12</v>
      </c>
      <c r="T5" s="28">
        <v>7.5</v>
      </c>
      <c r="U5" s="25">
        <v>12</v>
      </c>
      <c r="V5" s="26">
        <v>7.5</v>
      </c>
      <c r="W5" s="161"/>
      <c r="X5" s="162">
        <f t="shared" si="0"/>
        <v>825</v>
      </c>
      <c r="Y5" s="162" t="e">
        <f>SUMIF('[1]2007'!$B$2119:$B$2200,[1]New!B7,'[1]2007'!$E$2119:$E$2200)</f>
        <v>#VALUE!</v>
      </c>
      <c r="Z5" s="15" t="e">
        <f t="shared" si="1"/>
        <v>#VALUE!</v>
      </c>
      <c r="AA5" s="157">
        <v>1</v>
      </c>
      <c r="AB5" s="157"/>
      <c r="AC5" s="16" t="e">
        <f t="shared" si="2"/>
        <v>#VALUE!</v>
      </c>
      <c r="AE5" s="164" t="e">
        <f>IF(Y5=0,0,LOOKUP(Y5,[1]Deduct!A$2:A$18,[1]Deduct!C$2:C$18))</f>
        <v>#VALUE!</v>
      </c>
      <c r="AF5" s="165" t="e">
        <f>IF(Y5=0,0,LOOKUP(Y5,[1]Deduct!A$2:A$18,[1]Deduct!D$2:D$18))</f>
        <v>#VALUE!</v>
      </c>
      <c r="AG5" s="165" t="e">
        <f>IF(Y5=0,0,LOOKUP(Y5,[1]Deduct!A$2:A$18,[1]Deduct!E$2:E$18))</f>
        <v>#VALUE!</v>
      </c>
      <c r="AH5" s="166" t="e">
        <f t="shared" si="3"/>
        <v>#VALUE!</v>
      </c>
      <c r="AJ5" s="163">
        <f>IF(X5=0,0,LOOKUP(X5,[1]Deduct!A$21:A$64,[1]Deduct!A$21:A$64))-X5</f>
        <v>-75</v>
      </c>
      <c r="AK5" s="167">
        <f>IF(X5=0,0,LOOKUP(X5,[1]Deduct!A$21:A$64,[1]Deduct!C$21:C$64))</f>
        <v>76.92</v>
      </c>
      <c r="AL5" s="163">
        <f>IF(X5=0,0,LOOKUP(X5,[1]Deduct!A$21:A$64,[1]Deduct!D$21:D$64))</f>
        <v>30.49</v>
      </c>
      <c r="AM5" s="163">
        <f>IF(X5=0,0,LOOKUP(X5,[1]Deduct!A$21:A$64,[1]Deduct!E$21:E$64))</f>
        <v>13.01</v>
      </c>
      <c r="AN5" s="165">
        <f t="shared" si="4"/>
        <v>169.12</v>
      </c>
      <c r="AP5" s="168" t="e">
        <f t="shared" si="5"/>
        <v>#VALUE!</v>
      </c>
    </row>
    <row r="6" spans="1:42" s="163" customFormat="1" ht="15">
      <c r="A6" s="156">
        <v>4</v>
      </c>
      <c r="B6" s="181" t="s">
        <v>240</v>
      </c>
      <c r="C6" s="3" t="s">
        <v>241</v>
      </c>
      <c r="D6" s="1" t="s">
        <v>20</v>
      </c>
      <c r="E6" s="157" t="s">
        <v>18</v>
      </c>
      <c r="F6" s="158">
        <v>11</v>
      </c>
      <c r="G6" s="159">
        <f t="shared" si="6"/>
        <v>17.3</v>
      </c>
      <c r="H6" s="160">
        <v>17.3</v>
      </c>
      <c r="I6" s="25">
        <v>10</v>
      </c>
      <c r="J6" s="26">
        <v>3.5</v>
      </c>
      <c r="K6" s="27">
        <v>0</v>
      </c>
      <c r="L6" s="28">
        <v>0</v>
      </c>
      <c r="M6" s="25">
        <v>0</v>
      </c>
      <c r="N6" s="26">
        <v>0</v>
      </c>
      <c r="O6" s="27">
        <v>10</v>
      </c>
      <c r="P6" s="28">
        <v>3.5</v>
      </c>
      <c r="Q6" s="25">
        <v>10</v>
      </c>
      <c r="R6" s="26">
        <v>4.3</v>
      </c>
      <c r="S6" s="27">
        <v>0</v>
      </c>
      <c r="T6" s="28">
        <v>0</v>
      </c>
      <c r="U6" s="25">
        <v>0</v>
      </c>
      <c r="V6" s="26">
        <v>0</v>
      </c>
      <c r="W6" s="161"/>
      <c r="X6" s="162">
        <f t="shared" si="0"/>
        <v>380.6</v>
      </c>
      <c r="Y6" s="162" t="e">
        <f>SUMIF('[1]2007'!$B$2119:$B$2200,[1]New!B8,'[1]2007'!$E$2119:$E$2200)</f>
        <v>#VALUE!</v>
      </c>
      <c r="Z6" s="15" t="e">
        <f t="shared" si="1"/>
        <v>#VALUE!</v>
      </c>
      <c r="AA6" s="157">
        <v>1</v>
      </c>
      <c r="AB6" s="157"/>
      <c r="AC6" s="16" t="e">
        <f t="shared" si="2"/>
        <v>#VALUE!</v>
      </c>
      <c r="AE6" s="164" t="e">
        <f>IF(Y6=0,0,LOOKUP(Y6,[1]Deduct!A$2:A$18,[1]Deduct!C$2:C$18))</f>
        <v>#VALUE!</v>
      </c>
      <c r="AF6" s="165" t="e">
        <f>IF(Y6=0,0,LOOKUP(Y6,[1]Deduct!A$2:A$18,[1]Deduct!D$2:D$18))</f>
        <v>#VALUE!</v>
      </c>
      <c r="AG6" s="165" t="e">
        <f>IF(Y6=0,0,LOOKUP(Y6,[1]Deduct!A$2:A$18,[1]Deduct!E$2:E$18))</f>
        <v>#VALUE!</v>
      </c>
      <c r="AH6" s="166" t="e">
        <f t="shared" si="3"/>
        <v>#VALUE!</v>
      </c>
      <c r="AJ6" s="163">
        <f>IF(X6=0,0,LOOKUP(X6,[1]Deduct!A$21:A$64,[1]Deduct!A$21:A$64))-X6</f>
        <v>-0.60000000000002274</v>
      </c>
      <c r="AK6" s="167" t="e">
        <f>IF(X6=0,0,LOOKUP(X6,[1]Deduct!A$21:A$64,[1]Deduct!C$21:C$64))</f>
        <v>#REF!</v>
      </c>
      <c r="AL6" s="163">
        <f>IF(X6=0,0,LOOKUP(X6,[1]Deduct!A$21:A$64,[1]Deduct!D$21:D$64))</f>
        <v>12.15</v>
      </c>
      <c r="AM6" s="163">
        <f>IF(X6=0,0,LOOKUP(X6,[1]Deduct!A$21:A$64,[1]Deduct!E$21:E$64))</f>
        <v>6.57</v>
      </c>
      <c r="AN6" s="165" t="e">
        <f t="shared" si="4"/>
        <v>#REF!</v>
      </c>
      <c r="AP6" s="168" t="e">
        <f t="shared" si="5"/>
        <v>#REF!</v>
      </c>
    </row>
    <row r="7" spans="1:42" s="163" customFormat="1" ht="15">
      <c r="A7" s="156">
        <v>5</v>
      </c>
      <c r="B7" s="181" t="s">
        <v>51</v>
      </c>
      <c r="C7" s="3" t="s">
        <v>124</v>
      </c>
      <c r="D7" s="1" t="s">
        <v>17</v>
      </c>
      <c r="E7" s="157" t="s">
        <v>18</v>
      </c>
      <c r="F7" s="158">
        <v>11.25</v>
      </c>
      <c r="G7" s="159">
        <f t="shared" si="6"/>
        <v>19</v>
      </c>
      <c r="H7" s="160">
        <v>19</v>
      </c>
      <c r="I7" s="25">
        <v>0</v>
      </c>
      <c r="J7" s="26">
        <v>0</v>
      </c>
      <c r="K7" s="27">
        <v>12</v>
      </c>
      <c r="L7" s="28">
        <v>4</v>
      </c>
      <c r="M7" s="25">
        <v>12</v>
      </c>
      <c r="N7" s="26">
        <v>3</v>
      </c>
      <c r="O7" s="27">
        <v>0</v>
      </c>
      <c r="P7" s="28">
        <v>0</v>
      </c>
      <c r="Q7" s="25">
        <v>12</v>
      </c>
      <c r="R7" s="26">
        <v>4</v>
      </c>
      <c r="S7" s="27">
        <v>12</v>
      </c>
      <c r="T7" s="28">
        <v>4</v>
      </c>
      <c r="U7" s="25">
        <v>12</v>
      </c>
      <c r="V7" s="26">
        <v>4</v>
      </c>
      <c r="W7" s="161"/>
      <c r="X7" s="162">
        <f t="shared" si="0"/>
        <v>427.5</v>
      </c>
      <c r="Y7" s="162" t="e">
        <f>SUMIF('[1]2007'!$B$2119:$B$2200,[1]New!B9,'[1]2007'!$E$2119:$E$2200)</f>
        <v>#VALUE!</v>
      </c>
      <c r="Z7" s="15" t="e">
        <f t="shared" si="1"/>
        <v>#VALUE!</v>
      </c>
      <c r="AA7" s="157"/>
      <c r="AB7" s="157"/>
      <c r="AC7" s="16" t="e">
        <f t="shared" si="2"/>
        <v>#VALUE!</v>
      </c>
      <c r="AE7" s="164" t="e">
        <f>IF(Y7=0,0,LOOKUP(Y7,[1]Deduct!A$2:A$18,[1]Deduct!C$2:C$18))</f>
        <v>#VALUE!</v>
      </c>
      <c r="AF7" s="165" t="e">
        <f>IF(Y7=0,0,LOOKUP(Y7,[1]Deduct!A$2:A$18,[1]Deduct!D$2:D$18))</f>
        <v>#VALUE!</v>
      </c>
      <c r="AG7" s="165" t="e">
        <f>IF(Y7=0,0,LOOKUP(Y7,[1]Deduct!A$2:A$18,[1]Deduct!E$2:E$18))</f>
        <v>#VALUE!</v>
      </c>
      <c r="AH7" s="166" t="e">
        <f t="shared" si="3"/>
        <v>#VALUE!</v>
      </c>
      <c r="AJ7" s="163">
        <f>IF(X7=0,0,LOOKUP(X7,[1]Deduct!A$21:A$64,[1]Deduct!A$21:A$64))-X7</f>
        <v>-7.5</v>
      </c>
      <c r="AK7" s="167" t="e">
        <f>IF(X7=0,0,LOOKUP(X7,[1]Deduct!A$21:A$64,[1]Deduct!C$21:C$64))</f>
        <v>#REF!</v>
      </c>
      <c r="AL7" s="163">
        <f>IF(X7=0,0,LOOKUP(X7,[1]Deduct!A$21:A$64,[1]Deduct!D$21:D$64))</f>
        <v>14.13</v>
      </c>
      <c r="AM7" s="163">
        <f>IF(X7=0,0,LOOKUP(X7,[1]Deduct!A$21:A$64,[1]Deduct!E$21:E$64))</f>
        <v>7.27</v>
      </c>
      <c r="AN7" s="165" t="e">
        <f t="shared" si="4"/>
        <v>#REF!</v>
      </c>
      <c r="AP7" s="168" t="e">
        <f t="shared" si="5"/>
        <v>#REF!</v>
      </c>
    </row>
    <row r="8" spans="1:42" s="163" customFormat="1" ht="15">
      <c r="A8" s="156">
        <v>6</v>
      </c>
      <c r="B8" s="181" t="s">
        <v>232</v>
      </c>
      <c r="C8" s="3" t="s">
        <v>233</v>
      </c>
      <c r="D8" s="1" t="s">
        <v>20</v>
      </c>
      <c r="E8" s="157" t="s">
        <v>18</v>
      </c>
      <c r="F8" s="158">
        <v>11</v>
      </c>
      <c r="G8" s="159">
        <f t="shared" si="6"/>
        <v>28.77</v>
      </c>
      <c r="H8" s="160">
        <v>28.77</v>
      </c>
      <c r="I8" s="25">
        <v>12</v>
      </c>
      <c r="J8" s="26">
        <v>5</v>
      </c>
      <c r="K8" s="27">
        <v>0</v>
      </c>
      <c r="L8" s="28">
        <v>0</v>
      </c>
      <c r="M8" s="25">
        <v>12</v>
      </c>
      <c r="N8" s="26">
        <v>5.77</v>
      </c>
      <c r="O8" s="27">
        <v>0</v>
      </c>
      <c r="P8" s="28">
        <v>0</v>
      </c>
      <c r="Q8" s="25">
        <v>12</v>
      </c>
      <c r="R8" s="26">
        <v>6</v>
      </c>
      <c r="S8" s="27">
        <v>12</v>
      </c>
      <c r="T8" s="28">
        <v>6</v>
      </c>
      <c r="U8" s="25">
        <v>12</v>
      </c>
      <c r="V8" s="26">
        <v>6</v>
      </c>
      <c r="W8" s="161"/>
      <c r="X8" s="162">
        <f t="shared" si="0"/>
        <v>632.93999999999994</v>
      </c>
      <c r="Y8" s="162" t="e">
        <f>SUMIF('[1]2007'!$B$2119:$B$2200,[1]New!B10,'[1]2007'!$E$2119:$E$2200)</f>
        <v>#VALUE!</v>
      </c>
      <c r="Z8" s="15" t="e">
        <f t="shared" si="1"/>
        <v>#VALUE!</v>
      </c>
      <c r="AA8" s="157">
        <v>1</v>
      </c>
      <c r="AB8" s="157"/>
      <c r="AC8" s="16" t="e">
        <f t="shared" si="2"/>
        <v>#VALUE!</v>
      </c>
      <c r="AE8" s="164" t="e">
        <f>IF(Y8=0,0,LOOKUP(Y8,[1]Deduct!A$2:A$18,[1]Deduct!C$2:C$18))</f>
        <v>#VALUE!</v>
      </c>
      <c r="AF8" s="165" t="e">
        <f>IF(Y8=0,0,LOOKUP(Y8,[1]Deduct!A$2:A$18,[1]Deduct!D$2:D$18))</f>
        <v>#VALUE!</v>
      </c>
      <c r="AG8" s="165" t="e">
        <f>IF(Y8=0,0,LOOKUP(Y8,[1]Deduct!A$2:A$18,[1]Deduct!E$2:E$18))</f>
        <v>#VALUE!</v>
      </c>
      <c r="AH8" s="166" t="e">
        <f t="shared" si="3"/>
        <v>#VALUE!</v>
      </c>
      <c r="AJ8" s="163">
        <f>IF(X8=0,0,LOOKUP(X8,[1]Deduct!A$21:A$64,[1]Deduct!A$21:A$64))-X8</f>
        <v>-2.9399999999999409</v>
      </c>
      <c r="AK8" s="167">
        <f>IF(X8=0,0,LOOKUP(X8,[1]Deduct!A$21:A$64,[1]Deduct!C$21:C$64))</f>
        <v>43.57</v>
      </c>
      <c r="AL8" s="163">
        <f>IF(X8=0,0,LOOKUP(X8,[1]Deduct!A$21:A$64,[1]Deduct!D$21:D$64))</f>
        <v>24.53</v>
      </c>
      <c r="AM8" s="163">
        <f>IF(X8=0,0,LOOKUP(X8,[1]Deduct!A$21:A$64,[1]Deduct!E$21:E$64))</f>
        <v>10.9</v>
      </c>
      <c r="AN8" s="165">
        <f t="shared" si="4"/>
        <v>118.79</v>
      </c>
      <c r="AP8" s="168" t="e">
        <f t="shared" si="5"/>
        <v>#VALUE!</v>
      </c>
    </row>
    <row r="9" spans="1:42" s="163" customFormat="1" ht="15">
      <c r="A9" s="156">
        <v>7</v>
      </c>
      <c r="B9" s="181" t="s">
        <v>217</v>
      </c>
      <c r="C9" s="3" t="s">
        <v>218</v>
      </c>
      <c r="D9" s="1" t="s">
        <v>20</v>
      </c>
      <c r="E9" s="157" t="s">
        <v>18</v>
      </c>
      <c r="F9" s="158">
        <v>14</v>
      </c>
      <c r="G9" s="159">
        <f t="shared" si="6"/>
        <v>23</v>
      </c>
      <c r="H9" s="160">
        <v>23</v>
      </c>
      <c r="I9" s="25">
        <v>0</v>
      </c>
      <c r="J9" s="26">
        <v>0</v>
      </c>
      <c r="K9" s="27">
        <v>7.5</v>
      </c>
      <c r="L9" s="28">
        <v>12</v>
      </c>
      <c r="M9" s="25">
        <v>0</v>
      </c>
      <c r="N9" s="26">
        <v>0</v>
      </c>
      <c r="O9" s="27">
        <v>7.5</v>
      </c>
      <c r="P9" s="28">
        <v>12</v>
      </c>
      <c r="Q9" s="25">
        <v>7.5</v>
      </c>
      <c r="R9" s="26">
        <v>12</v>
      </c>
      <c r="S9" s="27">
        <v>7.5</v>
      </c>
      <c r="T9" s="28">
        <v>12</v>
      </c>
      <c r="U9" s="25">
        <v>7.5</v>
      </c>
      <c r="V9" s="26">
        <v>12.5</v>
      </c>
      <c r="W9" s="161"/>
      <c r="X9" s="162">
        <f t="shared" si="0"/>
        <v>644</v>
      </c>
      <c r="Y9" s="162" t="e">
        <f>SUMIF('[1]2007'!$B$2119:$B$2200,[1]New!B11,'[1]2007'!$E$2119:$E$2200)</f>
        <v>#VALUE!</v>
      </c>
      <c r="Z9" s="15" t="e">
        <f t="shared" si="1"/>
        <v>#VALUE!</v>
      </c>
      <c r="AA9" s="157"/>
      <c r="AB9" s="157"/>
      <c r="AC9" s="16" t="e">
        <f t="shared" si="2"/>
        <v>#VALUE!</v>
      </c>
      <c r="AE9" s="164" t="e">
        <f>IF(Y9=0,0,LOOKUP(Y9,[1]Deduct!A$2:A$18,[1]Deduct!C$2:C$18))</f>
        <v>#VALUE!</v>
      </c>
      <c r="AF9" s="165" t="e">
        <f>IF(Y9=0,0,LOOKUP(Y9,[1]Deduct!A$2:A$18,[1]Deduct!D$2:D$18))</f>
        <v>#VALUE!</v>
      </c>
      <c r="AG9" s="165" t="e">
        <f>IF(Y9=0,0,LOOKUP(Y9,[1]Deduct!A$2:A$18,[1]Deduct!E$2:E$18))</f>
        <v>#VALUE!</v>
      </c>
      <c r="AH9" s="166" t="e">
        <f t="shared" si="3"/>
        <v>#VALUE!</v>
      </c>
      <c r="AJ9" s="163">
        <f>IF(X9=0,0,LOOKUP(X9,[1]Deduct!A$21:A$64,[1]Deduct!A$21:A$64))-X9</f>
        <v>-4</v>
      </c>
      <c r="AK9" s="167">
        <f>IF(X9=0,0,LOOKUP(X9,[1]Deduct!A$21:A$64,[1]Deduct!C$21:C$64))</f>
        <v>45.66</v>
      </c>
      <c r="AL9" s="163">
        <f>IF(X9=0,0,LOOKUP(X9,[1]Deduct!A$21:A$64,[1]Deduct!D$21:D$64))</f>
        <v>25.02</v>
      </c>
      <c r="AM9" s="163">
        <f>IF(X9=0,0,LOOKUP(X9,[1]Deduct!A$21:A$64,[1]Deduct!E$21:E$64))</f>
        <v>11.07</v>
      </c>
      <c r="AN9" s="165">
        <f t="shared" si="4"/>
        <v>122.27</v>
      </c>
      <c r="AP9" s="168" t="e">
        <f t="shared" si="5"/>
        <v>#VALUE!</v>
      </c>
    </row>
    <row r="10" spans="1:42" s="163" customFormat="1" ht="15">
      <c r="A10" s="156">
        <v>8</v>
      </c>
      <c r="B10" s="181" t="s">
        <v>52</v>
      </c>
      <c r="C10" s="3" t="s">
        <v>125</v>
      </c>
      <c r="D10" s="1" t="s">
        <v>17</v>
      </c>
      <c r="E10" s="157" t="s">
        <v>18</v>
      </c>
      <c r="F10" s="158">
        <v>11</v>
      </c>
      <c r="G10" s="159">
        <f t="shared" si="6"/>
        <v>9.75</v>
      </c>
      <c r="H10" s="160">
        <v>9.75</v>
      </c>
      <c r="I10" s="25">
        <v>9</v>
      </c>
      <c r="J10" s="26">
        <v>2</v>
      </c>
      <c r="K10" s="27">
        <v>0</v>
      </c>
      <c r="L10" s="28">
        <v>0</v>
      </c>
      <c r="M10" s="25">
        <v>12</v>
      </c>
      <c r="N10" s="26">
        <v>4.75</v>
      </c>
      <c r="O10" s="27">
        <v>0</v>
      </c>
      <c r="P10" s="28">
        <v>0</v>
      </c>
      <c r="Q10" s="25">
        <v>0</v>
      </c>
      <c r="R10" s="26">
        <v>0</v>
      </c>
      <c r="S10" s="27">
        <v>0</v>
      </c>
      <c r="T10" s="28">
        <v>0</v>
      </c>
      <c r="U10" s="25">
        <v>0</v>
      </c>
      <c r="V10" s="26">
        <v>0</v>
      </c>
      <c r="W10" s="161"/>
      <c r="X10" s="162">
        <f t="shared" si="0"/>
        <v>214.5</v>
      </c>
      <c r="Y10" s="162" t="e">
        <f>SUMIF('[1]2007'!$B$2119:$B$2200,[1]New!B12,'[1]2007'!$E$2119:$E$2200)</f>
        <v>#VALUE!</v>
      </c>
      <c r="Z10" s="15" t="e">
        <f t="shared" si="1"/>
        <v>#VALUE!</v>
      </c>
      <c r="AA10" s="157"/>
      <c r="AB10" s="157"/>
      <c r="AC10" s="16" t="e">
        <f t="shared" si="2"/>
        <v>#VALUE!</v>
      </c>
      <c r="AE10" s="164" t="e">
        <f>IF(Y10=0,0,LOOKUP(Y10,[1]Deduct!A$2:A$18,[1]Deduct!C$2:C$18))</f>
        <v>#VALUE!</v>
      </c>
      <c r="AF10" s="165" t="e">
        <f>IF(Y10=0,0,LOOKUP(Y10,[1]Deduct!A$2:A$18,[1]Deduct!D$2:D$18))</f>
        <v>#VALUE!</v>
      </c>
      <c r="AG10" s="165" t="e">
        <f>IF(Y10=0,0,LOOKUP(Y10,[1]Deduct!A$2:A$18,[1]Deduct!E$2:E$18))</f>
        <v>#VALUE!</v>
      </c>
      <c r="AH10" s="166" t="e">
        <f t="shared" si="3"/>
        <v>#VALUE!</v>
      </c>
      <c r="AJ10" s="163" t="e">
        <f>IF(X10=0,0,LOOKUP(X10,[1]Deduct!A$21:A$64,[1]Deduct!A$21:A$64))-X10</f>
        <v>#N/A</v>
      </c>
      <c r="AK10" s="167" t="e">
        <f>IF(X10=0,0,LOOKUP(X10,[1]Deduct!A$21:A$64,[1]Deduct!C$21:C$64))</f>
        <v>#N/A</v>
      </c>
      <c r="AL10" s="163" t="e">
        <f>IF(X10=0,0,LOOKUP(X10,[1]Deduct!A$21:A$64,[1]Deduct!D$21:D$64))</f>
        <v>#N/A</v>
      </c>
      <c r="AM10" s="163" t="e">
        <f>IF(X10=0,0,LOOKUP(X10,[1]Deduct!A$21:A$64,[1]Deduct!E$21:E$64))</f>
        <v>#N/A</v>
      </c>
      <c r="AN10" s="165" t="e">
        <f t="shared" si="4"/>
        <v>#N/A</v>
      </c>
      <c r="AP10" s="168" t="e">
        <f t="shared" si="5"/>
        <v>#N/A</v>
      </c>
    </row>
    <row r="11" spans="1:42" s="163" customFormat="1" ht="15">
      <c r="A11" s="156">
        <v>9</v>
      </c>
      <c r="B11" s="181" t="s">
        <v>53</v>
      </c>
      <c r="C11" s="3" t="s">
        <v>126</v>
      </c>
      <c r="D11" s="1" t="s">
        <v>25</v>
      </c>
      <c r="E11" s="157" t="s">
        <v>18</v>
      </c>
      <c r="F11" s="158">
        <v>11</v>
      </c>
      <c r="G11" s="159">
        <f t="shared" si="6"/>
        <v>28</v>
      </c>
      <c r="H11" s="160">
        <v>28</v>
      </c>
      <c r="I11" s="25">
        <v>0</v>
      </c>
      <c r="J11" s="26">
        <v>0</v>
      </c>
      <c r="K11" s="27">
        <v>12</v>
      </c>
      <c r="L11" s="28">
        <v>5.5</v>
      </c>
      <c r="M11" s="25">
        <v>0</v>
      </c>
      <c r="N11" s="26">
        <v>0</v>
      </c>
      <c r="O11" s="27">
        <v>12</v>
      </c>
      <c r="P11" s="28">
        <v>5.5</v>
      </c>
      <c r="Q11" s="25">
        <v>12</v>
      </c>
      <c r="R11" s="26">
        <v>5.5</v>
      </c>
      <c r="S11" s="27">
        <v>12</v>
      </c>
      <c r="T11" s="28">
        <v>5.5</v>
      </c>
      <c r="U11" s="25">
        <v>12</v>
      </c>
      <c r="V11" s="26">
        <v>6</v>
      </c>
      <c r="W11" s="161"/>
      <c r="X11" s="162">
        <f t="shared" si="0"/>
        <v>616</v>
      </c>
      <c r="Y11" s="162" t="e">
        <f>SUMIF('[1]2007'!$B$2119:$B$2200,[1]New!B13,'[1]2007'!$E$2119:$E$2200)</f>
        <v>#VALUE!</v>
      </c>
      <c r="Z11" s="15" t="e">
        <f t="shared" si="1"/>
        <v>#VALUE!</v>
      </c>
      <c r="AA11" s="157"/>
      <c r="AB11" s="157"/>
      <c r="AC11" s="16" t="e">
        <f t="shared" si="2"/>
        <v>#VALUE!</v>
      </c>
      <c r="AE11" s="164" t="e">
        <f>IF(Y11=0,0,LOOKUP(Y11,[1]Deduct!A$2:A$18,[1]Deduct!C$2:C$18))</f>
        <v>#VALUE!</v>
      </c>
      <c r="AF11" s="165" t="e">
        <f>IF(Y11=0,0,LOOKUP(Y11,[1]Deduct!A$2:A$18,[1]Deduct!D$2:D$18))</f>
        <v>#VALUE!</v>
      </c>
      <c r="AG11" s="165" t="e">
        <f>IF(Y11=0,0,LOOKUP(Y11,[1]Deduct!A$2:A$18,[1]Deduct!E$2:E$18))</f>
        <v>#VALUE!</v>
      </c>
      <c r="AH11" s="166" t="e">
        <f t="shared" si="3"/>
        <v>#VALUE!</v>
      </c>
      <c r="AJ11" s="163">
        <f>IF(X11=0,0,LOOKUP(X11,[1]Deduct!A$21:A$64,[1]Deduct!A$21:A$64))-X11</f>
        <v>-6</v>
      </c>
      <c r="AK11" s="167">
        <f>IF(X11=0,0,LOOKUP(X11,[1]Deduct!A$21:A$64,[1]Deduct!C$21:C$64))</f>
        <v>38.94</v>
      </c>
      <c r="AL11" s="163">
        <f>IF(X11=0,0,LOOKUP(X11,[1]Deduct!A$21:A$64,[1]Deduct!D$21:D$64))</f>
        <v>23.54</v>
      </c>
      <c r="AM11" s="163">
        <f>IF(X11=0,0,LOOKUP(X11,[1]Deduct!A$21:A$64,[1]Deduct!E$21:E$64))</f>
        <v>10.56</v>
      </c>
      <c r="AN11" s="165">
        <f t="shared" si="4"/>
        <v>111.36</v>
      </c>
      <c r="AP11" s="168" t="e">
        <f t="shared" si="5"/>
        <v>#VALUE!</v>
      </c>
    </row>
    <row r="12" spans="1:42" s="163" customFormat="1" ht="15">
      <c r="A12" s="156">
        <v>10</v>
      </c>
      <c r="B12" s="181" t="s">
        <v>223</v>
      </c>
      <c r="C12" s="3" t="s">
        <v>128</v>
      </c>
      <c r="D12" s="1" t="s">
        <v>26</v>
      </c>
      <c r="E12" s="157" t="s">
        <v>18</v>
      </c>
      <c r="F12" s="158">
        <v>11</v>
      </c>
      <c r="G12" s="159">
        <f t="shared" si="6"/>
        <v>37.5</v>
      </c>
      <c r="H12" s="160">
        <v>37.5</v>
      </c>
      <c r="I12" s="25">
        <v>0</v>
      </c>
      <c r="J12" s="26">
        <v>0</v>
      </c>
      <c r="K12" s="27">
        <v>12</v>
      </c>
      <c r="L12" s="28">
        <v>7.5</v>
      </c>
      <c r="M12" s="25">
        <v>10</v>
      </c>
      <c r="N12" s="26">
        <v>5.5</v>
      </c>
      <c r="O12" s="27">
        <v>10</v>
      </c>
      <c r="P12" s="28">
        <v>5.5</v>
      </c>
      <c r="Q12" s="25">
        <v>0</v>
      </c>
      <c r="R12" s="26">
        <v>0</v>
      </c>
      <c r="S12" s="27">
        <v>10</v>
      </c>
      <c r="T12" s="28">
        <v>5.5</v>
      </c>
      <c r="U12" s="25">
        <v>10</v>
      </c>
      <c r="V12" s="26">
        <v>5.5</v>
      </c>
      <c r="W12" s="161"/>
      <c r="X12" s="162">
        <f t="shared" si="0"/>
        <v>825</v>
      </c>
      <c r="Y12" s="162" t="e">
        <f>SUMIF('[1]2007'!$B$2119:$B$2200,[1]New!B14,'[1]2007'!$E$2119:$E$2200)</f>
        <v>#VALUE!</v>
      </c>
      <c r="Z12" s="15" t="e">
        <f t="shared" si="1"/>
        <v>#VALUE!</v>
      </c>
      <c r="AA12" s="157"/>
      <c r="AB12" s="157"/>
      <c r="AC12" s="16" t="e">
        <f t="shared" si="2"/>
        <v>#VALUE!</v>
      </c>
      <c r="AE12" s="164" t="e">
        <f>IF(Y12=0,0,LOOKUP(Y12,[1]Deduct!A$2:A$18,[1]Deduct!C$2:C$18))</f>
        <v>#VALUE!</v>
      </c>
      <c r="AF12" s="165" t="e">
        <f>IF(Y12=0,0,LOOKUP(Y12,[1]Deduct!A$2:A$18,[1]Deduct!D$2:D$18))</f>
        <v>#VALUE!</v>
      </c>
      <c r="AG12" s="165" t="e">
        <f>IF(Y12=0,0,LOOKUP(Y12,[1]Deduct!A$2:A$18,[1]Deduct!E$2:E$18))</f>
        <v>#VALUE!</v>
      </c>
      <c r="AH12" s="166" t="e">
        <f t="shared" si="3"/>
        <v>#VALUE!</v>
      </c>
      <c r="AJ12" s="163">
        <f>IF(X12=0,0,LOOKUP(X12,[1]Deduct!A$21:A$64,[1]Deduct!A$21:A$64))-X12</f>
        <v>-75</v>
      </c>
      <c r="AK12" s="167">
        <f>IF(X12=0,0,LOOKUP(X12,[1]Deduct!A$21:A$64,[1]Deduct!C$21:C$64))</f>
        <v>76.92</v>
      </c>
      <c r="AL12" s="163">
        <f>IF(X12=0,0,LOOKUP(X12,[1]Deduct!A$21:A$64,[1]Deduct!D$21:D$64))</f>
        <v>30.49</v>
      </c>
      <c r="AM12" s="163">
        <f>IF(X12=0,0,LOOKUP(X12,[1]Deduct!A$21:A$64,[1]Deduct!E$21:E$64))</f>
        <v>13.01</v>
      </c>
      <c r="AN12" s="165">
        <f t="shared" si="4"/>
        <v>169.12</v>
      </c>
      <c r="AP12" s="168" t="e">
        <f t="shared" si="5"/>
        <v>#VALUE!</v>
      </c>
    </row>
    <row r="13" spans="1:42" s="163" customFormat="1" ht="15">
      <c r="A13" s="156">
        <v>11</v>
      </c>
      <c r="B13" s="181" t="s">
        <v>55</v>
      </c>
      <c r="C13" s="3" t="s">
        <v>129</v>
      </c>
      <c r="D13" s="1" t="s">
        <v>17</v>
      </c>
      <c r="E13" s="157" t="s">
        <v>18</v>
      </c>
      <c r="F13" s="158">
        <v>11</v>
      </c>
      <c r="G13" s="159">
        <f t="shared" si="6"/>
        <v>37.5</v>
      </c>
      <c r="H13" s="160">
        <v>37.5</v>
      </c>
      <c r="I13" s="25">
        <v>10</v>
      </c>
      <c r="J13" s="26">
        <v>5.5</v>
      </c>
      <c r="K13" s="27">
        <v>10</v>
      </c>
      <c r="L13" s="28">
        <v>6</v>
      </c>
      <c r="M13" s="25">
        <v>0</v>
      </c>
      <c r="N13" s="26">
        <v>0</v>
      </c>
      <c r="O13" s="27">
        <v>9</v>
      </c>
      <c r="P13" s="28">
        <v>4.5</v>
      </c>
      <c r="Q13" s="25">
        <v>0</v>
      </c>
      <c r="R13" s="26">
        <v>0</v>
      </c>
      <c r="S13" s="27">
        <v>10</v>
      </c>
      <c r="T13" s="28">
        <v>5.5</v>
      </c>
      <c r="U13" s="25">
        <v>10</v>
      </c>
      <c r="V13" s="26">
        <v>5</v>
      </c>
      <c r="W13" s="161"/>
      <c r="X13" s="162">
        <f t="shared" si="0"/>
        <v>825</v>
      </c>
      <c r="Y13" s="162" t="e">
        <f>SUMIF('[1]2007'!$B$2119:$B$2200,[1]New!B15,'[1]2007'!$E$2119:$E$2200)</f>
        <v>#VALUE!</v>
      </c>
      <c r="Z13" s="15" t="e">
        <f t="shared" si="1"/>
        <v>#VALUE!</v>
      </c>
      <c r="AA13" s="157">
        <v>1</v>
      </c>
      <c r="AB13" s="157"/>
      <c r="AC13" s="16" t="e">
        <f t="shared" si="2"/>
        <v>#VALUE!</v>
      </c>
      <c r="AE13" s="164" t="e">
        <f>IF(Y13=0,0,LOOKUP(Y13,[1]Deduct!A$2:A$18,[1]Deduct!C$2:C$18))</f>
        <v>#VALUE!</v>
      </c>
      <c r="AF13" s="165" t="e">
        <f>IF(Y13=0,0,LOOKUP(Y13,[1]Deduct!A$2:A$18,[1]Deduct!D$2:D$18))</f>
        <v>#VALUE!</v>
      </c>
      <c r="AG13" s="165" t="e">
        <f>IF(Y13=0,0,LOOKUP(Y13,[1]Deduct!A$2:A$18,[1]Deduct!E$2:E$18))</f>
        <v>#VALUE!</v>
      </c>
      <c r="AH13" s="166" t="e">
        <f t="shared" si="3"/>
        <v>#VALUE!</v>
      </c>
      <c r="AJ13" s="163">
        <f>IF(X13=0,0,LOOKUP(X13,[1]Deduct!A$21:A$64,[1]Deduct!A$21:A$64))-X13</f>
        <v>-75</v>
      </c>
      <c r="AK13" s="167">
        <f>IF(X13=0,0,LOOKUP(X13,[1]Deduct!A$21:A$64,[1]Deduct!C$21:C$64))</f>
        <v>76.92</v>
      </c>
      <c r="AL13" s="163">
        <f>IF(X13=0,0,LOOKUP(X13,[1]Deduct!A$21:A$64,[1]Deduct!D$21:D$64))</f>
        <v>30.49</v>
      </c>
      <c r="AM13" s="163">
        <f>IF(X13=0,0,LOOKUP(X13,[1]Deduct!A$21:A$64,[1]Deduct!E$21:E$64))</f>
        <v>13.01</v>
      </c>
      <c r="AN13" s="165">
        <f t="shared" si="4"/>
        <v>169.12</v>
      </c>
      <c r="AP13" s="168" t="e">
        <f t="shared" si="5"/>
        <v>#VALUE!</v>
      </c>
    </row>
    <row r="14" spans="1:42" s="163" customFormat="1" ht="15">
      <c r="A14" s="156">
        <v>12</v>
      </c>
      <c r="B14" s="181" t="s">
        <v>56</v>
      </c>
      <c r="C14" s="3" t="s">
        <v>131</v>
      </c>
      <c r="D14" s="1" t="s">
        <v>20</v>
      </c>
      <c r="E14" s="157" t="s">
        <v>18</v>
      </c>
      <c r="F14" s="158">
        <v>11</v>
      </c>
      <c r="G14" s="159">
        <f t="shared" si="6"/>
        <v>37.5</v>
      </c>
      <c r="H14" s="160">
        <v>37.5</v>
      </c>
      <c r="I14" s="25">
        <v>7.5</v>
      </c>
      <c r="J14" s="26">
        <v>3</v>
      </c>
      <c r="K14" s="27">
        <v>0</v>
      </c>
      <c r="L14" s="28">
        <v>0</v>
      </c>
      <c r="M14" s="25">
        <v>7.5</v>
      </c>
      <c r="N14" s="26">
        <v>3</v>
      </c>
      <c r="O14" s="27">
        <v>7.5</v>
      </c>
      <c r="P14" s="28">
        <v>3</v>
      </c>
      <c r="Q14" s="25">
        <v>0</v>
      </c>
      <c r="R14" s="26">
        <v>0</v>
      </c>
      <c r="S14" s="27">
        <v>7.5</v>
      </c>
      <c r="T14" s="28">
        <v>3</v>
      </c>
      <c r="U14" s="25">
        <v>7.5</v>
      </c>
      <c r="V14" s="26">
        <v>3</v>
      </c>
      <c r="W14" s="161"/>
      <c r="X14" s="162">
        <f t="shared" si="0"/>
        <v>825</v>
      </c>
      <c r="Y14" s="162" t="e">
        <f>SUMIF('[1]2007'!$B$2119:$B$2200,[1]New!B16,'[1]2007'!$E$2119:$E$2200)</f>
        <v>#VALUE!</v>
      </c>
      <c r="Z14" s="15" t="e">
        <f t="shared" si="1"/>
        <v>#VALUE!</v>
      </c>
      <c r="AA14" s="157"/>
      <c r="AB14" s="157"/>
      <c r="AC14" s="16" t="e">
        <f t="shared" si="2"/>
        <v>#VALUE!</v>
      </c>
      <c r="AE14" s="164" t="e">
        <f>IF(Y14=0,0,LOOKUP(Y14,[1]Deduct!A$2:A$18,[1]Deduct!C$2:C$18))</f>
        <v>#VALUE!</v>
      </c>
      <c r="AF14" s="165" t="e">
        <f>IF(Y14=0,0,LOOKUP(Y14,[1]Deduct!A$2:A$18,[1]Deduct!D$2:D$18))</f>
        <v>#VALUE!</v>
      </c>
      <c r="AG14" s="165" t="e">
        <f>IF(Y14=0,0,LOOKUP(Y14,[1]Deduct!A$2:A$18,[1]Deduct!E$2:E$18))</f>
        <v>#VALUE!</v>
      </c>
      <c r="AH14" s="166" t="e">
        <f t="shared" si="3"/>
        <v>#VALUE!</v>
      </c>
      <c r="AJ14" s="163">
        <f>IF(X14=0,0,LOOKUP(X14,[1]Deduct!A$21:A$64,[1]Deduct!A$21:A$64))-X14</f>
        <v>-75</v>
      </c>
      <c r="AK14" s="167">
        <f>IF(X14=0,0,LOOKUP(X14,[1]Deduct!A$21:A$64,[1]Deduct!C$21:C$64))</f>
        <v>76.92</v>
      </c>
      <c r="AL14" s="163">
        <f>IF(X14=0,0,LOOKUP(X14,[1]Deduct!A$21:A$64,[1]Deduct!D$21:D$64))</f>
        <v>30.49</v>
      </c>
      <c r="AM14" s="163">
        <f>IF(X14=0,0,LOOKUP(X14,[1]Deduct!A$21:A$64,[1]Deduct!E$21:E$64))</f>
        <v>13.01</v>
      </c>
      <c r="AN14" s="165">
        <f t="shared" si="4"/>
        <v>169.12</v>
      </c>
      <c r="AP14" s="168" t="e">
        <f t="shared" si="5"/>
        <v>#VALUE!</v>
      </c>
    </row>
    <row r="15" spans="1:42" s="163" customFormat="1" ht="15">
      <c r="A15" s="156">
        <v>13</v>
      </c>
      <c r="B15" s="181" t="s">
        <v>57</v>
      </c>
      <c r="C15" s="3" t="s">
        <v>132</v>
      </c>
      <c r="D15" s="1" t="s">
        <v>20</v>
      </c>
      <c r="E15" s="157" t="s">
        <v>18</v>
      </c>
      <c r="F15" s="158">
        <v>11</v>
      </c>
      <c r="G15" s="159">
        <f t="shared" si="6"/>
        <v>20.5</v>
      </c>
      <c r="H15" s="160">
        <v>20.5</v>
      </c>
      <c r="I15" s="25">
        <v>0</v>
      </c>
      <c r="J15" s="26">
        <v>0</v>
      </c>
      <c r="K15" s="27">
        <v>0</v>
      </c>
      <c r="L15" s="28">
        <v>0</v>
      </c>
      <c r="M15" s="25">
        <v>12</v>
      </c>
      <c r="N15" s="26">
        <v>4</v>
      </c>
      <c r="O15" s="27">
        <v>12</v>
      </c>
      <c r="P15" s="28">
        <v>4</v>
      </c>
      <c r="Q15" s="25">
        <v>12</v>
      </c>
      <c r="R15" s="26">
        <v>4.5</v>
      </c>
      <c r="S15" s="27">
        <v>12</v>
      </c>
      <c r="T15" s="28">
        <v>4</v>
      </c>
      <c r="U15" s="25">
        <v>12</v>
      </c>
      <c r="V15" s="26">
        <v>4</v>
      </c>
      <c r="W15" s="161"/>
      <c r="X15" s="162">
        <f t="shared" si="0"/>
        <v>451</v>
      </c>
      <c r="Y15" s="162" t="e">
        <f>SUMIF('[1]2007'!$B$2119:$B$2200,[1]New!B17,'[1]2007'!$E$2119:$E$2200)</f>
        <v>#VALUE!</v>
      </c>
      <c r="Z15" s="15" t="e">
        <f t="shared" si="1"/>
        <v>#VALUE!</v>
      </c>
      <c r="AA15" s="157"/>
      <c r="AB15" s="157"/>
      <c r="AC15" s="16" t="e">
        <f t="shared" si="2"/>
        <v>#VALUE!</v>
      </c>
      <c r="AE15" s="164" t="e">
        <f>IF(Y15=0,0,LOOKUP(Y15,[1]Deduct!A$2:A$18,[1]Deduct!C$2:C$18))</f>
        <v>#VALUE!</v>
      </c>
      <c r="AF15" s="165" t="e">
        <f>IF(Y15=0,0,LOOKUP(Y15,[1]Deduct!A$2:A$18,[1]Deduct!D$2:D$18))</f>
        <v>#VALUE!</v>
      </c>
      <c r="AG15" s="165" t="e">
        <f>IF(Y15=0,0,LOOKUP(Y15,[1]Deduct!A$2:A$18,[1]Deduct!E$2:E$18))</f>
        <v>#VALUE!</v>
      </c>
      <c r="AH15" s="166" t="e">
        <f t="shared" si="3"/>
        <v>#VALUE!</v>
      </c>
      <c r="AJ15" s="163">
        <f>IF(X15=0,0,LOOKUP(X15,[1]Deduct!A$21:A$64,[1]Deduct!A$21:A$64))-X15</f>
        <v>-1</v>
      </c>
      <c r="AK15" s="167">
        <f>IF(X15=0,0,LOOKUP(X15,[1]Deduct!A$21:A$64,[1]Deduct!C$21:C$64))</f>
        <v>2.73</v>
      </c>
      <c r="AL15" s="163">
        <f>IF(X15=0,0,LOOKUP(X15,[1]Deduct!A$21:A$64,[1]Deduct!D$21:D$64))</f>
        <v>15.62</v>
      </c>
      <c r="AM15" s="163">
        <f>IF(X15=0,0,LOOKUP(X15,[1]Deduct!A$21:A$64,[1]Deduct!E$21:E$64))</f>
        <v>7.79</v>
      </c>
      <c r="AN15" s="165">
        <f t="shared" si="4"/>
        <v>52.67</v>
      </c>
      <c r="AP15" s="168" t="e">
        <f t="shared" si="5"/>
        <v>#VALUE!</v>
      </c>
    </row>
    <row r="16" spans="1:42" s="163" customFormat="1" ht="15">
      <c r="A16" s="156">
        <v>14</v>
      </c>
      <c r="B16" s="181" t="s">
        <v>253</v>
      </c>
      <c r="C16" s="3" t="s">
        <v>254</v>
      </c>
      <c r="D16" s="1" t="s">
        <v>20</v>
      </c>
      <c r="E16" s="157" t="s">
        <v>18</v>
      </c>
      <c r="F16" s="158">
        <v>11</v>
      </c>
      <c r="G16" s="159">
        <f t="shared" si="6"/>
        <v>16.07</v>
      </c>
      <c r="H16" s="160">
        <v>16.07</v>
      </c>
      <c r="I16" s="25">
        <v>4.93</v>
      </c>
      <c r="J16" s="26">
        <v>9</v>
      </c>
      <c r="K16" s="27">
        <v>6</v>
      </c>
      <c r="L16" s="28">
        <v>9</v>
      </c>
      <c r="M16" s="25">
        <v>6</v>
      </c>
      <c r="N16" s="26">
        <v>9</v>
      </c>
      <c r="O16" s="27">
        <v>6</v>
      </c>
      <c r="P16" s="28">
        <v>9</v>
      </c>
      <c r="Q16" s="25">
        <v>6</v>
      </c>
      <c r="R16" s="26">
        <v>9</v>
      </c>
      <c r="S16" s="27">
        <v>0</v>
      </c>
      <c r="T16" s="28">
        <v>0</v>
      </c>
      <c r="U16" s="25">
        <v>0</v>
      </c>
      <c r="V16" s="26">
        <v>0</v>
      </c>
      <c r="W16" s="161"/>
      <c r="X16" s="162">
        <f t="shared" si="0"/>
        <v>353.54</v>
      </c>
      <c r="Y16" s="162" t="e">
        <f>SUMIF('[1]2007'!$B$2119:$B$2200,[1]New!B18,'[1]2007'!$E$2119:$E$2200)</f>
        <v>#VALUE!</v>
      </c>
      <c r="Z16" s="15" t="e">
        <f t="shared" si="1"/>
        <v>#VALUE!</v>
      </c>
      <c r="AA16" s="157"/>
      <c r="AB16" s="157"/>
      <c r="AC16" s="16" t="e">
        <f t="shared" si="2"/>
        <v>#VALUE!</v>
      </c>
      <c r="AE16" s="164" t="e">
        <f>IF(Y16=0,0,LOOKUP(Y16,[1]Deduct!A$2:A$18,[1]Deduct!C$2:C$18))</f>
        <v>#VALUE!</v>
      </c>
      <c r="AF16" s="165" t="e">
        <f>IF(Y16=0,0,LOOKUP(Y16,[1]Deduct!A$2:A$18,[1]Deduct!D$2:D$18))</f>
        <v>#VALUE!</v>
      </c>
      <c r="AG16" s="165" t="e">
        <f>IF(Y16=0,0,LOOKUP(Y16,[1]Deduct!A$2:A$18,[1]Deduct!E$2:E$18))</f>
        <v>#VALUE!</v>
      </c>
      <c r="AH16" s="166" t="e">
        <f t="shared" si="3"/>
        <v>#VALUE!</v>
      </c>
      <c r="AJ16" s="163" t="e">
        <f>IF(X16=0,0,LOOKUP(X16,[1]Deduct!A$21:A$64,[1]Deduct!A$21:A$64))-X16</f>
        <v>#N/A</v>
      </c>
      <c r="AK16" s="167" t="e">
        <f>IF(X16=0,0,LOOKUP(X16,[1]Deduct!A$21:A$64,[1]Deduct!C$21:C$64))</f>
        <v>#N/A</v>
      </c>
      <c r="AL16" s="163" t="e">
        <f>IF(X16=0,0,LOOKUP(X16,[1]Deduct!A$21:A$64,[1]Deduct!D$21:D$64))</f>
        <v>#N/A</v>
      </c>
      <c r="AM16" s="163" t="e">
        <f>IF(X16=0,0,LOOKUP(X16,[1]Deduct!A$21:A$64,[1]Deduct!E$21:E$64))</f>
        <v>#N/A</v>
      </c>
      <c r="AN16" s="165" t="e">
        <f t="shared" si="4"/>
        <v>#N/A</v>
      </c>
      <c r="AP16" s="168" t="e">
        <f t="shared" si="5"/>
        <v>#N/A</v>
      </c>
    </row>
    <row r="17" spans="1:42" s="163" customFormat="1" ht="15">
      <c r="A17" s="156">
        <v>15</v>
      </c>
      <c r="B17" s="181" t="s">
        <v>58</v>
      </c>
      <c r="C17" s="3" t="s">
        <v>133</v>
      </c>
      <c r="D17" s="1" t="s">
        <v>17</v>
      </c>
      <c r="E17" s="157" t="s">
        <v>18</v>
      </c>
      <c r="F17" s="158" t="s">
        <v>209</v>
      </c>
      <c r="G17" s="159">
        <f t="shared" si="6"/>
        <v>32</v>
      </c>
      <c r="H17" s="160">
        <v>32</v>
      </c>
      <c r="I17" s="25">
        <v>9</v>
      </c>
      <c r="J17" s="26">
        <v>3.5</v>
      </c>
      <c r="K17" s="27">
        <v>0</v>
      </c>
      <c r="L17" s="28">
        <v>0</v>
      </c>
      <c r="M17" s="25">
        <v>9</v>
      </c>
      <c r="N17" s="26">
        <v>3.5</v>
      </c>
      <c r="O17" s="27">
        <v>0</v>
      </c>
      <c r="P17" s="28">
        <v>0</v>
      </c>
      <c r="Q17" s="25">
        <v>9</v>
      </c>
      <c r="R17" s="26">
        <v>3.5</v>
      </c>
      <c r="S17" s="27">
        <v>9</v>
      </c>
      <c r="T17" s="28">
        <v>2.5</v>
      </c>
      <c r="U17" s="25">
        <v>9</v>
      </c>
      <c r="V17" s="26">
        <v>4</v>
      </c>
      <c r="W17" s="161"/>
      <c r="X17" s="162">
        <f t="shared" si="0"/>
        <v>816</v>
      </c>
      <c r="Y17" s="162" t="e">
        <f>SUMIF('[1]2007'!$B$2119:$B$2200,[1]New!B19,'[1]2007'!$E$2119:$E$2200)</f>
        <v>#VALUE!</v>
      </c>
      <c r="Z17" s="15" t="e">
        <f t="shared" si="1"/>
        <v>#VALUE!</v>
      </c>
      <c r="AA17" s="157">
        <v>1</v>
      </c>
      <c r="AB17" s="157"/>
      <c r="AC17" s="16" t="e">
        <f t="shared" si="2"/>
        <v>#VALUE!</v>
      </c>
      <c r="AE17" s="164" t="e">
        <f>IF(Y17=0,0,LOOKUP(Y17,[1]Deduct!A$2:A$18,[1]Deduct!C$2:C$18))</f>
        <v>#VALUE!</v>
      </c>
      <c r="AF17" s="165" t="e">
        <f>IF(Y17=0,0,LOOKUP(Y17,[1]Deduct!A$2:A$18,[1]Deduct!D$2:D$18))</f>
        <v>#VALUE!</v>
      </c>
      <c r="AG17" s="165" t="e">
        <f>IF(Y17=0,0,LOOKUP(Y17,[1]Deduct!A$2:A$18,[1]Deduct!E$2:E$18))</f>
        <v>#VALUE!</v>
      </c>
      <c r="AH17" s="166" t="e">
        <f t="shared" si="3"/>
        <v>#VALUE!</v>
      </c>
      <c r="AJ17" s="163">
        <f>IF(X17=0,0,LOOKUP(X17,[1]Deduct!A$21:A$64,[1]Deduct!A$21:A$64))-X17</f>
        <v>-66</v>
      </c>
      <c r="AK17" s="167">
        <f>IF(X17=0,0,LOOKUP(X17,[1]Deduct!A$21:A$64,[1]Deduct!C$21:C$64))</f>
        <v>76.92</v>
      </c>
      <c r="AL17" s="163">
        <f>IF(X17=0,0,LOOKUP(X17,[1]Deduct!A$21:A$64,[1]Deduct!D$21:D$64))</f>
        <v>30.49</v>
      </c>
      <c r="AM17" s="163">
        <f>IF(X17=0,0,LOOKUP(X17,[1]Deduct!A$21:A$64,[1]Deduct!E$21:E$64))</f>
        <v>13.01</v>
      </c>
      <c r="AN17" s="165">
        <f t="shared" si="4"/>
        <v>169.12</v>
      </c>
      <c r="AP17" s="168" t="e">
        <f t="shared" si="5"/>
        <v>#VALUE!</v>
      </c>
    </row>
    <row r="18" spans="1:42" s="163" customFormat="1" ht="15">
      <c r="A18" s="156">
        <v>16</v>
      </c>
      <c r="B18" s="181" t="s">
        <v>58</v>
      </c>
      <c r="C18" s="3" t="s">
        <v>242</v>
      </c>
      <c r="D18" s="1" t="s">
        <v>25</v>
      </c>
      <c r="E18" s="157" t="s">
        <v>18</v>
      </c>
      <c r="F18" s="158">
        <v>11</v>
      </c>
      <c r="G18" s="159">
        <f t="shared" si="6"/>
        <v>37.5</v>
      </c>
      <c r="H18" s="160">
        <v>37.5</v>
      </c>
      <c r="I18" s="25">
        <v>2.5</v>
      </c>
      <c r="J18" s="26">
        <v>10</v>
      </c>
      <c r="K18" s="27">
        <v>2.5</v>
      </c>
      <c r="L18" s="28">
        <v>10</v>
      </c>
      <c r="M18" s="25">
        <v>0</v>
      </c>
      <c r="N18" s="26">
        <v>0</v>
      </c>
      <c r="O18" s="27">
        <v>2.5</v>
      </c>
      <c r="P18" s="28">
        <v>10</v>
      </c>
      <c r="Q18" s="25">
        <v>2.5</v>
      </c>
      <c r="R18" s="26">
        <v>10</v>
      </c>
      <c r="S18" s="27">
        <v>0</v>
      </c>
      <c r="T18" s="28">
        <v>0</v>
      </c>
      <c r="U18" s="25">
        <v>2.5</v>
      </c>
      <c r="V18" s="26">
        <v>10</v>
      </c>
      <c r="W18" s="161"/>
      <c r="X18" s="162">
        <f t="shared" si="0"/>
        <v>825</v>
      </c>
      <c r="Y18" s="162" t="e">
        <f>SUMIF('[1]2007'!$B$2119:$B$2200,[1]New!B20,'[1]2007'!$E$2119:$E$2200)</f>
        <v>#VALUE!</v>
      </c>
      <c r="Z18" s="15" t="e">
        <f t="shared" si="1"/>
        <v>#VALUE!</v>
      </c>
      <c r="AA18" s="157">
        <v>1</v>
      </c>
      <c r="AB18" s="157"/>
      <c r="AC18" s="16" t="e">
        <f t="shared" si="2"/>
        <v>#VALUE!</v>
      </c>
      <c r="AE18" s="164" t="e">
        <f>IF(Y18=0,0,LOOKUP(Y18,[1]Deduct!A$2:A$18,[1]Deduct!C$2:C$18))</f>
        <v>#VALUE!</v>
      </c>
      <c r="AF18" s="165" t="e">
        <f>IF(Y18=0,0,LOOKUP(Y18,[1]Deduct!A$2:A$18,[1]Deduct!D$2:D$18))</f>
        <v>#VALUE!</v>
      </c>
      <c r="AG18" s="165" t="e">
        <f>IF(Y18=0,0,LOOKUP(Y18,[1]Deduct!A$2:A$18,[1]Deduct!E$2:E$18))</f>
        <v>#VALUE!</v>
      </c>
      <c r="AH18" s="166" t="e">
        <f t="shared" si="3"/>
        <v>#VALUE!</v>
      </c>
      <c r="AJ18" s="163">
        <f>IF(X18=0,0,LOOKUP(X18,[1]Deduct!A$21:A$64,[1]Deduct!A$21:A$64))-X18</f>
        <v>-75</v>
      </c>
      <c r="AK18" s="167">
        <f>IF(X18=0,0,LOOKUP(X18,[1]Deduct!A$21:A$64,[1]Deduct!C$21:C$64))</f>
        <v>76.92</v>
      </c>
      <c r="AL18" s="163">
        <f>IF(X18=0,0,LOOKUP(X18,[1]Deduct!A$21:A$64,[1]Deduct!D$21:D$64))</f>
        <v>30.49</v>
      </c>
      <c r="AM18" s="163">
        <f>IF(X18=0,0,LOOKUP(X18,[1]Deduct!A$21:A$64,[1]Deduct!E$21:E$64))</f>
        <v>13.01</v>
      </c>
      <c r="AN18" s="165">
        <f t="shared" si="4"/>
        <v>169.12</v>
      </c>
      <c r="AP18" s="168" t="e">
        <f t="shared" si="5"/>
        <v>#VALUE!</v>
      </c>
    </row>
    <row r="19" spans="1:42" s="163" customFormat="1" ht="15">
      <c r="A19" s="156">
        <v>17</v>
      </c>
      <c r="B19" s="181" t="s">
        <v>234</v>
      </c>
      <c r="C19" s="3" t="s">
        <v>235</v>
      </c>
      <c r="D19" s="1" t="s">
        <v>17</v>
      </c>
      <c r="E19" s="157" t="s">
        <v>18</v>
      </c>
      <c r="F19" s="158">
        <v>11.25</v>
      </c>
      <c r="G19" s="159">
        <f t="shared" si="6"/>
        <v>15</v>
      </c>
      <c r="H19" s="160">
        <v>15</v>
      </c>
      <c r="I19" s="25">
        <v>7</v>
      </c>
      <c r="J19" s="26">
        <v>10</v>
      </c>
      <c r="K19" s="27">
        <v>7</v>
      </c>
      <c r="L19" s="28">
        <v>10</v>
      </c>
      <c r="M19" s="25">
        <v>7</v>
      </c>
      <c r="N19" s="26">
        <v>10</v>
      </c>
      <c r="O19" s="27">
        <v>8</v>
      </c>
      <c r="P19" s="28">
        <v>10</v>
      </c>
      <c r="Q19" s="25">
        <v>0</v>
      </c>
      <c r="R19" s="26">
        <v>0</v>
      </c>
      <c r="S19" s="27">
        <v>8</v>
      </c>
      <c r="T19" s="28">
        <v>10</v>
      </c>
      <c r="U19" s="25">
        <v>8</v>
      </c>
      <c r="V19" s="26">
        <v>10</v>
      </c>
      <c r="W19" s="161"/>
      <c r="X19" s="162">
        <f t="shared" si="0"/>
        <v>337.5</v>
      </c>
      <c r="Y19" s="162" t="e">
        <f>SUMIF('[1]2007'!$B$2119:$B$2200,[1]New!B21,'[1]2007'!$E$2119:$E$2200)</f>
        <v>#VALUE!</v>
      </c>
      <c r="Z19" s="15" t="e">
        <f t="shared" si="1"/>
        <v>#VALUE!</v>
      </c>
      <c r="AA19" s="157"/>
      <c r="AB19" s="157"/>
      <c r="AC19" s="16" t="e">
        <f t="shared" si="2"/>
        <v>#VALUE!</v>
      </c>
      <c r="AE19" s="164" t="e">
        <f>IF(Y19=0,0,LOOKUP(Y19,[1]Deduct!A$2:A$18,[1]Deduct!C$2:C$18))</f>
        <v>#VALUE!</v>
      </c>
      <c r="AF19" s="165" t="e">
        <f>IF(Y19=0,0,LOOKUP(Y19,[1]Deduct!A$2:A$18,[1]Deduct!D$2:D$18))</f>
        <v>#VALUE!</v>
      </c>
      <c r="AG19" s="165" t="e">
        <f>IF(Y19=0,0,LOOKUP(Y19,[1]Deduct!A$2:A$18,[1]Deduct!E$2:E$18))</f>
        <v>#VALUE!</v>
      </c>
      <c r="AH19" s="166" t="e">
        <f t="shared" si="3"/>
        <v>#VALUE!</v>
      </c>
      <c r="AJ19" s="163" t="e">
        <f>IF(X19=0,0,LOOKUP(X19,[1]Deduct!A$21:A$64,[1]Deduct!A$21:A$64))-X19</f>
        <v>#N/A</v>
      </c>
      <c r="AK19" s="167" t="e">
        <f>IF(X19=0,0,LOOKUP(X19,[1]Deduct!A$21:A$64,[1]Deduct!C$21:C$64))</f>
        <v>#N/A</v>
      </c>
      <c r="AL19" s="163" t="e">
        <f>IF(X19=0,0,LOOKUP(X19,[1]Deduct!A$21:A$64,[1]Deduct!D$21:D$64))</f>
        <v>#N/A</v>
      </c>
      <c r="AM19" s="163" t="e">
        <f>IF(X19=0,0,LOOKUP(X19,[1]Deduct!A$21:A$64,[1]Deduct!E$21:E$64))</f>
        <v>#N/A</v>
      </c>
      <c r="AN19" s="165" t="e">
        <f t="shared" si="4"/>
        <v>#N/A</v>
      </c>
      <c r="AP19" s="168" t="e">
        <f t="shared" si="5"/>
        <v>#N/A</v>
      </c>
    </row>
    <row r="20" spans="1:42" s="163" customFormat="1" ht="15">
      <c r="A20" s="156">
        <v>18</v>
      </c>
      <c r="B20" s="181" t="s">
        <v>59</v>
      </c>
      <c r="C20" s="3" t="s">
        <v>134</v>
      </c>
      <c r="D20" s="1" t="s">
        <v>216</v>
      </c>
      <c r="E20" s="157" t="s">
        <v>18</v>
      </c>
      <c r="F20" s="158">
        <v>11</v>
      </c>
      <c r="G20" s="159">
        <f t="shared" si="6"/>
        <v>37.5</v>
      </c>
      <c r="H20" s="160">
        <v>37.5</v>
      </c>
      <c r="I20" s="25">
        <v>12</v>
      </c>
      <c r="J20" s="26">
        <v>7.5</v>
      </c>
      <c r="K20" s="27">
        <v>12</v>
      </c>
      <c r="L20" s="28">
        <v>7.5</v>
      </c>
      <c r="M20" s="25">
        <v>9</v>
      </c>
      <c r="N20" s="26">
        <v>4.5</v>
      </c>
      <c r="O20" s="27">
        <v>0</v>
      </c>
      <c r="P20" s="28">
        <v>0</v>
      </c>
      <c r="Q20" s="25">
        <v>12</v>
      </c>
      <c r="R20" s="26">
        <v>7.5</v>
      </c>
      <c r="S20" s="27">
        <v>12</v>
      </c>
      <c r="T20" s="28">
        <v>7.5</v>
      </c>
      <c r="U20" s="25">
        <v>0</v>
      </c>
      <c r="V20" s="26">
        <v>0</v>
      </c>
      <c r="W20" s="161"/>
      <c r="X20" s="162">
        <f t="shared" si="0"/>
        <v>825</v>
      </c>
      <c r="Y20" s="162" t="e">
        <f>SUMIF('[1]2007'!$B$2119:$B$2200,[1]New!B22,'[1]2007'!$E$2119:$E$2200)</f>
        <v>#VALUE!</v>
      </c>
      <c r="Z20" s="15" t="e">
        <f t="shared" si="1"/>
        <v>#VALUE!</v>
      </c>
      <c r="AA20" s="157">
        <v>1</v>
      </c>
      <c r="AB20" s="157"/>
      <c r="AC20" s="16" t="e">
        <f t="shared" si="2"/>
        <v>#VALUE!</v>
      </c>
      <c r="AE20" s="164" t="e">
        <f>IF(Y20=0,0,LOOKUP(Y20,[1]Deduct!A$2:A$18,[1]Deduct!C$2:C$18))</f>
        <v>#VALUE!</v>
      </c>
      <c r="AF20" s="165" t="e">
        <f>IF(Y20=0,0,LOOKUP(Y20,[1]Deduct!A$2:A$18,[1]Deduct!D$2:D$18))</f>
        <v>#VALUE!</v>
      </c>
      <c r="AG20" s="165" t="e">
        <f>IF(Y20=0,0,LOOKUP(Y20,[1]Deduct!A$2:A$18,[1]Deduct!E$2:E$18))</f>
        <v>#VALUE!</v>
      </c>
      <c r="AH20" s="166" t="e">
        <f t="shared" si="3"/>
        <v>#VALUE!</v>
      </c>
      <c r="AJ20" s="163">
        <f>IF(X20=0,0,LOOKUP(X20,[1]Deduct!A$21:A$64,[1]Deduct!A$21:A$64))-X20</f>
        <v>-75</v>
      </c>
      <c r="AK20" s="167">
        <f>IF(X20=0,0,LOOKUP(X20,[1]Deduct!A$21:A$64,[1]Deduct!C$21:C$64))</f>
        <v>76.92</v>
      </c>
      <c r="AL20" s="163">
        <f>IF(X20=0,0,LOOKUP(X20,[1]Deduct!A$21:A$64,[1]Deduct!D$21:D$64))</f>
        <v>30.49</v>
      </c>
      <c r="AM20" s="163">
        <f>IF(X20=0,0,LOOKUP(X20,[1]Deduct!A$21:A$64,[1]Deduct!E$21:E$64))</f>
        <v>13.01</v>
      </c>
      <c r="AN20" s="165">
        <f t="shared" si="4"/>
        <v>169.12</v>
      </c>
      <c r="AP20" s="168" t="e">
        <f t="shared" si="5"/>
        <v>#VALUE!</v>
      </c>
    </row>
    <row r="21" spans="1:42" s="163" customFormat="1" ht="15">
      <c r="A21" s="156">
        <v>19</v>
      </c>
      <c r="B21" s="181" t="s">
        <v>61</v>
      </c>
      <c r="C21" s="3" t="s">
        <v>136</v>
      </c>
      <c r="D21" s="1" t="s">
        <v>20</v>
      </c>
      <c r="E21" s="157" t="s">
        <v>18</v>
      </c>
      <c r="F21" s="158">
        <v>11</v>
      </c>
      <c r="G21" s="159">
        <f t="shared" si="6"/>
        <v>20</v>
      </c>
      <c r="H21" s="160">
        <v>20</v>
      </c>
      <c r="I21" s="25">
        <v>9</v>
      </c>
      <c r="J21" s="26">
        <v>11</v>
      </c>
      <c r="K21" s="27">
        <v>9</v>
      </c>
      <c r="L21" s="28">
        <v>12</v>
      </c>
      <c r="M21" s="25">
        <v>9</v>
      </c>
      <c r="N21" s="26">
        <v>12</v>
      </c>
      <c r="O21" s="27">
        <v>9</v>
      </c>
      <c r="P21" s="28">
        <v>12</v>
      </c>
      <c r="Q21" s="25">
        <v>9</v>
      </c>
      <c r="R21" s="26">
        <v>12</v>
      </c>
      <c r="S21" s="27">
        <v>9</v>
      </c>
      <c r="T21" s="28">
        <v>12</v>
      </c>
      <c r="U21" s="25">
        <v>9</v>
      </c>
      <c r="V21" s="26">
        <v>12</v>
      </c>
      <c r="W21" s="161"/>
      <c r="X21" s="162">
        <f t="shared" si="0"/>
        <v>440</v>
      </c>
      <c r="Y21" s="162" t="e">
        <f>SUMIF('[1]2007'!$B$2119:$B$2200,[1]New!B23,'[1]2007'!$E$2119:$E$2200)</f>
        <v>#VALUE!</v>
      </c>
      <c r="Z21" s="15" t="e">
        <f t="shared" si="1"/>
        <v>#VALUE!</v>
      </c>
      <c r="AA21" s="157"/>
      <c r="AB21" s="157"/>
      <c r="AC21" s="16" t="e">
        <f t="shared" si="2"/>
        <v>#VALUE!</v>
      </c>
      <c r="AE21" s="164" t="e">
        <f>IF(Y21=0,0,LOOKUP(Y21,[1]Deduct!A$2:A$18,[1]Deduct!C$2:C$18))</f>
        <v>#VALUE!</v>
      </c>
      <c r="AF21" s="165" t="e">
        <f>IF(Y21=0,0,LOOKUP(Y21,[1]Deduct!A$2:A$18,[1]Deduct!D$2:D$18))</f>
        <v>#VALUE!</v>
      </c>
      <c r="AG21" s="165" t="e">
        <f>IF(Y21=0,0,LOOKUP(Y21,[1]Deduct!A$2:A$18,[1]Deduct!E$2:E$18))</f>
        <v>#VALUE!</v>
      </c>
      <c r="AH21" s="166" t="e">
        <f t="shared" si="3"/>
        <v>#VALUE!</v>
      </c>
      <c r="AJ21" s="163">
        <f>IF(X21=0,0,LOOKUP(X21,[1]Deduct!A$21:A$64,[1]Deduct!A$21:A$64))-X21</f>
        <v>0</v>
      </c>
      <c r="AK21" s="167">
        <f>IF(X21=0,0,LOOKUP(X21,[1]Deduct!A$21:A$64,[1]Deduct!C$21:C$64))</f>
        <v>1.33</v>
      </c>
      <c r="AL21" s="163">
        <f>IF(X21=0,0,LOOKUP(X21,[1]Deduct!A$21:A$64,[1]Deduct!D$21:D$64))</f>
        <v>15.12</v>
      </c>
      <c r="AM21" s="163">
        <f>IF(X21=0,0,LOOKUP(X21,[1]Deduct!A$21:A$64,[1]Deduct!E$21:E$64))</f>
        <v>7.61</v>
      </c>
      <c r="AN21" s="165">
        <f t="shared" si="4"/>
        <v>49.83</v>
      </c>
      <c r="AP21" s="168" t="e">
        <f t="shared" si="5"/>
        <v>#VALUE!</v>
      </c>
    </row>
    <row r="22" spans="1:42" s="163" customFormat="1" ht="15">
      <c r="A22" s="156">
        <v>20</v>
      </c>
      <c r="B22" s="181" t="s">
        <v>23</v>
      </c>
      <c r="C22" s="3" t="s">
        <v>24</v>
      </c>
      <c r="D22" s="1" t="s">
        <v>19</v>
      </c>
      <c r="E22" s="157" t="s">
        <v>18</v>
      </c>
      <c r="F22" s="158">
        <v>11</v>
      </c>
      <c r="G22" s="159">
        <f t="shared" si="6"/>
        <v>20</v>
      </c>
      <c r="H22" s="160">
        <v>20</v>
      </c>
      <c r="I22" s="25">
        <v>9</v>
      </c>
      <c r="J22" s="26">
        <v>1</v>
      </c>
      <c r="K22" s="27">
        <v>0</v>
      </c>
      <c r="L22" s="28">
        <v>0</v>
      </c>
      <c r="M22" s="25">
        <v>6</v>
      </c>
      <c r="N22" s="26">
        <v>10</v>
      </c>
      <c r="O22" s="27">
        <v>0</v>
      </c>
      <c r="P22" s="28">
        <v>0</v>
      </c>
      <c r="Q22" s="25">
        <v>6</v>
      </c>
      <c r="R22" s="26">
        <v>10</v>
      </c>
      <c r="S22" s="27">
        <v>9</v>
      </c>
      <c r="T22" s="28">
        <v>1</v>
      </c>
      <c r="U22" s="25">
        <v>9</v>
      </c>
      <c r="V22" s="26">
        <v>1</v>
      </c>
      <c r="W22" s="161"/>
      <c r="X22" s="162">
        <f t="shared" si="0"/>
        <v>440</v>
      </c>
      <c r="Y22" s="162" t="e">
        <f>SUMIF('[1]2007'!$B$2119:$B$2200,[1]New!B24,'[1]2007'!$E$2119:$E$2200)</f>
        <v>#VALUE!</v>
      </c>
      <c r="Z22" s="15" t="e">
        <f t="shared" si="1"/>
        <v>#VALUE!</v>
      </c>
      <c r="AA22" s="157">
        <v>1</v>
      </c>
      <c r="AB22" s="157"/>
      <c r="AC22" s="16" t="e">
        <f t="shared" si="2"/>
        <v>#VALUE!</v>
      </c>
      <c r="AE22" s="164" t="e">
        <f>IF(Y22=0,0,LOOKUP(Y22,[1]Deduct!A$2:A$18,[1]Deduct!C$2:C$18))</f>
        <v>#VALUE!</v>
      </c>
      <c r="AF22" s="165" t="e">
        <f>IF(Y22=0,0,LOOKUP(Y22,[1]Deduct!A$2:A$18,[1]Deduct!D$2:D$18))</f>
        <v>#VALUE!</v>
      </c>
      <c r="AG22" s="165" t="e">
        <f>IF(Y22=0,0,LOOKUP(Y22,[1]Deduct!A$2:A$18,[1]Deduct!E$2:E$18))</f>
        <v>#VALUE!</v>
      </c>
      <c r="AH22" s="166" t="e">
        <f t="shared" si="3"/>
        <v>#VALUE!</v>
      </c>
      <c r="AJ22" s="163">
        <f>IF(X22=0,0,LOOKUP(X22,[1]Deduct!A$21:A$64,[1]Deduct!A$21:A$64))-X22</f>
        <v>0</v>
      </c>
      <c r="AK22" s="167">
        <f>IF(X22=0,0,LOOKUP(X22,[1]Deduct!A$21:A$64,[1]Deduct!C$21:C$64))</f>
        <v>1.33</v>
      </c>
      <c r="AL22" s="163">
        <f>IF(X22=0,0,LOOKUP(X22,[1]Deduct!A$21:A$64,[1]Deduct!D$21:D$64))</f>
        <v>15.12</v>
      </c>
      <c r="AM22" s="163">
        <f>IF(X22=0,0,LOOKUP(X22,[1]Deduct!A$21:A$64,[1]Deduct!E$21:E$64))</f>
        <v>7.61</v>
      </c>
      <c r="AN22" s="165">
        <f t="shared" si="4"/>
        <v>49.83</v>
      </c>
      <c r="AP22" s="168" t="e">
        <f t="shared" si="5"/>
        <v>#VALUE!</v>
      </c>
    </row>
    <row r="23" spans="1:42" s="163" customFormat="1" ht="15">
      <c r="A23" s="156">
        <v>21</v>
      </c>
      <c r="B23" s="181" t="s">
        <v>225</v>
      </c>
      <c r="C23" s="3" t="s">
        <v>138</v>
      </c>
      <c r="D23" s="1" t="s">
        <v>26</v>
      </c>
      <c r="E23" s="157" t="s">
        <v>18</v>
      </c>
      <c r="F23" s="158">
        <v>11</v>
      </c>
      <c r="G23" s="159">
        <f t="shared" si="6"/>
        <v>20</v>
      </c>
      <c r="H23" s="160">
        <v>20</v>
      </c>
      <c r="I23" s="25">
        <v>7</v>
      </c>
      <c r="J23" s="26">
        <v>10</v>
      </c>
      <c r="K23" s="27">
        <v>9</v>
      </c>
      <c r="L23" s="28">
        <v>12</v>
      </c>
      <c r="M23" s="25">
        <v>7</v>
      </c>
      <c r="N23" s="26">
        <v>10</v>
      </c>
      <c r="O23" s="27">
        <v>7</v>
      </c>
      <c r="P23" s="28">
        <v>10</v>
      </c>
      <c r="Q23" s="25">
        <v>7</v>
      </c>
      <c r="R23" s="26">
        <v>10</v>
      </c>
      <c r="S23" s="27">
        <v>7</v>
      </c>
      <c r="T23" s="28">
        <v>10</v>
      </c>
      <c r="U23" s="25">
        <v>8</v>
      </c>
      <c r="V23" s="26">
        <v>10</v>
      </c>
      <c r="W23" s="161"/>
      <c r="X23" s="162">
        <f t="shared" si="0"/>
        <v>440</v>
      </c>
      <c r="Y23" s="162" t="e">
        <f>SUMIF('[1]2007'!$B$2119:$B$2200,[1]New!B25,'[1]2007'!$E$2119:$E$2200)</f>
        <v>#VALUE!</v>
      </c>
      <c r="Z23" s="15" t="e">
        <f t="shared" si="1"/>
        <v>#VALUE!</v>
      </c>
      <c r="AA23" s="157"/>
      <c r="AB23" s="157"/>
      <c r="AC23" s="16" t="e">
        <f t="shared" si="2"/>
        <v>#VALUE!</v>
      </c>
      <c r="AE23" s="164" t="e">
        <f>IF(Y23=0,0,LOOKUP(Y23,[1]Deduct!A$2:A$18,[1]Deduct!C$2:C$18))</f>
        <v>#VALUE!</v>
      </c>
      <c r="AF23" s="165" t="e">
        <f>IF(Y23=0,0,LOOKUP(Y23,[1]Deduct!A$2:A$18,[1]Deduct!D$2:D$18))</f>
        <v>#VALUE!</v>
      </c>
      <c r="AG23" s="165" t="e">
        <f>IF(Y23=0,0,LOOKUP(Y23,[1]Deduct!A$2:A$18,[1]Deduct!E$2:E$18))</f>
        <v>#VALUE!</v>
      </c>
      <c r="AH23" s="166" t="e">
        <f t="shared" si="3"/>
        <v>#VALUE!</v>
      </c>
      <c r="AJ23" s="163">
        <f>IF(X23=0,0,LOOKUP(X23,[1]Deduct!A$21:A$64,[1]Deduct!A$21:A$64))-X23</f>
        <v>0</v>
      </c>
      <c r="AK23" s="167">
        <f>IF(X23=0,0,LOOKUP(X23,[1]Deduct!A$21:A$64,[1]Deduct!C$21:C$64))</f>
        <v>1.33</v>
      </c>
      <c r="AL23" s="163">
        <f>IF(X23=0,0,LOOKUP(X23,[1]Deduct!A$21:A$64,[1]Deduct!D$21:D$64))</f>
        <v>15.12</v>
      </c>
      <c r="AM23" s="163">
        <f>IF(X23=0,0,LOOKUP(X23,[1]Deduct!A$21:A$64,[1]Deduct!E$21:E$64))</f>
        <v>7.61</v>
      </c>
      <c r="AN23" s="165">
        <f t="shared" si="4"/>
        <v>49.83</v>
      </c>
      <c r="AP23" s="168" t="e">
        <f t="shared" si="5"/>
        <v>#VALUE!</v>
      </c>
    </row>
    <row r="24" spans="1:42" s="163" customFormat="1" ht="15">
      <c r="A24" s="156">
        <v>22</v>
      </c>
      <c r="B24" s="181" t="s">
        <v>63</v>
      </c>
      <c r="C24" s="3" t="s">
        <v>139</v>
      </c>
      <c r="D24" s="1" t="s">
        <v>20</v>
      </c>
      <c r="E24" s="157" t="s">
        <v>18</v>
      </c>
      <c r="F24" s="158">
        <v>11</v>
      </c>
      <c r="G24" s="159">
        <f t="shared" si="6"/>
        <v>37.5</v>
      </c>
      <c r="H24" s="160">
        <v>37.5</v>
      </c>
      <c r="I24" s="25">
        <v>9</v>
      </c>
      <c r="J24" s="26">
        <v>4.5</v>
      </c>
      <c r="K24" s="27">
        <v>0</v>
      </c>
      <c r="L24" s="28">
        <v>0</v>
      </c>
      <c r="M24" s="25">
        <v>0</v>
      </c>
      <c r="N24" s="26">
        <v>0</v>
      </c>
      <c r="O24" s="27">
        <v>9</v>
      </c>
      <c r="P24" s="28">
        <v>4.5</v>
      </c>
      <c r="Q24" s="25">
        <v>9</v>
      </c>
      <c r="R24" s="26">
        <v>4.5</v>
      </c>
      <c r="S24" s="27">
        <v>9</v>
      </c>
      <c r="T24" s="28">
        <v>4.5</v>
      </c>
      <c r="U24" s="25">
        <v>9</v>
      </c>
      <c r="V24" s="26">
        <v>4.5</v>
      </c>
      <c r="W24" s="161"/>
      <c r="X24" s="162">
        <f t="shared" si="0"/>
        <v>825</v>
      </c>
      <c r="Y24" s="162" t="e">
        <f>SUMIF('[1]2007'!$B$2119:$B$2200,[1]New!B26,'[1]2007'!$E$2119:$E$2200)</f>
        <v>#VALUE!</v>
      </c>
      <c r="Z24" s="15" t="e">
        <f t="shared" si="1"/>
        <v>#VALUE!</v>
      </c>
      <c r="AA24" s="157">
        <v>1</v>
      </c>
      <c r="AB24" s="157"/>
      <c r="AC24" s="16" t="e">
        <f t="shared" si="2"/>
        <v>#VALUE!</v>
      </c>
      <c r="AE24" s="164" t="e">
        <f>IF(Y24=0,0,LOOKUP(Y24,[1]Deduct!A$2:A$18,[1]Deduct!C$2:C$18))</f>
        <v>#VALUE!</v>
      </c>
      <c r="AF24" s="165" t="e">
        <f>IF(Y24=0,0,LOOKUP(Y24,[1]Deduct!A$2:A$18,[1]Deduct!D$2:D$18))</f>
        <v>#VALUE!</v>
      </c>
      <c r="AG24" s="165" t="e">
        <f>IF(Y24=0,0,LOOKUP(Y24,[1]Deduct!A$2:A$18,[1]Deduct!E$2:E$18))</f>
        <v>#VALUE!</v>
      </c>
      <c r="AH24" s="166" t="e">
        <f t="shared" si="3"/>
        <v>#VALUE!</v>
      </c>
      <c r="AJ24" s="163">
        <f>IF(X24=0,0,LOOKUP(X24,[1]Deduct!A$21:A$64,[1]Deduct!A$21:A$64))-X24</f>
        <v>-75</v>
      </c>
      <c r="AK24" s="167">
        <f>IF(X24=0,0,LOOKUP(X24,[1]Deduct!A$21:A$64,[1]Deduct!C$21:C$64))</f>
        <v>76.92</v>
      </c>
      <c r="AL24" s="163">
        <f>IF(X24=0,0,LOOKUP(X24,[1]Deduct!A$21:A$64,[1]Deduct!D$21:D$64))</f>
        <v>30.49</v>
      </c>
      <c r="AM24" s="163">
        <f>IF(X24=0,0,LOOKUP(X24,[1]Deduct!A$21:A$64,[1]Deduct!E$21:E$64))</f>
        <v>13.01</v>
      </c>
      <c r="AN24" s="165">
        <f t="shared" si="4"/>
        <v>169.12</v>
      </c>
      <c r="AP24" s="168" t="e">
        <f t="shared" si="5"/>
        <v>#VALUE!</v>
      </c>
    </row>
    <row r="25" spans="1:42" s="163" customFormat="1" ht="15">
      <c r="A25" s="156">
        <v>23</v>
      </c>
      <c r="B25" s="181" t="s">
        <v>64</v>
      </c>
      <c r="C25" s="3" t="s">
        <v>140</v>
      </c>
      <c r="D25" s="1" t="s">
        <v>17</v>
      </c>
      <c r="E25" s="157" t="s">
        <v>18</v>
      </c>
      <c r="F25" s="158">
        <v>11.5</v>
      </c>
      <c r="G25" s="159">
        <f t="shared" si="6"/>
        <v>33.75</v>
      </c>
      <c r="H25" s="160">
        <v>33.75</v>
      </c>
      <c r="I25" s="25">
        <v>7.5</v>
      </c>
      <c r="J25" s="26">
        <v>2</v>
      </c>
      <c r="K25" s="27">
        <v>7.5</v>
      </c>
      <c r="L25" s="28">
        <v>2</v>
      </c>
      <c r="M25" s="25">
        <v>7.5</v>
      </c>
      <c r="N25" s="26">
        <v>2.25</v>
      </c>
      <c r="O25" s="27">
        <v>7.5</v>
      </c>
      <c r="P25" s="28">
        <v>2</v>
      </c>
      <c r="Q25" s="25">
        <v>7.5</v>
      </c>
      <c r="R25" s="26">
        <v>3</v>
      </c>
      <c r="S25" s="27">
        <v>0</v>
      </c>
      <c r="T25" s="28">
        <v>0</v>
      </c>
      <c r="U25" s="25">
        <v>0</v>
      </c>
      <c r="V25" s="26">
        <v>0</v>
      </c>
      <c r="W25" s="161"/>
      <c r="X25" s="162">
        <f t="shared" si="0"/>
        <v>776.25</v>
      </c>
      <c r="Y25" s="162" t="e">
        <f>SUMIF('[1]2007'!$B$2119:$B$2200,[1]New!B27,'[1]2007'!$E$2119:$E$2200)</f>
        <v>#VALUE!</v>
      </c>
      <c r="Z25" s="15" t="e">
        <f t="shared" si="1"/>
        <v>#VALUE!</v>
      </c>
      <c r="AA25" s="157"/>
      <c r="AB25" s="157"/>
      <c r="AC25" s="16" t="e">
        <f t="shared" si="2"/>
        <v>#VALUE!</v>
      </c>
      <c r="AE25" s="164" t="e">
        <f>IF(Y25=0,0,LOOKUP(Y25,[1]Deduct!A$2:A$18,[1]Deduct!C$2:C$18))</f>
        <v>#VALUE!</v>
      </c>
      <c r="AF25" s="165" t="e">
        <f>IF(Y25=0,0,LOOKUP(Y25,[1]Deduct!A$2:A$18,[1]Deduct!D$2:D$18))</f>
        <v>#VALUE!</v>
      </c>
      <c r="AG25" s="165" t="e">
        <f>IF(Y25=0,0,LOOKUP(Y25,[1]Deduct!A$2:A$18,[1]Deduct!E$2:E$18))</f>
        <v>#VALUE!</v>
      </c>
      <c r="AH25" s="166" t="e">
        <f t="shared" si="3"/>
        <v>#VALUE!</v>
      </c>
      <c r="AJ25" s="163">
        <f>IF(X25=0,0,LOOKUP(X25,[1]Deduct!A$21:A$64,[1]Deduct!A$21:A$64))-X25</f>
        <v>-26.25</v>
      </c>
      <c r="AK25" s="167">
        <f>IF(X25=0,0,LOOKUP(X25,[1]Deduct!A$21:A$64,[1]Deduct!C$21:C$64))</f>
        <v>76.92</v>
      </c>
      <c r="AL25" s="163">
        <f>IF(X25=0,0,LOOKUP(X25,[1]Deduct!A$21:A$64,[1]Deduct!D$21:D$64))</f>
        <v>30.49</v>
      </c>
      <c r="AM25" s="163">
        <f>IF(X25=0,0,LOOKUP(X25,[1]Deduct!A$21:A$64,[1]Deduct!E$21:E$64))</f>
        <v>13.01</v>
      </c>
      <c r="AN25" s="165">
        <f t="shared" si="4"/>
        <v>169.12</v>
      </c>
      <c r="AP25" s="168" t="e">
        <f t="shared" si="5"/>
        <v>#VALUE!</v>
      </c>
    </row>
    <row r="26" spans="1:42" s="163" customFormat="1" ht="15">
      <c r="A26" s="156">
        <v>24</v>
      </c>
      <c r="B26" s="181" t="s">
        <v>65</v>
      </c>
      <c r="C26" s="3" t="s">
        <v>141</v>
      </c>
      <c r="D26" s="1" t="s">
        <v>20</v>
      </c>
      <c r="E26" s="157" t="s">
        <v>18</v>
      </c>
      <c r="F26" s="158">
        <v>11</v>
      </c>
      <c r="G26" s="159">
        <f t="shared" si="6"/>
        <v>20</v>
      </c>
      <c r="H26" s="160">
        <v>20</v>
      </c>
      <c r="I26" s="25">
        <v>5</v>
      </c>
      <c r="J26" s="26">
        <v>9</v>
      </c>
      <c r="K26" s="27">
        <v>5</v>
      </c>
      <c r="L26" s="28">
        <v>9</v>
      </c>
      <c r="M26" s="25">
        <v>0</v>
      </c>
      <c r="N26" s="26">
        <v>0</v>
      </c>
      <c r="O26" s="27">
        <v>0</v>
      </c>
      <c r="P26" s="28">
        <v>0</v>
      </c>
      <c r="Q26" s="25">
        <v>5</v>
      </c>
      <c r="R26" s="26">
        <v>9</v>
      </c>
      <c r="S26" s="27">
        <v>5</v>
      </c>
      <c r="T26" s="28">
        <v>9</v>
      </c>
      <c r="U26" s="25">
        <v>5</v>
      </c>
      <c r="V26" s="26">
        <v>9</v>
      </c>
      <c r="W26" s="161"/>
      <c r="X26" s="162">
        <f t="shared" si="0"/>
        <v>440</v>
      </c>
      <c r="Y26" s="162" t="e">
        <f>SUMIF('[1]2007'!$B$2119:$B$2200,[1]New!B28,'[1]2007'!$E$2119:$E$2200)</f>
        <v>#VALUE!</v>
      </c>
      <c r="Z26" s="15" t="e">
        <f t="shared" si="1"/>
        <v>#VALUE!</v>
      </c>
      <c r="AA26" s="157">
        <v>1</v>
      </c>
      <c r="AB26" s="157"/>
      <c r="AC26" s="16" t="e">
        <f t="shared" si="2"/>
        <v>#VALUE!</v>
      </c>
      <c r="AE26" s="164" t="e">
        <f>IF(Y26=0,0,LOOKUP(Y26,[1]Deduct!A$2:A$18,[1]Deduct!C$2:C$18))</f>
        <v>#VALUE!</v>
      </c>
      <c r="AF26" s="165" t="e">
        <f>IF(Y26=0,0,LOOKUP(Y26,[1]Deduct!A$2:A$18,[1]Deduct!D$2:D$18))</f>
        <v>#VALUE!</v>
      </c>
      <c r="AG26" s="165" t="e">
        <f>IF(Y26=0,0,LOOKUP(Y26,[1]Deduct!A$2:A$18,[1]Deduct!E$2:E$18))</f>
        <v>#VALUE!</v>
      </c>
      <c r="AH26" s="166" t="e">
        <f t="shared" si="3"/>
        <v>#VALUE!</v>
      </c>
      <c r="AJ26" s="163">
        <f>IF(X26=0,0,LOOKUP(X26,[1]Deduct!A$21:A$64,[1]Deduct!A$21:A$64))-X26</f>
        <v>0</v>
      </c>
      <c r="AK26" s="167">
        <f>IF(X26=0,0,LOOKUP(X26,[1]Deduct!A$21:A$64,[1]Deduct!C$21:C$64))</f>
        <v>1.33</v>
      </c>
      <c r="AL26" s="163">
        <f>IF(X26=0,0,LOOKUP(X26,[1]Deduct!A$21:A$64,[1]Deduct!D$21:D$64))</f>
        <v>15.12</v>
      </c>
      <c r="AM26" s="163">
        <f>IF(X26=0,0,LOOKUP(X26,[1]Deduct!A$21:A$64,[1]Deduct!E$21:E$64))</f>
        <v>7.61</v>
      </c>
      <c r="AN26" s="165">
        <f t="shared" si="4"/>
        <v>49.83</v>
      </c>
      <c r="AP26" s="168" t="e">
        <f t="shared" si="5"/>
        <v>#VALUE!</v>
      </c>
    </row>
    <row r="27" spans="1:42" s="163" customFormat="1" ht="15">
      <c r="A27" s="156">
        <v>25</v>
      </c>
      <c r="B27" s="181" t="s">
        <v>66</v>
      </c>
      <c r="C27" s="3" t="s">
        <v>142</v>
      </c>
      <c r="D27" s="1" t="s">
        <v>25</v>
      </c>
      <c r="E27" s="157" t="s">
        <v>18</v>
      </c>
      <c r="F27" s="158">
        <v>11</v>
      </c>
      <c r="G27" s="159">
        <f t="shared" si="6"/>
        <v>20</v>
      </c>
      <c r="H27" s="160">
        <v>20</v>
      </c>
      <c r="I27" s="25">
        <v>9</v>
      </c>
      <c r="J27" s="26">
        <v>1</v>
      </c>
      <c r="K27" s="27">
        <v>9</v>
      </c>
      <c r="L27" s="28">
        <v>1</v>
      </c>
      <c r="M27" s="25">
        <v>9</v>
      </c>
      <c r="N27" s="26">
        <v>1</v>
      </c>
      <c r="O27" s="27">
        <v>9</v>
      </c>
      <c r="P27" s="28">
        <v>1</v>
      </c>
      <c r="Q27" s="25">
        <v>0</v>
      </c>
      <c r="R27" s="26">
        <v>0</v>
      </c>
      <c r="S27" s="27">
        <v>6</v>
      </c>
      <c r="T27" s="28">
        <v>10</v>
      </c>
      <c r="U27" s="25">
        <v>0</v>
      </c>
      <c r="V27" s="26">
        <v>0</v>
      </c>
      <c r="W27" s="161"/>
      <c r="X27" s="162">
        <f t="shared" si="0"/>
        <v>440</v>
      </c>
      <c r="Y27" s="162" t="e">
        <f>SUMIF('[1]2007'!$B$2119:$B$2200,[1]New!B29,'[1]2007'!$E$2119:$E$2200)</f>
        <v>#VALUE!</v>
      </c>
      <c r="Z27" s="15" t="e">
        <f t="shared" si="1"/>
        <v>#VALUE!</v>
      </c>
      <c r="AA27" s="157"/>
      <c r="AB27" s="157"/>
      <c r="AC27" s="16" t="e">
        <f t="shared" si="2"/>
        <v>#VALUE!</v>
      </c>
      <c r="AE27" s="164" t="e">
        <f>IF(Y27=0,0,LOOKUP(Y27,[1]Deduct!A$2:A$18,[1]Deduct!C$2:C$18))</f>
        <v>#VALUE!</v>
      </c>
      <c r="AF27" s="165" t="e">
        <f>IF(Y27=0,0,LOOKUP(Y27,[1]Deduct!A$2:A$18,[1]Deduct!D$2:D$18))</f>
        <v>#VALUE!</v>
      </c>
      <c r="AG27" s="165" t="e">
        <f>IF(Y27=0,0,LOOKUP(Y27,[1]Deduct!A$2:A$18,[1]Deduct!E$2:E$18))</f>
        <v>#VALUE!</v>
      </c>
      <c r="AH27" s="166" t="e">
        <f t="shared" si="3"/>
        <v>#VALUE!</v>
      </c>
      <c r="AJ27" s="163">
        <f>IF(X27=0,0,LOOKUP(X27,[1]Deduct!A$21:A$64,[1]Deduct!A$21:A$64))-X27</f>
        <v>0</v>
      </c>
      <c r="AK27" s="167">
        <f>IF(X27=0,0,LOOKUP(X27,[1]Deduct!A$21:A$64,[1]Deduct!C$21:C$64))</f>
        <v>1.33</v>
      </c>
      <c r="AL27" s="163">
        <f>IF(X27=0,0,LOOKUP(X27,[1]Deduct!A$21:A$64,[1]Deduct!D$21:D$64))</f>
        <v>15.12</v>
      </c>
      <c r="AM27" s="163">
        <f>IF(X27=0,0,LOOKUP(X27,[1]Deduct!A$21:A$64,[1]Deduct!E$21:E$64))</f>
        <v>7.61</v>
      </c>
      <c r="AN27" s="165">
        <f t="shared" si="4"/>
        <v>49.83</v>
      </c>
      <c r="AP27" s="168" t="e">
        <f t="shared" si="5"/>
        <v>#VALUE!</v>
      </c>
    </row>
    <row r="28" spans="1:42" s="163" customFormat="1" ht="15">
      <c r="A28" s="156">
        <v>26</v>
      </c>
      <c r="B28" s="181" t="s">
        <v>21</v>
      </c>
      <c r="C28" s="3" t="s">
        <v>22</v>
      </c>
      <c r="D28" s="1" t="s">
        <v>20</v>
      </c>
      <c r="E28" s="157" t="s">
        <v>18</v>
      </c>
      <c r="F28" s="158">
        <v>11</v>
      </c>
      <c r="G28" s="159">
        <f t="shared" si="6"/>
        <v>20</v>
      </c>
      <c r="H28" s="160">
        <v>20</v>
      </c>
      <c r="I28" s="25">
        <v>2</v>
      </c>
      <c r="J28" s="26">
        <v>6</v>
      </c>
      <c r="K28" s="27">
        <v>2</v>
      </c>
      <c r="L28" s="28">
        <v>6</v>
      </c>
      <c r="M28" s="25">
        <v>2</v>
      </c>
      <c r="N28" s="26">
        <v>6</v>
      </c>
      <c r="O28" s="27">
        <v>0</v>
      </c>
      <c r="P28" s="28">
        <v>0</v>
      </c>
      <c r="Q28" s="25">
        <v>0</v>
      </c>
      <c r="R28" s="26">
        <v>0</v>
      </c>
      <c r="S28" s="27">
        <v>5</v>
      </c>
      <c r="T28" s="28">
        <v>9</v>
      </c>
      <c r="U28" s="25">
        <v>5</v>
      </c>
      <c r="V28" s="26">
        <v>9</v>
      </c>
      <c r="W28" s="161"/>
      <c r="X28" s="162">
        <f t="shared" si="0"/>
        <v>440</v>
      </c>
      <c r="Y28" s="162" t="e">
        <f>SUMIF('[1]2007'!$B$2119:$B$2200,[1]New!B30,'[1]2007'!$E$2119:$E$2200)</f>
        <v>#VALUE!</v>
      </c>
      <c r="Z28" s="15" t="e">
        <f t="shared" si="1"/>
        <v>#VALUE!</v>
      </c>
      <c r="AA28" s="157"/>
      <c r="AB28" s="157"/>
      <c r="AC28" s="16" t="e">
        <f t="shared" si="2"/>
        <v>#VALUE!</v>
      </c>
      <c r="AE28" s="164" t="e">
        <f>IF(Y28=0,0,LOOKUP(Y28,[1]Deduct!A$2:A$18,[1]Deduct!C$2:C$18))</f>
        <v>#VALUE!</v>
      </c>
      <c r="AF28" s="165" t="e">
        <f>IF(Y28=0,0,LOOKUP(Y28,[1]Deduct!A$2:A$18,[1]Deduct!D$2:D$18))</f>
        <v>#VALUE!</v>
      </c>
      <c r="AG28" s="165" t="e">
        <f>IF(Y28=0,0,LOOKUP(Y28,[1]Deduct!A$2:A$18,[1]Deduct!E$2:E$18))</f>
        <v>#VALUE!</v>
      </c>
      <c r="AH28" s="166" t="e">
        <f t="shared" si="3"/>
        <v>#VALUE!</v>
      </c>
      <c r="AJ28" s="163">
        <f>IF(X28=0,0,LOOKUP(X28,[1]Deduct!A$21:A$64,[1]Deduct!A$21:A$64))-X28</f>
        <v>0</v>
      </c>
      <c r="AK28" s="167">
        <f>IF(X28=0,0,LOOKUP(X28,[1]Deduct!A$21:A$64,[1]Deduct!C$21:C$64))</f>
        <v>1.33</v>
      </c>
      <c r="AL28" s="163">
        <f>IF(X28=0,0,LOOKUP(X28,[1]Deduct!A$21:A$64,[1]Deduct!D$21:D$64))</f>
        <v>15.12</v>
      </c>
      <c r="AM28" s="163">
        <f>IF(X28=0,0,LOOKUP(X28,[1]Deduct!A$21:A$64,[1]Deduct!E$21:E$64))</f>
        <v>7.61</v>
      </c>
      <c r="AN28" s="165">
        <f t="shared" si="4"/>
        <v>49.83</v>
      </c>
      <c r="AP28" s="168" t="e">
        <f t="shared" si="5"/>
        <v>#VALUE!</v>
      </c>
    </row>
    <row r="29" spans="1:42" s="163" customFormat="1" ht="15">
      <c r="A29" s="156">
        <v>27</v>
      </c>
      <c r="B29" s="181" t="s">
        <v>67</v>
      </c>
      <c r="C29" s="3" t="s">
        <v>143</v>
      </c>
      <c r="D29" s="1" t="s">
        <v>20</v>
      </c>
      <c r="E29" s="157" t="s">
        <v>18</v>
      </c>
      <c r="F29" s="158">
        <v>11</v>
      </c>
      <c r="G29" s="159">
        <f t="shared" si="6"/>
        <v>37.5</v>
      </c>
      <c r="H29" s="160">
        <v>37.5</v>
      </c>
      <c r="I29" s="25">
        <v>0</v>
      </c>
      <c r="J29" s="26">
        <v>0</v>
      </c>
      <c r="K29" s="27">
        <v>0</v>
      </c>
      <c r="L29" s="28">
        <v>0</v>
      </c>
      <c r="M29" s="25">
        <v>9</v>
      </c>
      <c r="N29" s="26">
        <v>4.5</v>
      </c>
      <c r="O29" s="27">
        <v>9</v>
      </c>
      <c r="P29" s="28">
        <v>4.5</v>
      </c>
      <c r="Q29" s="25">
        <v>9</v>
      </c>
      <c r="R29" s="26">
        <v>4.5</v>
      </c>
      <c r="S29" s="27">
        <v>9</v>
      </c>
      <c r="T29" s="28">
        <v>4.5</v>
      </c>
      <c r="U29" s="25">
        <v>9</v>
      </c>
      <c r="V29" s="26">
        <v>4.5</v>
      </c>
      <c r="W29" s="161"/>
      <c r="X29" s="162">
        <f t="shared" si="0"/>
        <v>825</v>
      </c>
      <c r="Y29" s="162" t="e">
        <f>SUMIF('[1]2007'!$B$2119:$B$2200,[1]New!B31,'[1]2007'!$E$2119:$E$2200)</f>
        <v>#VALUE!</v>
      </c>
      <c r="Z29" s="15" t="e">
        <f t="shared" si="1"/>
        <v>#VALUE!</v>
      </c>
      <c r="AA29" s="157"/>
      <c r="AB29" s="157"/>
      <c r="AC29" s="16" t="e">
        <f t="shared" si="2"/>
        <v>#VALUE!</v>
      </c>
      <c r="AE29" s="164" t="e">
        <f>IF(Y29=0,0,LOOKUP(Y29,[1]Deduct!A$2:A$18,[1]Deduct!C$2:C$18))</f>
        <v>#VALUE!</v>
      </c>
      <c r="AF29" s="165" t="e">
        <f>IF(Y29=0,0,LOOKUP(Y29,[1]Deduct!A$2:A$18,[1]Deduct!D$2:D$18))</f>
        <v>#VALUE!</v>
      </c>
      <c r="AG29" s="165" t="e">
        <f>IF(Y29=0,0,LOOKUP(Y29,[1]Deduct!A$2:A$18,[1]Deduct!E$2:E$18))</f>
        <v>#VALUE!</v>
      </c>
      <c r="AH29" s="166" t="e">
        <f t="shared" si="3"/>
        <v>#VALUE!</v>
      </c>
      <c r="AJ29" s="163">
        <f>IF(X29=0,0,LOOKUP(X29,[1]Deduct!A$21:A$64,[1]Deduct!A$21:A$64))-X29</f>
        <v>-75</v>
      </c>
      <c r="AK29" s="167">
        <f>IF(X29=0,0,LOOKUP(X29,[1]Deduct!A$21:A$64,[1]Deduct!C$21:C$64))</f>
        <v>76.92</v>
      </c>
      <c r="AL29" s="163">
        <f>IF(X29=0,0,LOOKUP(X29,[1]Deduct!A$21:A$64,[1]Deduct!D$21:D$64))</f>
        <v>30.49</v>
      </c>
      <c r="AM29" s="163">
        <f>IF(X29=0,0,LOOKUP(X29,[1]Deduct!A$21:A$64,[1]Deduct!E$21:E$64))</f>
        <v>13.01</v>
      </c>
      <c r="AN29" s="165">
        <f t="shared" si="4"/>
        <v>169.12</v>
      </c>
      <c r="AP29" s="168" t="e">
        <f t="shared" si="5"/>
        <v>#VALUE!</v>
      </c>
    </row>
    <row r="30" spans="1:42" s="163" customFormat="1" ht="15">
      <c r="A30" s="156">
        <v>28</v>
      </c>
      <c r="B30" s="181" t="s">
        <v>69</v>
      </c>
      <c r="C30" s="3" t="s">
        <v>145</v>
      </c>
      <c r="D30" s="1" t="s">
        <v>17</v>
      </c>
      <c r="E30" s="157" t="s">
        <v>18</v>
      </c>
      <c r="F30" s="158">
        <v>11</v>
      </c>
      <c r="G30" s="159">
        <f t="shared" si="6"/>
        <v>22.5</v>
      </c>
      <c r="H30" s="160">
        <v>22.5</v>
      </c>
      <c r="I30" s="25">
        <v>12</v>
      </c>
      <c r="J30" s="26">
        <v>4.5</v>
      </c>
      <c r="K30" s="27">
        <v>12</v>
      </c>
      <c r="L30" s="28">
        <v>4.5</v>
      </c>
      <c r="M30" s="25">
        <v>0</v>
      </c>
      <c r="N30" s="26">
        <v>0</v>
      </c>
      <c r="O30" s="27">
        <v>12</v>
      </c>
      <c r="P30" s="28">
        <v>4.5</v>
      </c>
      <c r="Q30" s="25">
        <v>0</v>
      </c>
      <c r="R30" s="26">
        <v>0</v>
      </c>
      <c r="S30" s="27">
        <v>12</v>
      </c>
      <c r="T30" s="28">
        <v>4.5</v>
      </c>
      <c r="U30" s="25">
        <v>12</v>
      </c>
      <c r="V30" s="26">
        <v>4.5</v>
      </c>
      <c r="W30" s="161"/>
      <c r="X30" s="162">
        <f t="shared" si="0"/>
        <v>495</v>
      </c>
      <c r="Y30" s="162" t="e">
        <f>SUMIF('[1]2007'!$B$2119:$B$2200,[1]New!B32,'[1]2007'!$E$2119:$E$2200)</f>
        <v>#VALUE!</v>
      </c>
      <c r="Z30" s="15" t="e">
        <f t="shared" si="1"/>
        <v>#VALUE!</v>
      </c>
      <c r="AA30" s="157"/>
      <c r="AB30" s="157"/>
      <c r="AC30" s="16" t="e">
        <f t="shared" si="2"/>
        <v>#VALUE!</v>
      </c>
      <c r="AE30" s="164" t="e">
        <f>IF(Y30=0,0,LOOKUP(Y30,[1]Deduct!A$2:A$18,[1]Deduct!C$2:C$18))</f>
        <v>#VALUE!</v>
      </c>
      <c r="AF30" s="165" t="e">
        <f>IF(Y30=0,0,LOOKUP(Y30,[1]Deduct!A$2:A$18,[1]Deduct!D$2:D$18))</f>
        <v>#VALUE!</v>
      </c>
      <c r="AG30" s="165" t="e">
        <f>IF(Y30=0,0,LOOKUP(Y30,[1]Deduct!A$2:A$18,[1]Deduct!E$2:E$18))</f>
        <v>#VALUE!</v>
      </c>
      <c r="AH30" s="166" t="e">
        <f t="shared" si="3"/>
        <v>#VALUE!</v>
      </c>
      <c r="AJ30" s="163">
        <f>IF(X30=0,0,LOOKUP(X30,[1]Deduct!A$21:A$64,[1]Deduct!A$21:A$64))-X30</f>
        <v>-5</v>
      </c>
      <c r="AK30" s="167">
        <f>IF(X30=0,0,LOOKUP(X30,[1]Deduct!A$21:A$64,[1]Deduct!C$21:C$64))</f>
        <v>9.0299999999999994</v>
      </c>
      <c r="AL30" s="163">
        <f>IF(X30=0,0,LOOKUP(X30,[1]Deduct!A$21:A$64,[1]Deduct!D$21:D$64))</f>
        <v>17.600000000000001</v>
      </c>
      <c r="AM30" s="163">
        <f>IF(X30=0,0,LOOKUP(X30,[1]Deduct!A$21:A$64,[1]Deduct!E$21:E$64))</f>
        <v>8.48</v>
      </c>
      <c r="AN30" s="165">
        <f t="shared" si="4"/>
        <v>64.58</v>
      </c>
      <c r="AP30" s="168" t="e">
        <f t="shared" si="5"/>
        <v>#VALUE!</v>
      </c>
    </row>
    <row r="31" spans="1:42" s="163" customFormat="1" ht="15">
      <c r="A31" s="156">
        <v>29</v>
      </c>
      <c r="B31" s="181" t="s">
        <v>236</v>
      </c>
      <c r="C31" s="3" t="s">
        <v>237</v>
      </c>
      <c r="D31" s="1" t="s">
        <v>17</v>
      </c>
      <c r="E31" s="157" t="s">
        <v>18</v>
      </c>
      <c r="F31" s="158">
        <v>11</v>
      </c>
      <c r="G31" s="159">
        <f t="shared" si="6"/>
        <v>20</v>
      </c>
      <c r="H31" s="160">
        <v>20</v>
      </c>
      <c r="I31" s="25">
        <v>0</v>
      </c>
      <c r="J31" s="26">
        <v>0</v>
      </c>
      <c r="K31" s="27">
        <v>0</v>
      </c>
      <c r="L31" s="28">
        <v>0</v>
      </c>
      <c r="M31" s="25">
        <v>12</v>
      </c>
      <c r="N31" s="26">
        <v>4</v>
      </c>
      <c r="O31" s="27">
        <v>9</v>
      </c>
      <c r="P31" s="28">
        <v>1</v>
      </c>
      <c r="Q31" s="25">
        <v>9</v>
      </c>
      <c r="R31" s="26">
        <v>1</v>
      </c>
      <c r="S31" s="27">
        <v>9</v>
      </c>
      <c r="T31" s="28">
        <v>1</v>
      </c>
      <c r="U31" s="25">
        <v>9</v>
      </c>
      <c r="V31" s="26">
        <v>1</v>
      </c>
      <c r="W31" s="161"/>
      <c r="X31" s="162">
        <f t="shared" si="0"/>
        <v>440</v>
      </c>
      <c r="Y31" s="162" t="e">
        <f>SUMIF('[1]2007'!$B$2119:$B$2200,[1]New!B33,'[1]2007'!$E$2119:$E$2200)</f>
        <v>#VALUE!</v>
      </c>
      <c r="Z31" s="15" t="e">
        <f t="shared" si="1"/>
        <v>#VALUE!</v>
      </c>
      <c r="AA31" s="157">
        <v>1</v>
      </c>
      <c r="AB31" s="157"/>
      <c r="AC31" s="16" t="e">
        <f t="shared" si="2"/>
        <v>#VALUE!</v>
      </c>
      <c r="AE31" s="164" t="e">
        <f>IF(Y31=0,0,LOOKUP(Y31,[1]Deduct!A$2:A$18,[1]Deduct!C$2:C$18))</f>
        <v>#VALUE!</v>
      </c>
      <c r="AF31" s="165" t="e">
        <f>IF(Y31=0,0,LOOKUP(Y31,[1]Deduct!A$2:A$18,[1]Deduct!D$2:D$18))</f>
        <v>#VALUE!</v>
      </c>
      <c r="AG31" s="165" t="e">
        <f>IF(Y31=0,0,LOOKUP(Y31,[1]Deduct!A$2:A$18,[1]Deduct!E$2:E$18))</f>
        <v>#VALUE!</v>
      </c>
      <c r="AH31" s="166" t="e">
        <f t="shared" si="3"/>
        <v>#VALUE!</v>
      </c>
      <c r="AJ31" s="163">
        <f>IF(X31=0,0,LOOKUP(X31,[1]Deduct!A$21:A$64,[1]Deduct!A$21:A$64))-X31</f>
        <v>0</v>
      </c>
      <c r="AK31" s="167">
        <f>IF(X31=0,0,LOOKUP(X31,[1]Deduct!A$21:A$64,[1]Deduct!C$21:C$64))</f>
        <v>1.33</v>
      </c>
      <c r="AL31" s="163">
        <f>IF(X31=0,0,LOOKUP(X31,[1]Deduct!A$21:A$64,[1]Deduct!D$21:D$64))</f>
        <v>15.12</v>
      </c>
      <c r="AM31" s="163">
        <f>IF(X31=0,0,LOOKUP(X31,[1]Deduct!A$21:A$64,[1]Deduct!E$21:E$64))</f>
        <v>7.61</v>
      </c>
      <c r="AN31" s="165">
        <f t="shared" si="4"/>
        <v>49.83</v>
      </c>
      <c r="AP31" s="168" t="e">
        <f t="shared" si="5"/>
        <v>#VALUE!</v>
      </c>
    </row>
    <row r="32" spans="1:42" s="163" customFormat="1" ht="15">
      <c r="A32" s="156">
        <v>30</v>
      </c>
      <c r="B32" s="181" t="s">
        <v>219</v>
      </c>
      <c r="C32" s="3" t="s">
        <v>220</v>
      </c>
      <c r="D32" s="1" t="s">
        <v>216</v>
      </c>
      <c r="E32" s="157" t="s">
        <v>18</v>
      </c>
      <c r="F32" s="158">
        <v>11</v>
      </c>
      <c r="G32" s="159">
        <f t="shared" si="6"/>
        <v>20</v>
      </c>
      <c r="H32" s="160">
        <v>20</v>
      </c>
      <c r="I32" s="25">
        <v>9</v>
      </c>
      <c r="J32" s="26">
        <v>1</v>
      </c>
      <c r="K32" s="27">
        <v>12</v>
      </c>
      <c r="L32" s="28">
        <v>4</v>
      </c>
      <c r="M32" s="25">
        <v>0</v>
      </c>
      <c r="N32" s="26">
        <v>0</v>
      </c>
      <c r="O32" s="27">
        <v>12</v>
      </c>
      <c r="P32" s="28">
        <v>4</v>
      </c>
      <c r="Q32" s="25">
        <v>0</v>
      </c>
      <c r="R32" s="26">
        <v>0</v>
      </c>
      <c r="S32" s="27">
        <v>9</v>
      </c>
      <c r="T32" s="28">
        <v>1</v>
      </c>
      <c r="U32" s="25">
        <v>9</v>
      </c>
      <c r="V32" s="26">
        <v>1</v>
      </c>
      <c r="W32" s="161"/>
      <c r="X32" s="162">
        <f t="shared" si="0"/>
        <v>440</v>
      </c>
      <c r="Y32" s="162" t="e">
        <f>SUMIF('[1]2007'!$B$2119:$B$2200,[1]New!B34,'[1]2007'!$E$2119:$E$2200)</f>
        <v>#VALUE!</v>
      </c>
      <c r="Z32" s="15" t="e">
        <f t="shared" si="1"/>
        <v>#VALUE!</v>
      </c>
      <c r="AA32" s="157">
        <v>1</v>
      </c>
      <c r="AB32" s="157"/>
      <c r="AC32" s="16" t="e">
        <f t="shared" si="2"/>
        <v>#VALUE!</v>
      </c>
      <c r="AE32" s="164" t="e">
        <f>IF(Y32=0,0,LOOKUP(Y32,[1]Deduct!A$2:A$18,[1]Deduct!C$2:C$18))</f>
        <v>#VALUE!</v>
      </c>
      <c r="AF32" s="165" t="e">
        <f>IF(Y32=0,0,LOOKUP(Y32,[1]Deduct!A$2:A$18,[1]Deduct!D$2:D$18))</f>
        <v>#VALUE!</v>
      </c>
      <c r="AG32" s="165" t="e">
        <f>IF(Y32=0,0,LOOKUP(Y32,[1]Deduct!A$2:A$18,[1]Deduct!E$2:E$18))</f>
        <v>#VALUE!</v>
      </c>
      <c r="AH32" s="166" t="e">
        <f t="shared" si="3"/>
        <v>#VALUE!</v>
      </c>
      <c r="AJ32" s="163">
        <f>IF(X32=0,0,LOOKUP(X32,[1]Deduct!A$21:A$64,[1]Deduct!A$21:A$64))-X32</f>
        <v>0</v>
      </c>
      <c r="AK32" s="167">
        <f>IF(X32=0,0,LOOKUP(X32,[1]Deduct!A$21:A$64,[1]Deduct!C$21:C$64))</f>
        <v>1.33</v>
      </c>
      <c r="AL32" s="163">
        <f>IF(X32=0,0,LOOKUP(X32,[1]Deduct!A$21:A$64,[1]Deduct!D$21:D$64))</f>
        <v>15.12</v>
      </c>
      <c r="AM32" s="163">
        <f>IF(X32=0,0,LOOKUP(X32,[1]Deduct!A$21:A$64,[1]Deduct!E$21:E$64))</f>
        <v>7.61</v>
      </c>
      <c r="AN32" s="165">
        <f t="shared" si="4"/>
        <v>49.83</v>
      </c>
      <c r="AP32" s="168" t="e">
        <f t="shared" si="5"/>
        <v>#VALUE!</v>
      </c>
    </row>
    <row r="33" spans="1:42" s="163" customFormat="1" ht="15">
      <c r="A33" s="156">
        <v>31</v>
      </c>
      <c r="B33" s="181" t="s">
        <v>70</v>
      </c>
      <c r="C33" s="3" t="s">
        <v>146</v>
      </c>
      <c r="D33" s="1" t="s">
        <v>213</v>
      </c>
      <c r="E33" s="157" t="s">
        <v>18</v>
      </c>
      <c r="F33" s="158">
        <v>11</v>
      </c>
      <c r="G33" s="159">
        <f t="shared" si="6"/>
        <v>27.5</v>
      </c>
      <c r="H33" s="160">
        <v>27.5</v>
      </c>
      <c r="I33" s="25">
        <v>6</v>
      </c>
      <c r="J33" s="26">
        <v>10</v>
      </c>
      <c r="K33" s="27">
        <v>6</v>
      </c>
      <c r="L33" s="28">
        <v>10</v>
      </c>
      <c r="M33" s="25">
        <v>6</v>
      </c>
      <c r="N33" s="26">
        <v>10</v>
      </c>
      <c r="O33" s="27">
        <v>6</v>
      </c>
      <c r="P33" s="28">
        <v>10</v>
      </c>
      <c r="Q33" s="25">
        <v>6</v>
      </c>
      <c r="R33" s="26">
        <v>10</v>
      </c>
      <c r="S33" s="27">
        <v>6</v>
      </c>
      <c r="T33" s="28">
        <v>10</v>
      </c>
      <c r="U33" s="25">
        <v>6.5</v>
      </c>
      <c r="V33" s="26">
        <v>10</v>
      </c>
      <c r="W33" s="161"/>
      <c r="X33" s="162">
        <f t="shared" si="0"/>
        <v>605</v>
      </c>
      <c r="Y33" s="162" t="e">
        <f>SUMIF('[1]2007'!$B$2119:$B$2200,[1]New!B35,'[1]2007'!$E$2119:$E$2200)</f>
        <v>#VALUE!</v>
      </c>
      <c r="Z33" s="15" t="e">
        <f t="shared" si="1"/>
        <v>#VALUE!</v>
      </c>
      <c r="AA33" s="157"/>
      <c r="AB33" s="157"/>
      <c r="AC33" s="16" t="e">
        <f t="shared" si="2"/>
        <v>#VALUE!</v>
      </c>
      <c r="AE33" s="164" t="e">
        <f>IF(Y33=0,0,LOOKUP(Y33,[1]Deduct!A$2:A$18,[1]Deduct!C$2:C$18))</f>
        <v>#VALUE!</v>
      </c>
      <c r="AF33" s="165" t="e">
        <f>IF(Y33=0,0,LOOKUP(Y33,[1]Deduct!A$2:A$18,[1]Deduct!D$2:D$18))</f>
        <v>#VALUE!</v>
      </c>
      <c r="AG33" s="165" t="e">
        <f>IF(Y33=0,0,LOOKUP(Y33,[1]Deduct!A$2:A$18,[1]Deduct!E$2:E$18))</f>
        <v>#VALUE!</v>
      </c>
      <c r="AH33" s="166" t="e">
        <f t="shared" si="3"/>
        <v>#VALUE!</v>
      </c>
      <c r="AJ33" s="163">
        <f>IF(X33=0,0,LOOKUP(X33,[1]Deduct!A$21:A$64,[1]Deduct!A$21:A$64))-X33</f>
        <v>-5</v>
      </c>
      <c r="AK33" s="167">
        <f>IF(X33=0,0,LOOKUP(X33,[1]Deduct!A$21:A$64,[1]Deduct!C$21:C$64))</f>
        <v>36.409999999999997</v>
      </c>
      <c r="AL33" s="163">
        <f>IF(X33=0,0,LOOKUP(X33,[1]Deduct!A$21:A$64,[1]Deduct!D$21:D$64))</f>
        <v>23.04</v>
      </c>
      <c r="AM33" s="163">
        <f>IF(X33=0,0,LOOKUP(X33,[1]Deduct!A$21:A$64,[1]Deduct!E$21:E$64))</f>
        <v>10.38</v>
      </c>
      <c r="AN33" s="165">
        <f t="shared" si="4"/>
        <v>107.4</v>
      </c>
      <c r="AP33" s="168" t="e">
        <f t="shared" si="5"/>
        <v>#VALUE!</v>
      </c>
    </row>
    <row r="34" spans="1:42" s="163" customFormat="1" ht="15">
      <c r="A34" s="156">
        <v>32</v>
      </c>
      <c r="B34" s="181" t="s">
        <v>243</v>
      </c>
      <c r="C34" s="3" t="s">
        <v>244</v>
      </c>
      <c r="D34" s="1" t="s">
        <v>20</v>
      </c>
      <c r="E34" s="157" t="s">
        <v>18</v>
      </c>
      <c r="F34" s="158">
        <v>11</v>
      </c>
      <c r="G34" s="159">
        <f t="shared" si="6"/>
        <v>24.5</v>
      </c>
      <c r="H34" s="160">
        <v>24.5</v>
      </c>
      <c r="I34" s="25">
        <v>3</v>
      </c>
      <c r="J34" s="26">
        <v>9</v>
      </c>
      <c r="K34" s="27">
        <v>4</v>
      </c>
      <c r="L34" s="28">
        <v>9</v>
      </c>
      <c r="M34" s="25">
        <v>5</v>
      </c>
      <c r="N34" s="26">
        <v>9</v>
      </c>
      <c r="O34" s="27">
        <v>0</v>
      </c>
      <c r="P34" s="28">
        <v>0</v>
      </c>
      <c r="Q34" s="25">
        <v>5</v>
      </c>
      <c r="R34" s="26">
        <v>9</v>
      </c>
      <c r="S34" s="27">
        <v>0</v>
      </c>
      <c r="T34" s="28">
        <v>0</v>
      </c>
      <c r="U34" s="25">
        <v>3.5</v>
      </c>
      <c r="V34" s="26">
        <v>9</v>
      </c>
      <c r="W34" s="161"/>
      <c r="X34" s="162">
        <f t="shared" si="0"/>
        <v>539</v>
      </c>
      <c r="Y34" s="162" t="e">
        <f>SUMIF('[1]2007'!$B$2119:$B$2200,[1]New!B36,'[1]2007'!$E$2119:$E$2200)</f>
        <v>#VALUE!</v>
      </c>
      <c r="Z34" s="15" t="e">
        <f t="shared" si="1"/>
        <v>#VALUE!</v>
      </c>
      <c r="AA34" s="157"/>
      <c r="AB34" s="157"/>
      <c r="AC34" s="16" t="e">
        <f t="shared" si="2"/>
        <v>#VALUE!</v>
      </c>
      <c r="AE34" s="164" t="e">
        <f>IF(Y34=0,0,LOOKUP(Y34,[1]Deduct!A$2:A$18,[1]Deduct!C$2:C$18))</f>
        <v>#VALUE!</v>
      </c>
      <c r="AF34" s="165" t="e">
        <f>IF(Y34=0,0,LOOKUP(Y34,[1]Deduct!A$2:A$18,[1]Deduct!D$2:D$18))</f>
        <v>#VALUE!</v>
      </c>
      <c r="AG34" s="165" t="e">
        <f>IF(Y34=0,0,LOOKUP(Y34,[1]Deduct!A$2:A$18,[1]Deduct!E$2:E$18))</f>
        <v>#VALUE!</v>
      </c>
      <c r="AH34" s="166" t="e">
        <f t="shared" si="3"/>
        <v>#VALUE!</v>
      </c>
      <c r="AJ34" s="163">
        <f>IF(X34=0,0,LOOKUP(X34,[1]Deduct!A$21:A$64,[1]Deduct!A$21:A$64))-X34</f>
        <v>-9</v>
      </c>
      <c r="AK34" s="167">
        <f>IF(X34=0,0,LOOKUP(X34,[1]Deduct!A$21:A$64,[1]Deduct!C$21:C$64))</f>
        <v>18.72</v>
      </c>
      <c r="AL34" s="163">
        <f>IF(X34=0,0,LOOKUP(X34,[1]Deduct!A$21:A$64,[1]Deduct!D$21:D$64))</f>
        <v>19.579999999999998</v>
      </c>
      <c r="AM34" s="163">
        <f>IF(X34=0,0,LOOKUP(X34,[1]Deduct!A$21:A$64,[1]Deduct!E$21:E$64))</f>
        <v>9.17</v>
      </c>
      <c r="AN34" s="165">
        <f t="shared" si="4"/>
        <v>79.89</v>
      </c>
      <c r="AP34" s="168" t="e">
        <f t="shared" si="5"/>
        <v>#VALUE!</v>
      </c>
    </row>
    <row r="35" spans="1:42" s="163" customFormat="1" ht="15">
      <c r="A35" s="156">
        <v>33</v>
      </c>
      <c r="B35" s="181" t="s">
        <v>71</v>
      </c>
      <c r="C35" s="3" t="s">
        <v>147</v>
      </c>
      <c r="D35" s="1" t="s">
        <v>19</v>
      </c>
      <c r="E35" s="157" t="s">
        <v>18</v>
      </c>
      <c r="F35" s="158">
        <v>11</v>
      </c>
      <c r="G35" s="159">
        <f t="shared" si="6"/>
        <v>20</v>
      </c>
      <c r="H35" s="160">
        <v>20</v>
      </c>
      <c r="I35" s="25">
        <v>6</v>
      </c>
      <c r="J35" s="26">
        <v>10</v>
      </c>
      <c r="K35" s="27">
        <v>6</v>
      </c>
      <c r="L35" s="28">
        <v>10</v>
      </c>
      <c r="M35" s="25">
        <v>0</v>
      </c>
      <c r="N35" s="26">
        <v>0</v>
      </c>
      <c r="O35" s="27">
        <v>6</v>
      </c>
      <c r="P35" s="28">
        <v>10</v>
      </c>
      <c r="Q35" s="25">
        <v>0</v>
      </c>
      <c r="R35" s="26">
        <v>0</v>
      </c>
      <c r="S35" s="27">
        <v>6</v>
      </c>
      <c r="T35" s="28">
        <v>10</v>
      </c>
      <c r="U35" s="25">
        <v>6</v>
      </c>
      <c r="V35" s="26">
        <v>10</v>
      </c>
      <c r="W35" s="161"/>
      <c r="X35" s="162">
        <f t="shared" si="0"/>
        <v>440</v>
      </c>
      <c r="Y35" s="162" t="e">
        <f>SUMIF('[1]2007'!$B$2119:$B$2200,[1]New!B37,'[1]2007'!$E$2119:$E$2200)</f>
        <v>#VALUE!</v>
      </c>
      <c r="Z35" s="15" t="e">
        <f t="shared" si="1"/>
        <v>#VALUE!</v>
      </c>
      <c r="AA35" s="157">
        <v>1</v>
      </c>
      <c r="AB35" s="157"/>
      <c r="AC35" s="16" t="e">
        <f t="shared" si="2"/>
        <v>#VALUE!</v>
      </c>
      <c r="AE35" s="164" t="e">
        <f>IF(Y35=0,0,LOOKUP(Y35,[1]Deduct!A$2:A$18,[1]Deduct!C$2:C$18))</f>
        <v>#VALUE!</v>
      </c>
      <c r="AF35" s="165" t="e">
        <f>IF(Y35=0,0,LOOKUP(Y35,[1]Deduct!A$2:A$18,[1]Deduct!D$2:D$18))</f>
        <v>#VALUE!</v>
      </c>
      <c r="AG35" s="165" t="e">
        <f>IF(Y35=0,0,LOOKUP(Y35,[1]Deduct!A$2:A$18,[1]Deduct!E$2:E$18))</f>
        <v>#VALUE!</v>
      </c>
      <c r="AH35" s="166" t="e">
        <f t="shared" si="3"/>
        <v>#VALUE!</v>
      </c>
      <c r="AJ35" s="163">
        <f>IF(X35=0,0,LOOKUP(X35,[1]Deduct!A$21:A$64,[1]Deduct!A$21:A$64))-X35</f>
        <v>0</v>
      </c>
      <c r="AK35" s="167">
        <f>IF(X35=0,0,LOOKUP(X35,[1]Deduct!A$21:A$64,[1]Deduct!C$21:C$64))</f>
        <v>1.33</v>
      </c>
      <c r="AL35" s="163">
        <f>IF(X35=0,0,LOOKUP(X35,[1]Deduct!A$21:A$64,[1]Deduct!D$21:D$64))</f>
        <v>15.12</v>
      </c>
      <c r="AM35" s="163">
        <f>IF(X35=0,0,LOOKUP(X35,[1]Deduct!A$21:A$64,[1]Deduct!E$21:E$64))</f>
        <v>7.61</v>
      </c>
      <c r="AN35" s="165">
        <f t="shared" si="4"/>
        <v>49.83</v>
      </c>
      <c r="AP35" s="168" t="e">
        <f t="shared" si="5"/>
        <v>#VALUE!</v>
      </c>
    </row>
    <row r="36" spans="1:42" s="163" customFormat="1" ht="15">
      <c r="A36" s="156">
        <v>34</v>
      </c>
      <c r="B36" s="181" t="s">
        <v>72</v>
      </c>
      <c r="C36" s="3" t="s">
        <v>149</v>
      </c>
      <c r="D36" s="1" t="s">
        <v>20</v>
      </c>
      <c r="E36" s="157" t="s">
        <v>18</v>
      </c>
      <c r="F36" s="158">
        <v>11</v>
      </c>
      <c r="G36" s="159">
        <f t="shared" si="6"/>
        <v>38.379999999999995</v>
      </c>
      <c r="H36" s="160">
        <v>38.380000000000003</v>
      </c>
      <c r="I36" s="25">
        <v>0</v>
      </c>
      <c r="J36" s="26">
        <v>0</v>
      </c>
      <c r="K36" s="27">
        <v>0</v>
      </c>
      <c r="L36" s="28">
        <v>0</v>
      </c>
      <c r="M36" s="25">
        <v>9</v>
      </c>
      <c r="N36" s="26">
        <v>5.38</v>
      </c>
      <c r="O36" s="27">
        <v>9</v>
      </c>
      <c r="P36" s="28">
        <v>4.5</v>
      </c>
      <c r="Q36" s="25">
        <v>9</v>
      </c>
      <c r="R36" s="26">
        <v>4.5</v>
      </c>
      <c r="S36" s="27">
        <v>9</v>
      </c>
      <c r="T36" s="28">
        <v>4.5</v>
      </c>
      <c r="U36" s="25">
        <v>9</v>
      </c>
      <c r="V36" s="26">
        <v>4.5</v>
      </c>
      <c r="W36" s="161"/>
      <c r="X36" s="162">
        <f t="shared" si="0"/>
        <v>844.3599999999999</v>
      </c>
      <c r="Y36" s="162" t="e">
        <f>SUMIF('[1]2007'!$B$2119:$B$2200,[1]New!B38,'[1]2007'!$E$2119:$E$2200)</f>
        <v>#VALUE!</v>
      </c>
      <c r="Z36" s="15" t="e">
        <f t="shared" si="1"/>
        <v>#VALUE!</v>
      </c>
      <c r="AA36" s="157"/>
      <c r="AB36" s="157"/>
      <c r="AC36" s="16" t="e">
        <f t="shared" si="2"/>
        <v>#VALUE!</v>
      </c>
      <c r="AE36" s="164" t="e">
        <f>IF(Y36=0,0,LOOKUP(Y36,[1]Deduct!A$2:A$18,[1]Deduct!C$2:C$18))</f>
        <v>#VALUE!</v>
      </c>
      <c r="AF36" s="165" t="e">
        <f>IF(Y36=0,0,LOOKUP(Y36,[1]Deduct!A$2:A$18,[1]Deduct!D$2:D$18))</f>
        <v>#VALUE!</v>
      </c>
      <c r="AG36" s="165" t="e">
        <f>IF(Y36=0,0,LOOKUP(Y36,[1]Deduct!A$2:A$18,[1]Deduct!E$2:E$18))</f>
        <v>#VALUE!</v>
      </c>
      <c r="AH36" s="166" t="e">
        <f t="shared" si="3"/>
        <v>#VALUE!</v>
      </c>
      <c r="AJ36" s="163">
        <f>IF(X36=0,0,LOOKUP(X36,[1]Deduct!A$21:A$64,[1]Deduct!A$21:A$64))-X36</f>
        <v>-94.3599999999999</v>
      </c>
      <c r="AK36" s="167">
        <f>IF(X36=0,0,LOOKUP(X36,[1]Deduct!A$21:A$64,[1]Deduct!C$21:C$64))</f>
        <v>76.92</v>
      </c>
      <c r="AL36" s="163">
        <f>IF(X36=0,0,LOOKUP(X36,[1]Deduct!A$21:A$64,[1]Deduct!D$21:D$64))</f>
        <v>30.49</v>
      </c>
      <c r="AM36" s="163">
        <f>IF(X36=0,0,LOOKUP(X36,[1]Deduct!A$21:A$64,[1]Deduct!E$21:E$64))</f>
        <v>13.01</v>
      </c>
      <c r="AN36" s="165">
        <f t="shared" si="4"/>
        <v>169.12</v>
      </c>
      <c r="AP36" s="168" t="e">
        <f t="shared" si="5"/>
        <v>#VALUE!</v>
      </c>
    </row>
    <row r="37" spans="1:42" s="163" customFormat="1" ht="15">
      <c r="A37" s="156">
        <v>35</v>
      </c>
      <c r="B37" s="181" t="s">
        <v>73</v>
      </c>
      <c r="C37" s="3" t="s">
        <v>150</v>
      </c>
      <c r="D37" s="1" t="s">
        <v>20</v>
      </c>
      <c r="E37" s="157" t="s">
        <v>18</v>
      </c>
      <c r="F37" s="158">
        <v>11</v>
      </c>
      <c r="G37" s="159">
        <f t="shared" si="6"/>
        <v>37.5</v>
      </c>
      <c r="H37" s="160">
        <v>37.5</v>
      </c>
      <c r="I37" s="25">
        <v>0</v>
      </c>
      <c r="J37" s="26">
        <v>0</v>
      </c>
      <c r="K37" s="27">
        <v>12</v>
      </c>
      <c r="L37" s="28">
        <v>7.5</v>
      </c>
      <c r="M37" s="25">
        <v>12</v>
      </c>
      <c r="N37" s="26">
        <v>7.5</v>
      </c>
      <c r="O37" s="27">
        <v>12</v>
      </c>
      <c r="P37" s="28">
        <v>7.5</v>
      </c>
      <c r="Q37" s="25">
        <v>0</v>
      </c>
      <c r="R37" s="26">
        <v>0</v>
      </c>
      <c r="S37" s="27">
        <v>12</v>
      </c>
      <c r="T37" s="28">
        <v>7.5</v>
      </c>
      <c r="U37" s="25">
        <v>12</v>
      </c>
      <c r="V37" s="26">
        <v>7.5</v>
      </c>
      <c r="W37" s="161"/>
      <c r="X37" s="162">
        <f t="shared" si="0"/>
        <v>825</v>
      </c>
      <c r="Y37" s="162" t="e">
        <f>SUMIF('[1]2007'!$B$2119:$B$2200,[1]New!B39,'[1]2007'!$E$2119:$E$2200)</f>
        <v>#VALUE!</v>
      </c>
      <c r="Z37" s="15" t="e">
        <f t="shared" si="1"/>
        <v>#VALUE!</v>
      </c>
      <c r="AA37" s="157"/>
      <c r="AB37" s="157"/>
      <c r="AC37" s="16" t="e">
        <f t="shared" si="2"/>
        <v>#VALUE!</v>
      </c>
      <c r="AE37" s="164" t="e">
        <f>IF(Y37=0,0,LOOKUP(Y37,[1]Deduct!A$2:A$18,[1]Deduct!C$2:C$18))</f>
        <v>#VALUE!</v>
      </c>
      <c r="AF37" s="165" t="e">
        <f>IF(Y37=0,0,LOOKUP(Y37,[1]Deduct!A$2:A$18,[1]Deduct!D$2:D$18))</f>
        <v>#VALUE!</v>
      </c>
      <c r="AG37" s="165" t="e">
        <f>IF(Y37=0,0,LOOKUP(Y37,[1]Deduct!A$2:A$18,[1]Deduct!E$2:E$18))</f>
        <v>#VALUE!</v>
      </c>
      <c r="AH37" s="166" t="e">
        <f t="shared" si="3"/>
        <v>#VALUE!</v>
      </c>
      <c r="AJ37" s="163">
        <f>IF(X37=0,0,LOOKUP(X37,[1]Deduct!A$21:A$64,[1]Deduct!A$21:A$64))-X37</f>
        <v>-75</v>
      </c>
      <c r="AK37" s="167">
        <f>IF(X37=0,0,LOOKUP(X37,[1]Deduct!A$21:A$64,[1]Deduct!C$21:C$64))</f>
        <v>76.92</v>
      </c>
      <c r="AL37" s="163">
        <f>IF(X37=0,0,LOOKUP(X37,[1]Deduct!A$21:A$64,[1]Deduct!D$21:D$64))</f>
        <v>30.49</v>
      </c>
      <c r="AM37" s="163">
        <f>IF(X37=0,0,LOOKUP(X37,[1]Deduct!A$21:A$64,[1]Deduct!E$21:E$64))</f>
        <v>13.01</v>
      </c>
      <c r="AN37" s="165">
        <f t="shared" si="4"/>
        <v>169.12</v>
      </c>
      <c r="AP37" s="168" t="e">
        <f t="shared" si="5"/>
        <v>#VALUE!</v>
      </c>
    </row>
    <row r="38" spans="1:42" s="163" customFormat="1" ht="15">
      <c r="A38" s="156">
        <v>36</v>
      </c>
      <c r="B38" s="181" t="s">
        <v>74</v>
      </c>
      <c r="C38" s="3" t="s">
        <v>151</v>
      </c>
      <c r="D38" s="1" t="s">
        <v>20</v>
      </c>
      <c r="E38" s="157" t="s">
        <v>18</v>
      </c>
      <c r="F38" s="158">
        <v>11</v>
      </c>
      <c r="G38" s="159">
        <f t="shared" si="6"/>
        <v>26.5</v>
      </c>
      <c r="H38" s="160">
        <v>26.5</v>
      </c>
      <c r="I38" s="25">
        <v>12</v>
      </c>
      <c r="J38" s="26">
        <v>5</v>
      </c>
      <c r="K38" s="27">
        <v>0</v>
      </c>
      <c r="L38" s="28">
        <v>0</v>
      </c>
      <c r="M38" s="25">
        <v>12</v>
      </c>
      <c r="N38" s="26">
        <v>5.5</v>
      </c>
      <c r="O38" s="27">
        <v>4</v>
      </c>
      <c r="P38" s="28">
        <v>9</v>
      </c>
      <c r="Q38" s="25">
        <v>12</v>
      </c>
      <c r="R38" s="26">
        <v>5</v>
      </c>
      <c r="S38" s="27">
        <v>12</v>
      </c>
      <c r="T38" s="28">
        <v>6</v>
      </c>
      <c r="U38" s="25">
        <v>0</v>
      </c>
      <c r="V38" s="26">
        <v>0</v>
      </c>
      <c r="W38" s="161"/>
      <c r="X38" s="162">
        <f t="shared" si="0"/>
        <v>583</v>
      </c>
      <c r="Y38" s="162" t="e">
        <f>SUMIF('[1]2007'!$B$2119:$B$2200,[1]New!B40,'[1]2007'!$E$2119:$E$2200)</f>
        <v>#VALUE!</v>
      </c>
      <c r="Z38" s="15" t="e">
        <f t="shared" si="1"/>
        <v>#VALUE!</v>
      </c>
      <c r="AA38" s="157"/>
      <c r="AB38" s="157"/>
      <c r="AC38" s="16" t="e">
        <f t="shared" si="2"/>
        <v>#VALUE!</v>
      </c>
      <c r="AE38" s="164" t="e">
        <f>IF(Y38=0,0,LOOKUP(Y38,[1]Deduct!A$2:A$18,[1]Deduct!C$2:C$18))</f>
        <v>#VALUE!</v>
      </c>
      <c r="AF38" s="165" t="e">
        <f>IF(Y38=0,0,LOOKUP(Y38,[1]Deduct!A$2:A$18,[1]Deduct!D$2:D$18))</f>
        <v>#VALUE!</v>
      </c>
      <c r="AG38" s="165" t="e">
        <f>IF(Y38=0,0,LOOKUP(Y38,[1]Deduct!A$2:A$18,[1]Deduct!E$2:E$18))</f>
        <v>#VALUE!</v>
      </c>
      <c r="AH38" s="166" t="e">
        <f t="shared" si="3"/>
        <v>#VALUE!</v>
      </c>
      <c r="AJ38" s="163">
        <f>IF(X38=0,0,LOOKUP(X38,[1]Deduct!A$21:A$64,[1]Deduct!A$21:A$64))-X38</f>
        <v>-3</v>
      </c>
      <c r="AK38" s="167">
        <f>IF(X38=0,0,LOOKUP(X38,[1]Deduct!A$21:A$64,[1]Deduct!C$21:C$64))</f>
        <v>31.36</v>
      </c>
      <c r="AL38" s="163">
        <f>IF(X38=0,0,LOOKUP(X38,[1]Deduct!A$21:A$64,[1]Deduct!D$21:D$64))</f>
        <v>22.05</v>
      </c>
      <c r="AM38" s="163">
        <f>IF(X38=0,0,LOOKUP(X38,[1]Deduct!A$21:A$64,[1]Deduct!E$21:E$64))</f>
        <v>10.029999999999999</v>
      </c>
      <c r="AN38" s="165">
        <f t="shared" si="4"/>
        <v>99.53</v>
      </c>
      <c r="AP38" s="168" t="e">
        <f t="shared" si="5"/>
        <v>#VALUE!</v>
      </c>
    </row>
    <row r="39" spans="1:42" s="163" customFormat="1" ht="15">
      <c r="A39" s="156">
        <v>37</v>
      </c>
      <c r="B39" s="181" t="s">
        <v>75</v>
      </c>
      <c r="C39" s="3" t="s">
        <v>152</v>
      </c>
      <c r="D39" s="1" t="s">
        <v>216</v>
      </c>
      <c r="E39" s="157" t="s">
        <v>18</v>
      </c>
      <c r="F39" s="158">
        <v>11</v>
      </c>
      <c r="G39" s="159">
        <f t="shared" si="6"/>
        <v>36.75</v>
      </c>
      <c r="H39" s="160">
        <v>36.75</v>
      </c>
      <c r="I39" s="25">
        <v>0</v>
      </c>
      <c r="J39" s="26">
        <v>0</v>
      </c>
      <c r="K39" s="27">
        <v>2.5499999999999998</v>
      </c>
      <c r="L39" s="28">
        <v>10</v>
      </c>
      <c r="M39" s="25">
        <v>3</v>
      </c>
      <c r="N39" s="26">
        <v>10</v>
      </c>
      <c r="O39" s="27">
        <v>2.7</v>
      </c>
      <c r="P39" s="28">
        <v>10</v>
      </c>
      <c r="Q39" s="25">
        <v>2.5</v>
      </c>
      <c r="R39" s="26">
        <v>10</v>
      </c>
      <c r="S39" s="27">
        <v>0</v>
      </c>
      <c r="T39" s="28">
        <v>0</v>
      </c>
      <c r="U39" s="25">
        <v>2.5</v>
      </c>
      <c r="V39" s="26">
        <v>10</v>
      </c>
      <c r="W39" s="161"/>
      <c r="X39" s="162">
        <f t="shared" si="0"/>
        <v>808.5</v>
      </c>
      <c r="Y39" s="162" t="e">
        <f>SUMIF('[1]2007'!$B$2119:$B$2200,[1]New!B41,'[1]2007'!$E$2119:$E$2200)</f>
        <v>#VALUE!</v>
      </c>
      <c r="Z39" s="15" t="e">
        <f t="shared" si="1"/>
        <v>#VALUE!</v>
      </c>
      <c r="AA39" s="157"/>
      <c r="AB39" s="157"/>
      <c r="AC39" s="16" t="e">
        <f t="shared" si="2"/>
        <v>#VALUE!</v>
      </c>
      <c r="AE39" s="164" t="e">
        <f>IF(Y39=0,0,LOOKUP(Y39,[1]Deduct!A$2:A$18,[1]Deduct!C$2:C$18))</f>
        <v>#VALUE!</v>
      </c>
      <c r="AF39" s="165" t="e">
        <f>IF(Y39=0,0,LOOKUP(Y39,[1]Deduct!A$2:A$18,[1]Deduct!D$2:D$18))</f>
        <v>#VALUE!</v>
      </c>
      <c r="AG39" s="165" t="e">
        <f>IF(Y39=0,0,LOOKUP(Y39,[1]Deduct!A$2:A$18,[1]Deduct!E$2:E$18))</f>
        <v>#VALUE!</v>
      </c>
      <c r="AH39" s="166" t="e">
        <f t="shared" si="3"/>
        <v>#VALUE!</v>
      </c>
      <c r="AJ39" s="163">
        <f>IF(X39=0,0,LOOKUP(X39,[1]Deduct!A$21:A$64,[1]Deduct!A$21:A$64))-X39</f>
        <v>-58.5</v>
      </c>
      <c r="AK39" s="167">
        <f>IF(X39=0,0,LOOKUP(X39,[1]Deduct!A$21:A$64,[1]Deduct!C$21:C$64))</f>
        <v>76.92</v>
      </c>
      <c r="AL39" s="163">
        <f>IF(X39=0,0,LOOKUP(X39,[1]Deduct!A$21:A$64,[1]Deduct!D$21:D$64))</f>
        <v>30.49</v>
      </c>
      <c r="AM39" s="163">
        <f>IF(X39=0,0,LOOKUP(X39,[1]Deduct!A$21:A$64,[1]Deduct!E$21:E$64))</f>
        <v>13.01</v>
      </c>
      <c r="AN39" s="165">
        <f t="shared" si="4"/>
        <v>169.12</v>
      </c>
      <c r="AP39" s="168" t="e">
        <f t="shared" si="5"/>
        <v>#VALUE!</v>
      </c>
    </row>
    <row r="40" spans="1:42" s="163" customFormat="1" ht="15">
      <c r="A40" s="156">
        <v>38</v>
      </c>
      <c r="B40" s="181" t="s">
        <v>260</v>
      </c>
      <c r="C40" s="3" t="s">
        <v>261</v>
      </c>
      <c r="D40" s="1" t="s">
        <v>216</v>
      </c>
      <c r="E40" s="157" t="s">
        <v>18</v>
      </c>
      <c r="F40" s="158">
        <v>11.75</v>
      </c>
      <c r="G40" s="159">
        <f t="shared" si="6"/>
        <v>37.5</v>
      </c>
      <c r="H40" s="160">
        <v>37.5</v>
      </c>
      <c r="I40" s="25">
        <v>12</v>
      </c>
      <c r="J40" s="26">
        <v>7.5</v>
      </c>
      <c r="K40" s="27">
        <v>0</v>
      </c>
      <c r="L40" s="28">
        <v>0</v>
      </c>
      <c r="M40" s="25">
        <v>12</v>
      </c>
      <c r="N40" s="26">
        <v>7.5</v>
      </c>
      <c r="O40" s="27">
        <v>12</v>
      </c>
      <c r="P40" s="28">
        <v>7.5</v>
      </c>
      <c r="Q40" s="25">
        <v>12</v>
      </c>
      <c r="R40" s="26">
        <v>7.5</v>
      </c>
      <c r="S40" s="27">
        <v>12</v>
      </c>
      <c r="T40" s="28">
        <v>7.5</v>
      </c>
      <c r="U40" s="25">
        <v>0</v>
      </c>
      <c r="V40" s="26">
        <v>0</v>
      </c>
      <c r="W40" s="161"/>
      <c r="X40" s="162">
        <f t="shared" si="0"/>
        <v>881.25</v>
      </c>
      <c r="Y40" s="162" t="e">
        <f>SUMIF('[1]2007'!$B$2119:$B$2200,[1]New!B42,'[1]2007'!$E$2119:$E$2200)</f>
        <v>#VALUE!</v>
      </c>
      <c r="Z40" s="15" t="e">
        <f t="shared" si="1"/>
        <v>#VALUE!</v>
      </c>
      <c r="AA40" s="157">
        <v>1</v>
      </c>
      <c r="AB40" s="157"/>
      <c r="AC40" s="16" t="e">
        <f t="shared" si="2"/>
        <v>#VALUE!</v>
      </c>
      <c r="AE40" s="164" t="e">
        <f>IF(Y40=0,0,LOOKUP(Y40,[1]Deduct!A$2:A$18,[1]Deduct!C$2:C$18))</f>
        <v>#VALUE!</v>
      </c>
      <c r="AF40" s="165" t="e">
        <f>IF(Y40=0,0,LOOKUP(Y40,[1]Deduct!A$2:A$18,[1]Deduct!D$2:D$18))</f>
        <v>#VALUE!</v>
      </c>
      <c r="AG40" s="165" t="e">
        <f>IF(Y40=0,0,LOOKUP(Y40,[1]Deduct!A$2:A$18,[1]Deduct!E$2:E$18))</f>
        <v>#VALUE!</v>
      </c>
      <c r="AH40" s="166" t="e">
        <f t="shared" si="3"/>
        <v>#VALUE!</v>
      </c>
      <c r="AJ40" s="163">
        <f>IF(X40=0,0,LOOKUP(X40,[1]Deduct!A$21:A$64,[1]Deduct!A$21:A$64))-X40</f>
        <v>-1.25</v>
      </c>
      <c r="AK40" s="167">
        <f>IF(X40=0,0,LOOKUP(X40,[1]Deduct!A$21:A$64,[1]Deduct!C$21:C$64))</f>
        <v>99.45</v>
      </c>
      <c r="AL40" s="163">
        <f>IF(X40=0,0,LOOKUP(X40,[1]Deduct!A$21:A$64,[1]Deduct!D$21:D$64))</f>
        <v>36.9</v>
      </c>
      <c r="AM40" s="163">
        <f>IF(X40=0,0,LOOKUP(X40,[1]Deduct!A$21:A$64,[1]Deduct!E$21:E$64))</f>
        <v>15.22</v>
      </c>
      <c r="AN40" s="165">
        <f t="shared" si="4"/>
        <v>209.78</v>
      </c>
      <c r="AP40" s="168" t="e">
        <f t="shared" si="5"/>
        <v>#VALUE!</v>
      </c>
    </row>
    <row r="41" spans="1:42" s="163" customFormat="1" ht="15">
      <c r="A41" s="156">
        <v>39</v>
      </c>
      <c r="B41" s="181" t="s">
        <v>76</v>
      </c>
      <c r="C41" s="3" t="s">
        <v>153</v>
      </c>
      <c r="D41" s="1" t="s">
        <v>17</v>
      </c>
      <c r="E41" s="157" t="s">
        <v>18</v>
      </c>
      <c r="F41" s="158">
        <v>11</v>
      </c>
      <c r="G41" s="159">
        <f t="shared" si="6"/>
        <v>40</v>
      </c>
      <c r="H41" s="160">
        <v>40</v>
      </c>
      <c r="I41" s="25">
        <v>10</v>
      </c>
      <c r="J41" s="26">
        <v>6</v>
      </c>
      <c r="K41" s="27">
        <v>0</v>
      </c>
      <c r="L41" s="28">
        <v>0</v>
      </c>
      <c r="M41" s="25">
        <v>10</v>
      </c>
      <c r="N41" s="26">
        <v>6</v>
      </c>
      <c r="O41" s="27">
        <v>0</v>
      </c>
      <c r="P41" s="28">
        <v>0</v>
      </c>
      <c r="Q41" s="25">
        <v>10</v>
      </c>
      <c r="R41" s="26">
        <v>6</v>
      </c>
      <c r="S41" s="27">
        <v>10</v>
      </c>
      <c r="T41" s="28">
        <v>6</v>
      </c>
      <c r="U41" s="25">
        <v>10</v>
      </c>
      <c r="V41" s="26">
        <v>6</v>
      </c>
      <c r="W41" s="161"/>
      <c r="X41" s="162">
        <f t="shared" si="0"/>
        <v>880</v>
      </c>
      <c r="Y41" s="162" t="e">
        <f>SUMIF('[1]2007'!$B$2119:$B$2200,[1]New!B43,'[1]2007'!$E$2119:$E$2200)</f>
        <v>#VALUE!</v>
      </c>
      <c r="Z41" s="15" t="e">
        <f t="shared" si="1"/>
        <v>#VALUE!</v>
      </c>
      <c r="AA41" s="157">
        <v>1</v>
      </c>
      <c r="AB41" s="157"/>
      <c r="AC41" s="16" t="e">
        <f t="shared" si="2"/>
        <v>#VALUE!</v>
      </c>
      <c r="AE41" s="164" t="e">
        <f>IF(Y41=0,0,LOOKUP(Y41,[1]Deduct!A$2:A$18,[1]Deduct!C$2:C$18))</f>
        <v>#VALUE!</v>
      </c>
      <c r="AF41" s="165" t="e">
        <f>IF(Y41=0,0,LOOKUP(Y41,[1]Deduct!A$2:A$18,[1]Deduct!D$2:D$18))</f>
        <v>#VALUE!</v>
      </c>
      <c r="AG41" s="165" t="e">
        <f>IF(Y41=0,0,LOOKUP(Y41,[1]Deduct!A$2:A$18,[1]Deduct!E$2:E$18))</f>
        <v>#VALUE!</v>
      </c>
      <c r="AH41" s="166" t="e">
        <f t="shared" si="3"/>
        <v>#VALUE!</v>
      </c>
      <c r="AJ41" s="163">
        <f>IF(X41=0,0,LOOKUP(X41,[1]Deduct!A$21:A$64,[1]Deduct!A$21:A$64))-X41</f>
        <v>0</v>
      </c>
      <c r="AK41" s="167">
        <f>IF(X41=0,0,LOOKUP(X41,[1]Deduct!A$21:A$64,[1]Deduct!C$21:C$64))</f>
        <v>99.45</v>
      </c>
      <c r="AL41" s="163">
        <f>IF(X41=0,0,LOOKUP(X41,[1]Deduct!A$21:A$64,[1]Deduct!D$21:D$64))</f>
        <v>36.9</v>
      </c>
      <c r="AM41" s="163">
        <f>IF(X41=0,0,LOOKUP(X41,[1]Deduct!A$21:A$64,[1]Deduct!E$21:E$64))</f>
        <v>15.22</v>
      </c>
      <c r="AN41" s="165">
        <f t="shared" si="4"/>
        <v>209.78</v>
      </c>
      <c r="AP41" s="168" t="e">
        <f t="shared" si="5"/>
        <v>#VALUE!</v>
      </c>
    </row>
    <row r="42" spans="1:42" s="163" customFormat="1" ht="15">
      <c r="A42" s="156">
        <v>40</v>
      </c>
      <c r="B42" s="181" t="s">
        <v>77</v>
      </c>
      <c r="C42" s="3" t="s">
        <v>154</v>
      </c>
      <c r="D42" s="1" t="s">
        <v>17</v>
      </c>
      <c r="E42" s="157" t="s">
        <v>18</v>
      </c>
      <c r="F42" s="158">
        <v>11.5</v>
      </c>
      <c r="G42" s="159">
        <f t="shared" si="6"/>
        <v>39.5</v>
      </c>
      <c r="H42" s="160">
        <v>39.5</v>
      </c>
      <c r="I42" s="25">
        <v>12</v>
      </c>
      <c r="J42" s="26">
        <v>7.5</v>
      </c>
      <c r="K42" s="27">
        <v>2</v>
      </c>
      <c r="L42" s="28">
        <v>9</v>
      </c>
      <c r="M42" s="25">
        <v>2</v>
      </c>
      <c r="N42" s="26">
        <v>10</v>
      </c>
      <c r="O42" s="27">
        <v>2</v>
      </c>
      <c r="P42" s="28">
        <v>10</v>
      </c>
      <c r="Q42" s="25">
        <v>0</v>
      </c>
      <c r="R42" s="26">
        <v>0</v>
      </c>
      <c r="S42" s="27">
        <v>1</v>
      </c>
      <c r="T42" s="28">
        <v>10</v>
      </c>
      <c r="U42" s="25">
        <v>0</v>
      </c>
      <c r="V42" s="26">
        <v>0</v>
      </c>
      <c r="W42" s="161"/>
      <c r="X42" s="162">
        <f t="shared" si="0"/>
        <v>908.5</v>
      </c>
      <c r="Y42" s="162" t="e">
        <f>SUMIF('[1]2007'!$B$2119:$B$2200,[1]New!B44,'[1]2007'!$E$2119:$E$2200)</f>
        <v>#VALUE!</v>
      </c>
      <c r="Z42" s="15" t="e">
        <f t="shared" si="1"/>
        <v>#VALUE!</v>
      </c>
      <c r="AA42" s="157">
        <v>1</v>
      </c>
      <c r="AB42" s="157"/>
      <c r="AC42" s="16" t="e">
        <f t="shared" si="2"/>
        <v>#VALUE!</v>
      </c>
      <c r="AE42" s="164" t="e">
        <f>IF(Y42=0,0,LOOKUP(Y42,[1]Deduct!A$2:A$18,[1]Deduct!C$2:C$18))</f>
        <v>#VALUE!</v>
      </c>
      <c r="AF42" s="165" t="e">
        <f>IF(Y42=0,0,LOOKUP(Y42,[1]Deduct!A$2:A$18,[1]Deduct!D$2:D$18))</f>
        <v>#VALUE!</v>
      </c>
      <c r="AG42" s="165" t="e">
        <f>IF(Y42=0,0,LOOKUP(Y42,[1]Deduct!A$2:A$18,[1]Deduct!E$2:E$18))</f>
        <v>#VALUE!</v>
      </c>
      <c r="AH42" s="166" t="e">
        <f t="shared" si="3"/>
        <v>#VALUE!</v>
      </c>
      <c r="AJ42" s="163">
        <f>IF(X42=0,0,LOOKUP(X42,[1]Deduct!A$21:A$64,[1]Deduct!A$21:A$64))-X42</f>
        <v>-6.5</v>
      </c>
      <c r="AK42" s="167">
        <f>IF(X42=0,0,LOOKUP(X42,[1]Deduct!A$21:A$64,[1]Deduct!C$21:C$64))</f>
        <v>105.1</v>
      </c>
      <c r="AL42" s="163">
        <f>IF(X42=0,0,LOOKUP(X42,[1]Deduct!A$21:A$64,[1]Deduct!D$21:D$64))</f>
        <v>37.99</v>
      </c>
      <c r="AM42" s="163">
        <f>IF(X42=0,0,LOOKUP(X42,[1]Deduct!A$21:A$64,[1]Deduct!E$21:E$64))</f>
        <v>15.6</v>
      </c>
      <c r="AN42" s="165">
        <f t="shared" si="4"/>
        <v>218.52</v>
      </c>
      <c r="AP42" s="168" t="e">
        <f t="shared" si="5"/>
        <v>#VALUE!</v>
      </c>
    </row>
    <row r="43" spans="1:42" s="163" customFormat="1" ht="15">
      <c r="A43" s="156">
        <v>41</v>
      </c>
      <c r="B43" s="181" t="s">
        <v>78</v>
      </c>
      <c r="C43" s="3" t="s">
        <v>155</v>
      </c>
      <c r="D43" s="1" t="s">
        <v>213</v>
      </c>
      <c r="E43" s="157" t="s">
        <v>18</v>
      </c>
      <c r="F43" s="158">
        <v>11</v>
      </c>
      <c r="G43" s="159">
        <f t="shared" si="6"/>
        <v>38.75</v>
      </c>
      <c r="H43" s="160">
        <v>38.75</v>
      </c>
      <c r="I43" s="25">
        <v>9</v>
      </c>
      <c r="J43" s="26">
        <v>4</v>
      </c>
      <c r="K43" s="27">
        <v>9</v>
      </c>
      <c r="L43" s="28">
        <v>4.75</v>
      </c>
      <c r="M43" s="25">
        <v>0</v>
      </c>
      <c r="N43" s="26">
        <v>0</v>
      </c>
      <c r="O43" s="27">
        <v>2</v>
      </c>
      <c r="P43" s="28">
        <v>10</v>
      </c>
      <c r="Q43" s="25">
        <v>0</v>
      </c>
      <c r="R43" s="26">
        <v>0</v>
      </c>
      <c r="S43" s="27">
        <v>9</v>
      </c>
      <c r="T43" s="28">
        <v>5</v>
      </c>
      <c r="U43" s="25">
        <v>9</v>
      </c>
      <c r="V43" s="26">
        <v>5</v>
      </c>
      <c r="W43" s="161"/>
      <c r="X43" s="162">
        <f t="shared" si="0"/>
        <v>852.5</v>
      </c>
      <c r="Y43" s="162" t="e">
        <f>SUMIF('[1]2007'!$B$2119:$B$2200,[1]New!B45,'[1]2007'!$E$2119:$E$2200)</f>
        <v>#VALUE!</v>
      </c>
      <c r="Z43" s="15" t="e">
        <f t="shared" si="1"/>
        <v>#VALUE!</v>
      </c>
      <c r="AA43" s="157">
        <v>1</v>
      </c>
      <c r="AB43" s="157"/>
      <c r="AC43" s="16" t="e">
        <f t="shared" si="2"/>
        <v>#VALUE!</v>
      </c>
      <c r="AE43" s="164" t="e">
        <f>IF(Y43=0,0,LOOKUP(Y43,[1]Deduct!A$2:A$18,[1]Deduct!C$2:C$18))</f>
        <v>#VALUE!</v>
      </c>
      <c r="AF43" s="165" t="e">
        <f>IF(Y43=0,0,LOOKUP(Y43,[1]Deduct!A$2:A$18,[1]Deduct!D$2:D$18))</f>
        <v>#VALUE!</v>
      </c>
      <c r="AG43" s="165" t="e">
        <f>IF(Y43=0,0,LOOKUP(Y43,[1]Deduct!A$2:A$18,[1]Deduct!E$2:E$18))</f>
        <v>#VALUE!</v>
      </c>
      <c r="AH43" s="166" t="e">
        <f t="shared" si="3"/>
        <v>#VALUE!</v>
      </c>
      <c r="AJ43" s="163">
        <f>IF(X43=0,0,LOOKUP(X43,[1]Deduct!A$21:A$64,[1]Deduct!A$21:A$64))-X43</f>
        <v>-102.5</v>
      </c>
      <c r="AK43" s="167">
        <f>IF(X43=0,0,LOOKUP(X43,[1]Deduct!A$21:A$64,[1]Deduct!C$21:C$64))</f>
        <v>76.92</v>
      </c>
      <c r="AL43" s="163">
        <f>IF(X43=0,0,LOOKUP(X43,[1]Deduct!A$21:A$64,[1]Deduct!D$21:D$64))</f>
        <v>30.49</v>
      </c>
      <c r="AM43" s="163">
        <f>IF(X43=0,0,LOOKUP(X43,[1]Deduct!A$21:A$64,[1]Deduct!E$21:E$64))</f>
        <v>13.01</v>
      </c>
      <c r="AN43" s="165">
        <f t="shared" si="4"/>
        <v>169.12</v>
      </c>
      <c r="AP43" s="168" t="e">
        <f t="shared" si="5"/>
        <v>#VALUE!</v>
      </c>
    </row>
    <row r="44" spans="1:42" s="163" customFormat="1" ht="15">
      <c r="A44" s="156">
        <v>42</v>
      </c>
      <c r="B44" s="181" t="s">
        <v>266</v>
      </c>
      <c r="C44" s="3" t="s">
        <v>267</v>
      </c>
      <c r="D44" s="1" t="s">
        <v>19</v>
      </c>
      <c r="E44" s="157" t="s">
        <v>18</v>
      </c>
      <c r="F44" s="158">
        <v>11</v>
      </c>
      <c r="G44" s="159">
        <f t="shared" si="6"/>
        <v>25</v>
      </c>
      <c r="H44" s="160">
        <v>25</v>
      </c>
      <c r="I44" s="25">
        <v>0</v>
      </c>
      <c r="J44" s="26">
        <v>0</v>
      </c>
      <c r="K44" s="27">
        <v>12</v>
      </c>
      <c r="L44" s="28">
        <v>5</v>
      </c>
      <c r="M44" s="25">
        <v>12</v>
      </c>
      <c r="N44" s="26">
        <v>5</v>
      </c>
      <c r="O44" s="27">
        <v>12</v>
      </c>
      <c r="P44" s="28">
        <v>5</v>
      </c>
      <c r="Q44" s="25">
        <v>0</v>
      </c>
      <c r="R44" s="26">
        <v>0</v>
      </c>
      <c r="S44" s="27">
        <v>5</v>
      </c>
      <c r="T44" s="28">
        <v>10</v>
      </c>
      <c r="U44" s="25">
        <v>12</v>
      </c>
      <c r="V44" s="26">
        <v>5</v>
      </c>
      <c r="W44" s="161"/>
      <c r="X44" s="162">
        <f t="shared" si="0"/>
        <v>550</v>
      </c>
      <c r="Y44" s="162" t="e">
        <f>SUMIF('[1]2007'!$B$2119:$B$2200,[1]New!B46,'[1]2007'!$E$2119:$E$2200)</f>
        <v>#VALUE!</v>
      </c>
      <c r="Z44" s="15" t="e">
        <f t="shared" si="1"/>
        <v>#VALUE!</v>
      </c>
      <c r="AA44" s="157"/>
      <c r="AB44" s="157"/>
      <c r="AC44" s="16" t="e">
        <f t="shared" si="2"/>
        <v>#VALUE!</v>
      </c>
      <c r="AE44" s="164" t="e">
        <f>IF(Y44=0,0,LOOKUP(Y44,[1]Deduct!A$2:A$18,[1]Deduct!C$2:C$18))</f>
        <v>#VALUE!</v>
      </c>
      <c r="AF44" s="165" t="e">
        <f>IF(Y44=0,0,LOOKUP(Y44,[1]Deduct!A$2:A$18,[1]Deduct!D$2:D$18))</f>
        <v>#VALUE!</v>
      </c>
      <c r="AG44" s="165" t="e">
        <f>IF(Y44=0,0,LOOKUP(Y44,[1]Deduct!A$2:A$18,[1]Deduct!E$2:E$18))</f>
        <v>#VALUE!</v>
      </c>
      <c r="AH44" s="166" t="e">
        <f t="shared" si="3"/>
        <v>#VALUE!</v>
      </c>
      <c r="AJ44" s="163">
        <f>IF(X44=0,0,LOOKUP(X44,[1]Deduct!A$21:A$64,[1]Deduct!A$21:A$64))-X44</f>
        <v>0</v>
      </c>
      <c r="AK44" s="167">
        <f>IF(X44=0,0,LOOKUP(X44,[1]Deduct!A$21:A$64,[1]Deduct!C$21:C$64))</f>
        <v>23.78</v>
      </c>
      <c r="AL44" s="163">
        <f>IF(X44=0,0,LOOKUP(X44,[1]Deduct!A$21:A$64,[1]Deduct!D$21:D$64))</f>
        <v>20.57</v>
      </c>
      <c r="AM44" s="163">
        <f>IF(X44=0,0,LOOKUP(X44,[1]Deduct!A$21:A$64,[1]Deduct!E$21:E$64))</f>
        <v>9.52</v>
      </c>
      <c r="AN44" s="165">
        <f t="shared" si="4"/>
        <v>87.77</v>
      </c>
      <c r="AP44" s="168" t="e">
        <f t="shared" si="5"/>
        <v>#VALUE!</v>
      </c>
    </row>
    <row r="45" spans="1:42" s="163" customFormat="1" ht="15">
      <c r="A45" s="156">
        <v>43</v>
      </c>
      <c r="B45" s="181" t="s">
        <v>79</v>
      </c>
      <c r="C45" s="3" t="s">
        <v>156</v>
      </c>
      <c r="D45" s="1" t="s">
        <v>273</v>
      </c>
      <c r="E45" s="157" t="s">
        <v>18</v>
      </c>
      <c r="F45" s="158">
        <v>11</v>
      </c>
      <c r="G45" s="159">
        <f t="shared" si="6"/>
        <v>37.5</v>
      </c>
      <c r="H45" s="160">
        <v>37.5</v>
      </c>
      <c r="I45" s="25">
        <v>0</v>
      </c>
      <c r="J45" s="26">
        <v>0</v>
      </c>
      <c r="K45" s="27">
        <v>12</v>
      </c>
      <c r="L45" s="28">
        <v>7</v>
      </c>
      <c r="M45" s="25">
        <v>12</v>
      </c>
      <c r="N45" s="26">
        <v>7</v>
      </c>
      <c r="O45" s="27">
        <v>1</v>
      </c>
      <c r="P45" s="28">
        <v>9</v>
      </c>
      <c r="Q45" s="25">
        <v>12</v>
      </c>
      <c r="R45" s="26">
        <v>8.5</v>
      </c>
      <c r="S45" s="27">
        <v>12</v>
      </c>
      <c r="T45" s="28">
        <v>7</v>
      </c>
      <c r="U45" s="25">
        <v>0</v>
      </c>
      <c r="V45" s="26">
        <v>0</v>
      </c>
      <c r="W45" s="161"/>
      <c r="X45" s="162">
        <f t="shared" si="0"/>
        <v>825</v>
      </c>
      <c r="Y45" s="162" t="e">
        <f>SUMIF('[1]2007'!$B$2119:$B$2200,[1]New!B47,'[1]2007'!$E$2119:$E$2200)</f>
        <v>#VALUE!</v>
      </c>
      <c r="Z45" s="15" t="e">
        <f t="shared" si="1"/>
        <v>#VALUE!</v>
      </c>
      <c r="AA45" s="157"/>
      <c r="AB45" s="157"/>
      <c r="AC45" s="16" t="e">
        <f t="shared" si="2"/>
        <v>#VALUE!</v>
      </c>
      <c r="AE45" s="164" t="e">
        <f>IF(Y45=0,0,LOOKUP(Y45,[1]Deduct!A$2:A$18,[1]Deduct!C$2:C$18))</f>
        <v>#VALUE!</v>
      </c>
      <c r="AF45" s="165" t="e">
        <f>IF(Y45=0,0,LOOKUP(Y45,[1]Deduct!A$2:A$18,[1]Deduct!D$2:D$18))</f>
        <v>#VALUE!</v>
      </c>
      <c r="AG45" s="165" t="e">
        <f>IF(Y45=0,0,LOOKUP(Y45,[1]Deduct!A$2:A$18,[1]Deduct!E$2:E$18))</f>
        <v>#VALUE!</v>
      </c>
      <c r="AH45" s="166" t="e">
        <f t="shared" si="3"/>
        <v>#VALUE!</v>
      </c>
      <c r="AJ45" s="163">
        <f>IF(X45=0,0,LOOKUP(X45,[1]Deduct!A$21:A$64,[1]Deduct!A$21:A$64))-X45</f>
        <v>-75</v>
      </c>
      <c r="AK45" s="167">
        <f>IF(X45=0,0,LOOKUP(X45,[1]Deduct!A$21:A$64,[1]Deduct!C$21:C$64))</f>
        <v>76.92</v>
      </c>
      <c r="AL45" s="163">
        <f>IF(X45=0,0,LOOKUP(X45,[1]Deduct!A$21:A$64,[1]Deduct!D$21:D$64))</f>
        <v>30.49</v>
      </c>
      <c r="AM45" s="163">
        <f>IF(X45=0,0,LOOKUP(X45,[1]Deduct!A$21:A$64,[1]Deduct!E$21:E$64))</f>
        <v>13.01</v>
      </c>
      <c r="AN45" s="165">
        <f t="shared" si="4"/>
        <v>169.12</v>
      </c>
      <c r="AP45" s="168" t="e">
        <f t="shared" si="5"/>
        <v>#VALUE!</v>
      </c>
    </row>
    <row r="46" spans="1:42" s="163" customFormat="1" ht="15">
      <c r="A46" s="156">
        <v>44</v>
      </c>
      <c r="B46" s="181" t="s">
        <v>80</v>
      </c>
      <c r="C46" s="3" t="s">
        <v>157</v>
      </c>
      <c r="D46" s="1" t="s">
        <v>17</v>
      </c>
      <c r="E46" s="157" t="s">
        <v>18</v>
      </c>
      <c r="F46" s="158">
        <v>12</v>
      </c>
      <c r="G46" s="159">
        <f t="shared" si="6"/>
        <v>35.379999999999995</v>
      </c>
      <c r="H46" s="160">
        <v>35.380000000000003</v>
      </c>
      <c r="I46" s="25">
        <v>0</v>
      </c>
      <c r="J46" s="26">
        <v>0</v>
      </c>
      <c r="K46" s="27">
        <v>0</v>
      </c>
      <c r="L46" s="28">
        <v>0</v>
      </c>
      <c r="M46" s="25">
        <v>12</v>
      </c>
      <c r="N46" s="26">
        <v>6.38</v>
      </c>
      <c r="O46" s="27">
        <v>12</v>
      </c>
      <c r="P46" s="28">
        <v>7</v>
      </c>
      <c r="Q46" s="25">
        <v>12</v>
      </c>
      <c r="R46" s="26">
        <v>7</v>
      </c>
      <c r="S46" s="27">
        <v>12</v>
      </c>
      <c r="T46" s="28">
        <v>8</v>
      </c>
      <c r="U46" s="25">
        <v>12</v>
      </c>
      <c r="V46" s="26">
        <v>7</v>
      </c>
      <c r="W46" s="161"/>
      <c r="X46" s="162">
        <f t="shared" si="0"/>
        <v>849.11999999999989</v>
      </c>
      <c r="Y46" s="162" t="e">
        <f>SUMIF('[1]2007'!$B$2119:$B$2200,[1]New!B48,'[1]2007'!$E$2119:$E$2200)</f>
        <v>#VALUE!</v>
      </c>
      <c r="Z46" s="15" t="e">
        <f t="shared" si="1"/>
        <v>#VALUE!</v>
      </c>
      <c r="AA46" s="157"/>
      <c r="AB46" s="157"/>
      <c r="AC46" s="16" t="e">
        <f t="shared" si="2"/>
        <v>#VALUE!</v>
      </c>
      <c r="AE46" s="164" t="e">
        <f>IF(Y46=0,0,LOOKUP(Y46,[1]Deduct!A$2:A$18,[1]Deduct!C$2:C$18))</f>
        <v>#VALUE!</v>
      </c>
      <c r="AF46" s="165" t="e">
        <f>IF(Y46=0,0,LOOKUP(Y46,[1]Deduct!A$2:A$18,[1]Deduct!D$2:D$18))</f>
        <v>#VALUE!</v>
      </c>
      <c r="AG46" s="165" t="e">
        <f>IF(Y46=0,0,LOOKUP(Y46,[1]Deduct!A$2:A$18,[1]Deduct!E$2:E$18))</f>
        <v>#VALUE!</v>
      </c>
      <c r="AH46" s="166" t="e">
        <f t="shared" si="3"/>
        <v>#VALUE!</v>
      </c>
      <c r="AJ46" s="163">
        <f>IF(X46=0,0,LOOKUP(X46,[1]Deduct!A$21:A$64,[1]Deduct!A$21:A$64))-X46</f>
        <v>-99.119999999999891</v>
      </c>
      <c r="AK46" s="167">
        <f>IF(X46=0,0,LOOKUP(X46,[1]Deduct!A$21:A$64,[1]Deduct!C$21:C$64))</f>
        <v>76.92</v>
      </c>
      <c r="AL46" s="163">
        <f>IF(X46=0,0,LOOKUP(X46,[1]Deduct!A$21:A$64,[1]Deduct!D$21:D$64))</f>
        <v>30.49</v>
      </c>
      <c r="AM46" s="163">
        <f>IF(X46=0,0,LOOKUP(X46,[1]Deduct!A$21:A$64,[1]Deduct!E$21:E$64))</f>
        <v>13.01</v>
      </c>
      <c r="AN46" s="165">
        <f t="shared" si="4"/>
        <v>169.12</v>
      </c>
      <c r="AP46" s="168" t="e">
        <f t="shared" si="5"/>
        <v>#VALUE!</v>
      </c>
    </row>
    <row r="47" spans="1:42" s="163" customFormat="1" ht="15">
      <c r="A47" s="156">
        <v>45</v>
      </c>
      <c r="B47" s="181" t="s">
        <v>81</v>
      </c>
      <c r="C47" s="3" t="s">
        <v>158</v>
      </c>
      <c r="D47" s="1" t="s">
        <v>213</v>
      </c>
      <c r="E47" s="157" t="s">
        <v>18</v>
      </c>
      <c r="F47" s="158">
        <v>11</v>
      </c>
      <c r="G47" s="159">
        <f t="shared" si="6"/>
        <v>44</v>
      </c>
      <c r="H47" s="160">
        <v>44</v>
      </c>
      <c r="I47" s="25">
        <v>0</v>
      </c>
      <c r="J47" s="26">
        <v>0</v>
      </c>
      <c r="K47" s="27">
        <v>12</v>
      </c>
      <c r="L47" s="28">
        <v>8.8000000000000007</v>
      </c>
      <c r="M47" s="25">
        <v>12</v>
      </c>
      <c r="N47" s="26">
        <v>8.8000000000000007</v>
      </c>
      <c r="O47" s="27">
        <v>12</v>
      </c>
      <c r="P47" s="28">
        <v>8.8000000000000007</v>
      </c>
      <c r="Q47" s="25">
        <v>12</v>
      </c>
      <c r="R47" s="26">
        <v>8.8000000000000007</v>
      </c>
      <c r="S47" s="27">
        <v>12</v>
      </c>
      <c r="T47" s="28">
        <v>8.8000000000000007</v>
      </c>
      <c r="U47" s="25">
        <v>0</v>
      </c>
      <c r="V47" s="26">
        <v>0</v>
      </c>
      <c r="W47" s="161"/>
      <c r="X47" s="162">
        <f t="shared" si="0"/>
        <v>968</v>
      </c>
      <c r="Y47" s="162" t="e">
        <f>SUMIF('[1]2007'!$B$2119:$B$2200,[1]New!B49,'[1]2007'!$E$2119:$E$2200)</f>
        <v>#VALUE!</v>
      </c>
      <c r="Z47" s="15" t="e">
        <f t="shared" si="1"/>
        <v>#VALUE!</v>
      </c>
      <c r="AA47" s="157">
        <v>1</v>
      </c>
      <c r="AB47" s="157"/>
      <c r="AC47" s="16" t="e">
        <f t="shared" si="2"/>
        <v>#VALUE!</v>
      </c>
      <c r="AE47" s="164" t="e">
        <f>IF(Y47=0,0,LOOKUP(Y47,[1]Deduct!A$2:A$18,[1]Deduct!C$2:C$18))</f>
        <v>#VALUE!</v>
      </c>
      <c r="AF47" s="165" t="e">
        <f>IF(Y47=0,0,LOOKUP(Y47,[1]Deduct!A$2:A$18,[1]Deduct!D$2:D$18))</f>
        <v>#VALUE!</v>
      </c>
      <c r="AG47" s="165" t="e">
        <f>IF(Y47=0,0,LOOKUP(Y47,[1]Deduct!A$2:A$18,[1]Deduct!E$2:E$18))</f>
        <v>#VALUE!</v>
      </c>
      <c r="AH47" s="166" t="e">
        <f t="shared" si="3"/>
        <v>#VALUE!</v>
      </c>
      <c r="AJ47" s="163">
        <f>IF(X47=0,0,LOOKUP(X47,[1]Deduct!A$21:A$64,[1]Deduct!A$21:A$64))-X47</f>
        <v>-8</v>
      </c>
      <c r="AK47" s="167">
        <f>IF(X47=0,0,LOOKUP(X47,[1]Deduct!A$21:A$64,[1]Deduct!C$21:C$64))</f>
        <v>119.97</v>
      </c>
      <c r="AL47" s="163">
        <f>IF(X47=0,0,LOOKUP(X47,[1]Deduct!A$21:A$64,[1]Deduct!D$21:D$64))</f>
        <v>40.86</v>
      </c>
      <c r="AM47" s="163">
        <f>IF(X47=0,0,LOOKUP(X47,[1]Deduct!A$21:A$64,[1]Deduct!E$21:E$64))</f>
        <v>16.61</v>
      </c>
      <c r="AN47" s="165">
        <f t="shared" si="4"/>
        <v>241.55</v>
      </c>
      <c r="AP47" s="168" t="e">
        <f t="shared" si="5"/>
        <v>#VALUE!</v>
      </c>
    </row>
    <row r="48" spans="1:42" s="163" customFormat="1" ht="15">
      <c r="A48" s="156">
        <v>46</v>
      </c>
      <c r="B48" s="181" t="s">
        <v>83</v>
      </c>
      <c r="C48" s="3" t="s">
        <v>160</v>
      </c>
      <c r="D48" s="1" t="s">
        <v>17</v>
      </c>
      <c r="E48" s="157" t="s">
        <v>18</v>
      </c>
      <c r="F48" s="158">
        <v>18</v>
      </c>
      <c r="G48" s="159">
        <f t="shared" si="6"/>
        <v>44</v>
      </c>
      <c r="H48" s="160">
        <v>44</v>
      </c>
      <c r="I48" s="25">
        <v>12</v>
      </c>
      <c r="J48" s="26">
        <v>7.5</v>
      </c>
      <c r="K48" s="27">
        <v>12</v>
      </c>
      <c r="L48" s="28">
        <v>7.5</v>
      </c>
      <c r="M48" s="25">
        <v>12</v>
      </c>
      <c r="N48" s="26">
        <v>7.5</v>
      </c>
      <c r="O48" s="27">
        <v>0</v>
      </c>
      <c r="P48" s="28">
        <v>0</v>
      </c>
      <c r="Q48" s="25">
        <v>12</v>
      </c>
      <c r="R48" s="26">
        <v>7.5</v>
      </c>
      <c r="S48" s="27">
        <v>12</v>
      </c>
      <c r="T48" s="28">
        <v>7.5</v>
      </c>
      <c r="U48" s="25">
        <v>12</v>
      </c>
      <c r="V48" s="26">
        <v>6.5</v>
      </c>
      <c r="W48" s="161"/>
      <c r="X48" s="162">
        <f t="shared" si="0"/>
        <v>1584</v>
      </c>
      <c r="Y48" s="162" t="e">
        <f>SUMIF('[1]2007'!$B$2119:$B$2200,[1]New!B50,'[1]2007'!$E$2119:$E$2200)</f>
        <v>#VALUE!</v>
      </c>
      <c r="Z48" s="15" t="e">
        <f t="shared" si="1"/>
        <v>#VALUE!</v>
      </c>
      <c r="AA48" s="157"/>
      <c r="AB48" s="157"/>
      <c r="AC48" s="16" t="e">
        <f t="shared" si="2"/>
        <v>#VALUE!</v>
      </c>
      <c r="AE48" s="164" t="e">
        <f>IF(Y48=0,0,LOOKUP(Y48,[1]Deduct!A$2:A$18,[1]Deduct!C$2:C$18))</f>
        <v>#VALUE!</v>
      </c>
      <c r="AF48" s="165" t="e">
        <f>IF(Y48=0,0,LOOKUP(Y48,[1]Deduct!A$2:A$18,[1]Deduct!D$2:D$18))</f>
        <v>#VALUE!</v>
      </c>
      <c r="AG48" s="165" t="e">
        <f>IF(Y48=0,0,LOOKUP(Y48,[1]Deduct!A$2:A$18,[1]Deduct!E$2:E$18))</f>
        <v>#VALUE!</v>
      </c>
      <c r="AH48" s="166" t="e">
        <f t="shared" si="3"/>
        <v>#VALUE!</v>
      </c>
      <c r="AJ48" s="163">
        <f>IF(X48=0,0,LOOKUP(X48,[1]Deduct!A$21:A$64,[1]Deduct!A$21:A$64))-X48</f>
        <v>-380</v>
      </c>
      <c r="AK48" s="167">
        <f>IF(X48=0,0,LOOKUP(X48,[1]Deduct!A$21:A$64,[1]Deduct!C$21:C$64))</f>
        <v>167.99</v>
      </c>
      <c r="AL48" s="163">
        <f>IF(X48=0,0,LOOKUP(X48,[1]Deduct!A$21:A$64,[1]Deduct!D$21:D$64))</f>
        <v>52.93</v>
      </c>
      <c r="AM48" s="163">
        <f>IF(X48=0,0,LOOKUP(X48,[1]Deduct!A$21:A$64,[1]Deduct!E$21:E$64))</f>
        <v>20.83</v>
      </c>
      <c r="AN48" s="165">
        <f t="shared" si="4"/>
        <v>323.83999999999997</v>
      </c>
      <c r="AP48" s="168" t="e">
        <f t="shared" si="5"/>
        <v>#VALUE!</v>
      </c>
    </row>
    <row r="49" spans="1:42" s="163" customFormat="1" ht="15">
      <c r="A49" s="156">
        <v>47</v>
      </c>
      <c r="B49" s="181" t="s">
        <v>262</v>
      </c>
      <c r="C49" s="3" t="s">
        <v>263</v>
      </c>
      <c r="D49" s="1" t="s">
        <v>25</v>
      </c>
      <c r="E49" s="157" t="s">
        <v>18</v>
      </c>
      <c r="F49" s="158">
        <v>14</v>
      </c>
      <c r="G49" s="159">
        <f t="shared" si="6"/>
        <v>3.5</v>
      </c>
      <c r="H49" s="160">
        <v>3.5</v>
      </c>
      <c r="I49" s="25">
        <v>0</v>
      </c>
      <c r="J49" s="26">
        <v>0</v>
      </c>
      <c r="K49" s="27">
        <v>0</v>
      </c>
      <c r="L49" s="28">
        <v>0</v>
      </c>
      <c r="M49" s="25">
        <v>0</v>
      </c>
      <c r="N49" s="26">
        <v>0</v>
      </c>
      <c r="O49" s="27">
        <v>0</v>
      </c>
      <c r="P49" s="28">
        <v>0</v>
      </c>
      <c r="Q49" s="25">
        <v>0</v>
      </c>
      <c r="R49" s="26">
        <v>0</v>
      </c>
      <c r="S49" s="27">
        <v>12</v>
      </c>
      <c r="T49" s="28">
        <v>3.5</v>
      </c>
      <c r="U49" s="25">
        <v>0</v>
      </c>
      <c r="V49" s="26">
        <v>0</v>
      </c>
      <c r="W49" s="161"/>
      <c r="X49" s="162">
        <f t="shared" si="0"/>
        <v>98</v>
      </c>
      <c r="Y49" s="162" t="e">
        <f>SUMIF('[1]2007'!$B$2119:$B$2200,[1]New!B51,'[1]2007'!$E$2119:$E$2200)</f>
        <v>#VALUE!</v>
      </c>
      <c r="Z49" s="15" t="e">
        <f t="shared" si="1"/>
        <v>#VALUE!</v>
      </c>
      <c r="AA49" s="157"/>
      <c r="AB49" s="157"/>
      <c r="AC49" s="16" t="e">
        <f t="shared" si="2"/>
        <v>#VALUE!</v>
      </c>
      <c r="AE49" s="164" t="e">
        <f>IF(Y49=0,0,LOOKUP(Y49,[1]Deduct!A$2:A$18,[1]Deduct!C$2:C$18))</f>
        <v>#VALUE!</v>
      </c>
      <c r="AF49" s="165" t="e">
        <f>IF(Y49=0,0,LOOKUP(Y49,[1]Deduct!A$2:A$18,[1]Deduct!D$2:D$18))</f>
        <v>#VALUE!</v>
      </c>
      <c r="AG49" s="165" t="e">
        <f>IF(Y49=0,0,LOOKUP(Y49,[1]Deduct!A$2:A$18,[1]Deduct!E$2:E$18))</f>
        <v>#VALUE!</v>
      </c>
      <c r="AH49" s="166" t="e">
        <f t="shared" si="3"/>
        <v>#VALUE!</v>
      </c>
      <c r="AJ49" s="163" t="e">
        <f>IF(X49=0,0,LOOKUP(X49,[1]Deduct!A$21:A$64,[1]Deduct!A$21:A$64))-X49</f>
        <v>#N/A</v>
      </c>
      <c r="AK49" s="167" t="e">
        <f>IF(X49=0,0,LOOKUP(X49,[1]Deduct!A$21:A$64,[1]Deduct!C$21:C$64))</f>
        <v>#N/A</v>
      </c>
      <c r="AL49" s="163" t="e">
        <f>IF(X49=0,0,LOOKUP(X49,[1]Deduct!A$21:A$64,[1]Deduct!D$21:D$64))</f>
        <v>#N/A</v>
      </c>
      <c r="AM49" s="163" t="e">
        <f>IF(X49=0,0,LOOKUP(X49,[1]Deduct!A$21:A$64,[1]Deduct!E$21:E$64))</f>
        <v>#N/A</v>
      </c>
      <c r="AN49" s="165" t="e">
        <f t="shared" si="4"/>
        <v>#N/A</v>
      </c>
      <c r="AP49" s="168" t="e">
        <f t="shared" si="5"/>
        <v>#N/A</v>
      </c>
    </row>
    <row r="50" spans="1:42" s="163" customFormat="1" ht="15">
      <c r="A50" s="156">
        <v>48</v>
      </c>
      <c r="B50" s="181" t="s">
        <v>86</v>
      </c>
      <c r="C50" s="3" t="s">
        <v>163</v>
      </c>
      <c r="D50" s="1" t="s">
        <v>20</v>
      </c>
      <c r="E50" s="157" t="s">
        <v>18</v>
      </c>
      <c r="F50" s="158">
        <v>11</v>
      </c>
      <c r="G50" s="159">
        <f t="shared" si="6"/>
        <v>34</v>
      </c>
      <c r="H50" s="160">
        <v>34</v>
      </c>
      <c r="I50" s="25">
        <v>9</v>
      </c>
      <c r="J50" s="26">
        <v>4</v>
      </c>
      <c r="K50" s="27">
        <v>4</v>
      </c>
      <c r="L50" s="28">
        <v>10</v>
      </c>
      <c r="M50" s="25">
        <v>9</v>
      </c>
      <c r="N50" s="26">
        <v>4</v>
      </c>
      <c r="O50" s="27">
        <v>9</v>
      </c>
      <c r="P50" s="28">
        <v>4</v>
      </c>
      <c r="Q50" s="25">
        <v>9</v>
      </c>
      <c r="R50" s="26">
        <v>4</v>
      </c>
      <c r="S50" s="27">
        <v>0</v>
      </c>
      <c r="T50" s="28">
        <v>0</v>
      </c>
      <c r="U50" s="25">
        <v>0</v>
      </c>
      <c r="V50" s="26">
        <v>0</v>
      </c>
      <c r="W50" s="161"/>
      <c r="X50" s="162">
        <f t="shared" si="0"/>
        <v>748</v>
      </c>
      <c r="Y50" s="162" t="e">
        <f>SUMIF('[1]2007'!$B$2119:$B$2200,[1]New!B52,'[1]2007'!$E$2119:$E$2200)</f>
        <v>#VALUE!</v>
      </c>
      <c r="Z50" s="15" t="e">
        <f t="shared" si="1"/>
        <v>#VALUE!</v>
      </c>
      <c r="AA50" s="157"/>
      <c r="AB50" s="157"/>
      <c r="AC50" s="16" t="e">
        <f t="shared" si="2"/>
        <v>#VALUE!</v>
      </c>
      <c r="AE50" s="164" t="e">
        <f>IF(Y50=0,0,LOOKUP(Y50,[1]Deduct!A$2:A$18,[1]Deduct!C$2:C$18))</f>
        <v>#VALUE!</v>
      </c>
      <c r="AF50" s="165" t="e">
        <f>IF(Y50=0,0,LOOKUP(Y50,[1]Deduct!A$2:A$18,[1]Deduct!D$2:D$18))</f>
        <v>#VALUE!</v>
      </c>
      <c r="AG50" s="165" t="e">
        <f>IF(Y50=0,0,LOOKUP(Y50,[1]Deduct!A$2:A$18,[1]Deduct!E$2:E$18))</f>
        <v>#VALUE!</v>
      </c>
      <c r="AH50" s="166" t="e">
        <f t="shared" si="3"/>
        <v>#VALUE!</v>
      </c>
      <c r="AJ50" s="163">
        <f>IF(X50=0,0,LOOKUP(X50,[1]Deduct!A$21:A$64,[1]Deduct!A$21:A$64))-X50</f>
        <v>-8</v>
      </c>
      <c r="AK50" s="167">
        <f>IF(X50=0,0,LOOKUP(X50,[1]Deduct!A$21:A$64,[1]Deduct!C$21:C$64))</f>
        <v>73.03</v>
      </c>
      <c r="AL50" s="163">
        <f>IF(X50=0,0,LOOKUP(X50,[1]Deduct!A$21:A$64,[1]Deduct!D$21:D$64))</f>
        <v>29.99</v>
      </c>
      <c r="AM50" s="163">
        <f>IF(X50=0,0,LOOKUP(X50,[1]Deduct!A$21:A$64,[1]Deduct!E$21:E$64))</f>
        <v>12.83</v>
      </c>
      <c r="AN50" s="165">
        <f t="shared" si="4"/>
        <v>163.80000000000001</v>
      </c>
      <c r="AP50" s="168" t="e">
        <f t="shared" si="5"/>
        <v>#VALUE!</v>
      </c>
    </row>
    <row r="51" spans="1:42" s="163" customFormat="1" ht="15">
      <c r="A51" s="156">
        <v>49</v>
      </c>
      <c r="B51" s="181" t="s">
        <v>87</v>
      </c>
      <c r="C51" s="3" t="s">
        <v>164</v>
      </c>
      <c r="D51" s="1" t="s">
        <v>20</v>
      </c>
      <c r="E51" s="157" t="s">
        <v>18</v>
      </c>
      <c r="F51" s="158">
        <v>11</v>
      </c>
      <c r="G51" s="159">
        <f t="shared" si="6"/>
        <v>30</v>
      </c>
      <c r="H51" s="160">
        <v>30</v>
      </c>
      <c r="I51" s="25">
        <v>0</v>
      </c>
      <c r="J51" s="26">
        <v>0</v>
      </c>
      <c r="K51" s="27">
        <v>11</v>
      </c>
      <c r="L51" s="28">
        <v>5</v>
      </c>
      <c r="M51" s="25">
        <v>11</v>
      </c>
      <c r="N51" s="26">
        <v>5</v>
      </c>
      <c r="O51" s="27">
        <v>11</v>
      </c>
      <c r="P51" s="28">
        <v>5</v>
      </c>
      <c r="Q51" s="25">
        <v>0</v>
      </c>
      <c r="R51" s="26">
        <v>0</v>
      </c>
      <c r="S51" s="27">
        <v>11</v>
      </c>
      <c r="T51" s="28">
        <v>5</v>
      </c>
      <c r="U51" s="25">
        <v>11</v>
      </c>
      <c r="V51" s="26">
        <v>5</v>
      </c>
      <c r="W51" s="161"/>
      <c r="X51" s="162">
        <f t="shared" si="0"/>
        <v>660</v>
      </c>
      <c r="Y51" s="162" t="e">
        <f>SUMIF('[1]2007'!$B$2119:$B$2200,[1]New!B53,'[1]2007'!$E$2119:$E$2200)</f>
        <v>#VALUE!</v>
      </c>
      <c r="Z51" s="15" t="e">
        <f t="shared" si="1"/>
        <v>#VALUE!</v>
      </c>
      <c r="AA51" s="157"/>
      <c r="AB51" s="157"/>
      <c r="AC51" s="16" t="e">
        <f t="shared" si="2"/>
        <v>#VALUE!</v>
      </c>
      <c r="AE51" s="164" t="e">
        <f>IF(Y51=0,0,LOOKUP(Y51,[1]Deduct!A$2:A$18,[1]Deduct!C$2:C$18))</f>
        <v>#VALUE!</v>
      </c>
      <c r="AF51" s="165" t="e">
        <f>IF(Y51=0,0,LOOKUP(Y51,[1]Deduct!A$2:A$18,[1]Deduct!D$2:D$18))</f>
        <v>#VALUE!</v>
      </c>
      <c r="AG51" s="165" t="e">
        <f>IF(Y51=0,0,LOOKUP(Y51,[1]Deduct!A$2:A$18,[1]Deduct!E$2:E$18))</f>
        <v>#VALUE!</v>
      </c>
      <c r="AH51" s="166" t="e">
        <f t="shared" si="3"/>
        <v>#VALUE!</v>
      </c>
      <c r="AJ51" s="163">
        <f>IF(X51=0,0,LOOKUP(X51,[1]Deduct!A$21:A$64,[1]Deduct!A$21:A$64))-X51</f>
        <v>0</v>
      </c>
      <c r="AK51" s="167">
        <f>IF(X51=0,0,LOOKUP(X51,[1]Deduct!A$21:A$64,[1]Deduct!C$21:C$64))</f>
        <v>49.59</v>
      </c>
      <c r="AL51" s="163">
        <f>IF(X51=0,0,LOOKUP(X51,[1]Deduct!A$21:A$64,[1]Deduct!D$21:D$64))</f>
        <v>26.01</v>
      </c>
      <c r="AM51" s="163">
        <f>IF(X51=0,0,LOOKUP(X51,[1]Deduct!A$21:A$64,[1]Deduct!E$21:E$64))</f>
        <v>11.42</v>
      </c>
      <c r="AN51" s="165">
        <f t="shared" si="4"/>
        <v>129.02000000000001</v>
      </c>
      <c r="AP51" s="168" t="e">
        <f t="shared" si="5"/>
        <v>#VALUE!</v>
      </c>
    </row>
    <row r="52" spans="1:42" s="163" customFormat="1" ht="15">
      <c r="A52" s="156">
        <v>50</v>
      </c>
      <c r="B52" s="181" t="s">
        <v>88</v>
      </c>
      <c r="C52" s="3" t="s">
        <v>165</v>
      </c>
      <c r="D52" s="1" t="s">
        <v>20</v>
      </c>
      <c r="E52" s="157" t="s">
        <v>18</v>
      </c>
      <c r="F52" s="158">
        <v>11</v>
      </c>
      <c r="G52" s="159">
        <f t="shared" si="6"/>
        <v>40.75</v>
      </c>
      <c r="H52" s="160">
        <v>40.75</v>
      </c>
      <c r="I52" s="25">
        <v>12</v>
      </c>
      <c r="J52" s="26">
        <v>8</v>
      </c>
      <c r="K52" s="27">
        <v>12</v>
      </c>
      <c r="L52" s="28">
        <v>8</v>
      </c>
      <c r="M52" s="25">
        <v>12</v>
      </c>
      <c r="N52" s="26">
        <v>8</v>
      </c>
      <c r="O52" s="27">
        <v>12</v>
      </c>
      <c r="P52" s="28">
        <v>8</v>
      </c>
      <c r="Q52" s="25">
        <v>12</v>
      </c>
      <c r="R52" s="26">
        <v>8.75</v>
      </c>
      <c r="S52" s="27">
        <v>0</v>
      </c>
      <c r="T52" s="28">
        <v>0</v>
      </c>
      <c r="U52" s="25">
        <v>0</v>
      </c>
      <c r="V52" s="26">
        <v>0</v>
      </c>
      <c r="W52" s="161"/>
      <c r="X52" s="162">
        <f t="shared" si="0"/>
        <v>896.5</v>
      </c>
      <c r="Y52" s="162" t="e">
        <f>SUMIF('[1]2007'!$B$2119:$B$2200,[1]New!B54,'[1]2007'!$E$2119:$E$2200)</f>
        <v>#VALUE!</v>
      </c>
      <c r="Z52" s="15" t="e">
        <f t="shared" si="1"/>
        <v>#VALUE!</v>
      </c>
      <c r="AA52" s="157"/>
      <c r="AB52" s="157"/>
      <c r="AC52" s="16" t="e">
        <f t="shared" si="2"/>
        <v>#VALUE!</v>
      </c>
      <c r="AE52" s="164" t="e">
        <f>IF(Y52=0,0,LOOKUP(Y52,[1]Deduct!A$2:A$18,[1]Deduct!C$2:C$18))</f>
        <v>#VALUE!</v>
      </c>
      <c r="AF52" s="165" t="e">
        <f>IF(Y52=0,0,LOOKUP(Y52,[1]Deduct!A$2:A$18,[1]Deduct!D$2:D$18))</f>
        <v>#VALUE!</v>
      </c>
      <c r="AG52" s="165" t="e">
        <f>IF(Y52=0,0,LOOKUP(Y52,[1]Deduct!A$2:A$18,[1]Deduct!E$2:E$18))</f>
        <v>#VALUE!</v>
      </c>
      <c r="AH52" s="166" t="e">
        <f t="shared" si="3"/>
        <v>#VALUE!</v>
      </c>
      <c r="AJ52" s="163">
        <f>IF(X52=0,0,LOOKUP(X52,[1]Deduct!A$21:A$64,[1]Deduct!A$21:A$64))-X52</f>
        <v>-16.5</v>
      </c>
      <c r="AK52" s="167">
        <f>IF(X52=0,0,LOOKUP(X52,[1]Deduct!A$21:A$64,[1]Deduct!C$21:C$64))</f>
        <v>99.45</v>
      </c>
      <c r="AL52" s="163">
        <f>IF(X52=0,0,LOOKUP(X52,[1]Deduct!A$21:A$64,[1]Deduct!D$21:D$64))</f>
        <v>36.9</v>
      </c>
      <c r="AM52" s="163">
        <f>IF(X52=0,0,LOOKUP(X52,[1]Deduct!A$21:A$64,[1]Deduct!E$21:E$64))</f>
        <v>15.22</v>
      </c>
      <c r="AN52" s="165">
        <f t="shared" si="4"/>
        <v>209.78</v>
      </c>
      <c r="AP52" s="168" t="e">
        <f t="shared" si="5"/>
        <v>#VALUE!</v>
      </c>
    </row>
    <row r="53" spans="1:42" s="163" customFormat="1" ht="15">
      <c r="A53" s="156">
        <v>51</v>
      </c>
      <c r="B53" s="181" t="s">
        <v>89</v>
      </c>
      <c r="C53" s="3" t="s">
        <v>166</v>
      </c>
      <c r="D53" s="1" t="s">
        <v>20</v>
      </c>
      <c r="E53" s="157" t="s">
        <v>18</v>
      </c>
      <c r="F53" s="158">
        <v>11</v>
      </c>
      <c r="G53" s="159">
        <f t="shared" si="6"/>
        <v>20</v>
      </c>
      <c r="H53" s="160">
        <v>20</v>
      </c>
      <c r="I53" s="25">
        <v>12</v>
      </c>
      <c r="J53" s="26">
        <v>4</v>
      </c>
      <c r="K53" s="27">
        <v>0</v>
      </c>
      <c r="L53" s="28">
        <v>0</v>
      </c>
      <c r="M53" s="25">
        <v>12</v>
      </c>
      <c r="N53" s="26">
        <v>4</v>
      </c>
      <c r="O53" s="27">
        <v>12</v>
      </c>
      <c r="P53" s="28">
        <v>4</v>
      </c>
      <c r="Q53" s="25">
        <v>0</v>
      </c>
      <c r="R53" s="26">
        <v>0</v>
      </c>
      <c r="S53" s="27">
        <v>12</v>
      </c>
      <c r="T53" s="28">
        <v>4</v>
      </c>
      <c r="U53" s="25">
        <v>12</v>
      </c>
      <c r="V53" s="26">
        <v>4</v>
      </c>
      <c r="W53" s="161"/>
      <c r="X53" s="162">
        <f t="shared" si="0"/>
        <v>440</v>
      </c>
      <c r="Y53" s="162" t="e">
        <f>SUMIF('[1]2007'!$B$2119:$B$2200,[1]New!B55,'[1]2007'!$E$2119:$E$2200)</f>
        <v>#VALUE!</v>
      </c>
      <c r="Z53" s="15" t="e">
        <f t="shared" si="1"/>
        <v>#VALUE!</v>
      </c>
      <c r="AA53" s="157">
        <v>1</v>
      </c>
      <c r="AB53" s="157"/>
      <c r="AC53" s="16" t="e">
        <f t="shared" si="2"/>
        <v>#VALUE!</v>
      </c>
      <c r="AE53" s="164" t="e">
        <f>IF(Y53=0,0,LOOKUP(Y53,[1]Deduct!A$2:A$18,[1]Deduct!C$2:C$18))</f>
        <v>#VALUE!</v>
      </c>
      <c r="AF53" s="165" t="e">
        <f>IF(Y53=0,0,LOOKUP(Y53,[1]Deduct!A$2:A$18,[1]Deduct!D$2:D$18))</f>
        <v>#VALUE!</v>
      </c>
      <c r="AG53" s="165" t="e">
        <f>IF(Y53=0,0,LOOKUP(Y53,[1]Deduct!A$2:A$18,[1]Deduct!E$2:E$18))</f>
        <v>#VALUE!</v>
      </c>
      <c r="AH53" s="166" t="e">
        <f t="shared" si="3"/>
        <v>#VALUE!</v>
      </c>
      <c r="AJ53" s="163">
        <f>IF(X53=0,0,LOOKUP(X53,[1]Deduct!A$21:A$64,[1]Deduct!A$21:A$64))-X53</f>
        <v>0</v>
      </c>
      <c r="AK53" s="167">
        <f>IF(X53=0,0,LOOKUP(X53,[1]Deduct!A$21:A$64,[1]Deduct!C$21:C$64))</f>
        <v>1.33</v>
      </c>
      <c r="AL53" s="163">
        <f>IF(X53=0,0,LOOKUP(X53,[1]Deduct!A$21:A$64,[1]Deduct!D$21:D$64))</f>
        <v>15.12</v>
      </c>
      <c r="AM53" s="163">
        <f>IF(X53=0,0,LOOKUP(X53,[1]Deduct!A$21:A$64,[1]Deduct!E$21:E$64))</f>
        <v>7.61</v>
      </c>
      <c r="AN53" s="165">
        <f t="shared" si="4"/>
        <v>49.83</v>
      </c>
      <c r="AP53" s="168" t="e">
        <f t="shared" si="5"/>
        <v>#VALUE!</v>
      </c>
    </row>
    <row r="54" spans="1:42" s="163" customFormat="1" ht="15">
      <c r="A54" s="156">
        <v>52</v>
      </c>
      <c r="B54" s="181" t="s">
        <v>90</v>
      </c>
      <c r="C54" s="3" t="s">
        <v>167</v>
      </c>
      <c r="D54" s="1" t="s">
        <v>20</v>
      </c>
      <c r="E54" s="157" t="s">
        <v>18</v>
      </c>
      <c r="F54" s="158">
        <v>11</v>
      </c>
      <c r="G54" s="159">
        <f t="shared" si="6"/>
        <v>24.13</v>
      </c>
      <c r="H54" s="160">
        <v>24.13</v>
      </c>
      <c r="I54" s="25">
        <v>0</v>
      </c>
      <c r="J54" s="26">
        <v>0</v>
      </c>
      <c r="K54" s="27">
        <v>4</v>
      </c>
      <c r="L54" s="28">
        <v>9</v>
      </c>
      <c r="M54" s="25">
        <v>0</v>
      </c>
      <c r="N54" s="26">
        <v>0</v>
      </c>
      <c r="O54" s="27">
        <v>4.87</v>
      </c>
      <c r="P54" s="28">
        <v>9</v>
      </c>
      <c r="Q54" s="25">
        <v>4</v>
      </c>
      <c r="R54" s="26">
        <v>9</v>
      </c>
      <c r="S54" s="27">
        <v>4</v>
      </c>
      <c r="T54" s="28">
        <v>9</v>
      </c>
      <c r="U54" s="25">
        <v>4</v>
      </c>
      <c r="V54" s="26">
        <v>9</v>
      </c>
      <c r="W54" s="161"/>
      <c r="X54" s="162">
        <f t="shared" si="0"/>
        <v>530.86</v>
      </c>
      <c r="Y54" s="162" t="e">
        <f>SUMIF('[1]2007'!$B$2119:$B$2200,[1]New!B56,'[1]2007'!$E$2119:$E$2200)</f>
        <v>#VALUE!</v>
      </c>
      <c r="Z54" s="15" t="e">
        <f t="shared" si="1"/>
        <v>#VALUE!</v>
      </c>
      <c r="AA54" s="157">
        <v>1</v>
      </c>
      <c r="AB54" s="157"/>
      <c r="AC54" s="16" t="e">
        <f t="shared" si="2"/>
        <v>#VALUE!</v>
      </c>
      <c r="AE54" s="164" t="e">
        <f>IF(Y54=0,0,LOOKUP(Y54,[1]Deduct!A$2:A$18,[1]Deduct!C$2:C$18))</f>
        <v>#VALUE!</v>
      </c>
      <c r="AF54" s="165" t="e">
        <f>IF(Y54=0,0,LOOKUP(Y54,[1]Deduct!A$2:A$18,[1]Deduct!D$2:D$18))</f>
        <v>#VALUE!</v>
      </c>
      <c r="AG54" s="165" t="e">
        <f>IF(Y54=0,0,LOOKUP(Y54,[1]Deduct!A$2:A$18,[1]Deduct!E$2:E$18))</f>
        <v>#VALUE!</v>
      </c>
      <c r="AH54" s="166" t="e">
        <f t="shared" si="3"/>
        <v>#VALUE!</v>
      </c>
      <c r="AJ54" s="163">
        <f>IF(X54=0,0,LOOKUP(X54,[1]Deduct!A$21:A$64,[1]Deduct!A$21:A$64))-X54</f>
        <v>-0.86000000000001364</v>
      </c>
      <c r="AK54" s="167">
        <f>IF(X54=0,0,LOOKUP(X54,[1]Deduct!A$21:A$64,[1]Deduct!C$21:C$64))</f>
        <v>18.72</v>
      </c>
      <c r="AL54" s="163">
        <f>IF(X54=0,0,LOOKUP(X54,[1]Deduct!A$21:A$64,[1]Deduct!D$21:D$64))</f>
        <v>19.579999999999998</v>
      </c>
      <c r="AM54" s="163">
        <f>IF(X54=0,0,LOOKUP(X54,[1]Deduct!A$21:A$64,[1]Deduct!E$21:E$64))</f>
        <v>9.17</v>
      </c>
      <c r="AN54" s="165">
        <f t="shared" si="4"/>
        <v>79.89</v>
      </c>
      <c r="AP54" s="168" t="e">
        <f t="shared" si="5"/>
        <v>#VALUE!</v>
      </c>
    </row>
    <row r="55" spans="1:42" s="163" customFormat="1" ht="15">
      <c r="A55" s="156">
        <v>53</v>
      </c>
      <c r="B55" s="181" t="s">
        <v>91</v>
      </c>
      <c r="C55" s="3" t="s">
        <v>168</v>
      </c>
      <c r="D55" s="1" t="s">
        <v>26</v>
      </c>
      <c r="E55" s="157" t="s">
        <v>18</v>
      </c>
      <c r="F55" s="158">
        <v>11</v>
      </c>
      <c r="G55" s="159">
        <f t="shared" si="6"/>
        <v>14</v>
      </c>
      <c r="H55" s="160">
        <v>14</v>
      </c>
      <c r="I55" s="25">
        <v>9</v>
      </c>
      <c r="J55" s="26">
        <v>1</v>
      </c>
      <c r="K55" s="27">
        <v>0</v>
      </c>
      <c r="L55" s="28">
        <v>0</v>
      </c>
      <c r="M55" s="25">
        <v>9</v>
      </c>
      <c r="N55" s="26">
        <v>1</v>
      </c>
      <c r="O55" s="27">
        <v>0</v>
      </c>
      <c r="P55" s="28">
        <v>0</v>
      </c>
      <c r="Q55" s="25">
        <v>9</v>
      </c>
      <c r="R55" s="26">
        <v>3</v>
      </c>
      <c r="S55" s="27">
        <v>0</v>
      </c>
      <c r="T55" s="28">
        <v>0</v>
      </c>
      <c r="U55" s="25">
        <v>0</v>
      </c>
      <c r="V55" s="26">
        <v>0</v>
      </c>
      <c r="W55" s="161"/>
      <c r="X55" s="162">
        <f t="shared" si="0"/>
        <v>308</v>
      </c>
      <c r="Y55" s="162" t="e">
        <f>SUMIF('[1]2007'!$B$2119:$B$2200,[1]New!B57,'[1]2007'!$E$2119:$E$2200)</f>
        <v>#VALUE!</v>
      </c>
      <c r="Z55" s="15" t="e">
        <f t="shared" si="1"/>
        <v>#VALUE!</v>
      </c>
      <c r="AA55" s="157"/>
      <c r="AB55" s="157"/>
      <c r="AC55" s="16" t="e">
        <f t="shared" si="2"/>
        <v>#VALUE!</v>
      </c>
      <c r="AE55" s="164" t="e">
        <f>IF(Y55=0,0,LOOKUP(Y55,[1]Deduct!A$2:A$18,[1]Deduct!C$2:C$18))</f>
        <v>#VALUE!</v>
      </c>
      <c r="AF55" s="165" t="e">
        <f>IF(Y55=0,0,LOOKUP(Y55,[1]Deduct!A$2:A$18,[1]Deduct!D$2:D$18))</f>
        <v>#VALUE!</v>
      </c>
      <c r="AG55" s="165" t="e">
        <f>IF(Y55=0,0,LOOKUP(Y55,[1]Deduct!A$2:A$18,[1]Deduct!E$2:E$18))</f>
        <v>#VALUE!</v>
      </c>
      <c r="AH55" s="166" t="e">
        <f t="shared" si="3"/>
        <v>#VALUE!</v>
      </c>
      <c r="AJ55" s="163" t="e">
        <f>IF(X55=0,0,LOOKUP(X55,[1]Deduct!A$21:A$64,[1]Deduct!A$21:A$64))-X55</f>
        <v>#N/A</v>
      </c>
      <c r="AK55" s="167" t="e">
        <f>IF(X55=0,0,LOOKUP(X55,[1]Deduct!A$21:A$64,[1]Deduct!C$21:C$64))</f>
        <v>#N/A</v>
      </c>
      <c r="AL55" s="163" t="e">
        <f>IF(X55=0,0,LOOKUP(X55,[1]Deduct!A$21:A$64,[1]Deduct!D$21:D$64))</f>
        <v>#N/A</v>
      </c>
      <c r="AM55" s="163" t="e">
        <f>IF(X55=0,0,LOOKUP(X55,[1]Deduct!A$21:A$64,[1]Deduct!E$21:E$64))</f>
        <v>#N/A</v>
      </c>
      <c r="AN55" s="165" t="e">
        <f t="shared" si="4"/>
        <v>#N/A</v>
      </c>
      <c r="AP55" s="168" t="e">
        <f t="shared" si="5"/>
        <v>#N/A</v>
      </c>
    </row>
    <row r="56" spans="1:42" s="163" customFormat="1" ht="15">
      <c r="A56" s="156">
        <v>54</v>
      </c>
      <c r="B56" s="181" t="s">
        <v>272</v>
      </c>
      <c r="C56" s="3" t="s">
        <v>239</v>
      </c>
      <c r="D56" s="1" t="s">
        <v>216</v>
      </c>
      <c r="E56" s="157" t="s">
        <v>18</v>
      </c>
      <c r="F56" s="158">
        <v>11</v>
      </c>
      <c r="G56" s="159">
        <f t="shared" si="6"/>
        <v>30</v>
      </c>
      <c r="H56" s="160">
        <v>30</v>
      </c>
      <c r="I56" s="25">
        <v>4</v>
      </c>
      <c r="J56" s="26">
        <v>10</v>
      </c>
      <c r="K56" s="27">
        <v>9</v>
      </c>
      <c r="L56" s="28">
        <v>3</v>
      </c>
      <c r="M56" s="25">
        <v>0</v>
      </c>
      <c r="N56" s="26">
        <v>0</v>
      </c>
      <c r="O56" s="27">
        <v>0</v>
      </c>
      <c r="P56" s="28">
        <v>0</v>
      </c>
      <c r="Q56" s="25">
        <v>9</v>
      </c>
      <c r="R56" s="26">
        <v>3</v>
      </c>
      <c r="S56" s="27">
        <v>9</v>
      </c>
      <c r="T56" s="28">
        <v>3</v>
      </c>
      <c r="U56" s="25">
        <v>9</v>
      </c>
      <c r="V56" s="26">
        <v>3</v>
      </c>
      <c r="W56" s="161"/>
      <c r="X56" s="162">
        <f t="shared" si="0"/>
        <v>660</v>
      </c>
      <c r="Y56" s="162" t="e">
        <f>SUMIF('[1]2007'!$B$2119:$B$2200,[1]New!B58,'[1]2007'!$E$2119:$E$2200)</f>
        <v>#VALUE!</v>
      </c>
      <c r="Z56" s="15" t="e">
        <f t="shared" si="1"/>
        <v>#VALUE!</v>
      </c>
      <c r="AA56" s="157"/>
      <c r="AB56" s="157"/>
      <c r="AC56" s="16" t="e">
        <f t="shared" si="2"/>
        <v>#VALUE!</v>
      </c>
      <c r="AE56" s="164" t="e">
        <f>IF(Y56=0,0,LOOKUP(Y56,[1]Deduct!A$2:A$18,[1]Deduct!C$2:C$18))</f>
        <v>#VALUE!</v>
      </c>
      <c r="AF56" s="165" t="e">
        <f>IF(Y56=0,0,LOOKUP(Y56,[1]Deduct!A$2:A$18,[1]Deduct!D$2:D$18))</f>
        <v>#VALUE!</v>
      </c>
      <c r="AG56" s="165" t="e">
        <f>IF(Y56=0,0,LOOKUP(Y56,[1]Deduct!A$2:A$18,[1]Deduct!E$2:E$18))</f>
        <v>#VALUE!</v>
      </c>
      <c r="AH56" s="166" t="e">
        <f t="shared" si="3"/>
        <v>#VALUE!</v>
      </c>
      <c r="AJ56" s="163">
        <f>IF(X56=0,0,LOOKUP(X56,[1]Deduct!A$21:A$64,[1]Deduct!A$21:A$64))-X56</f>
        <v>0</v>
      </c>
      <c r="AK56" s="167">
        <f>IF(X56=0,0,LOOKUP(X56,[1]Deduct!A$21:A$64,[1]Deduct!C$21:C$64))</f>
        <v>49.59</v>
      </c>
      <c r="AL56" s="163">
        <f>IF(X56=0,0,LOOKUP(X56,[1]Deduct!A$21:A$64,[1]Deduct!D$21:D$64))</f>
        <v>26.01</v>
      </c>
      <c r="AM56" s="163">
        <f>IF(X56=0,0,LOOKUP(X56,[1]Deduct!A$21:A$64,[1]Deduct!E$21:E$64))</f>
        <v>11.42</v>
      </c>
      <c r="AN56" s="165">
        <f t="shared" si="4"/>
        <v>129.02000000000001</v>
      </c>
      <c r="AP56" s="168" t="e">
        <f t="shared" si="5"/>
        <v>#VALUE!</v>
      </c>
    </row>
    <row r="57" spans="1:42" s="163" customFormat="1" ht="15">
      <c r="A57" s="156">
        <v>55</v>
      </c>
      <c r="B57" s="181" t="s">
        <v>92</v>
      </c>
      <c r="C57" s="3" t="s">
        <v>169</v>
      </c>
      <c r="D57" s="1" t="s">
        <v>26</v>
      </c>
      <c r="E57" s="157" t="s">
        <v>18</v>
      </c>
      <c r="F57" s="158">
        <v>11</v>
      </c>
      <c r="G57" s="159">
        <f t="shared" si="6"/>
        <v>37.5</v>
      </c>
      <c r="H57" s="160">
        <v>37.5</v>
      </c>
      <c r="I57" s="25">
        <v>0</v>
      </c>
      <c r="J57" s="26">
        <v>0</v>
      </c>
      <c r="K57" s="27">
        <v>9</v>
      </c>
      <c r="L57" s="28">
        <v>4.5</v>
      </c>
      <c r="M57" s="25">
        <v>0</v>
      </c>
      <c r="N57" s="26">
        <v>0</v>
      </c>
      <c r="O57" s="27">
        <v>9</v>
      </c>
      <c r="P57" s="28">
        <v>4.5</v>
      </c>
      <c r="Q57" s="25">
        <v>9</v>
      </c>
      <c r="R57" s="26">
        <v>4.5</v>
      </c>
      <c r="S57" s="27">
        <v>9</v>
      </c>
      <c r="T57" s="28">
        <v>4.5</v>
      </c>
      <c r="U57" s="25">
        <v>9</v>
      </c>
      <c r="V57" s="26">
        <v>4.5</v>
      </c>
      <c r="W57" s="161"/>
      <c r="X57" s="162">
        <f t="shared" si="0"/>
        <v>825</v>
      </c>
      <c r="Y57" s="162" t="e">
        <f>SUMIF('[1]2007'!$B$2119:$B$2200,[1]New!B59,'[1]2007'!$E$2119:$E$2200)</f>
        <v>#VALUE!</v>
      </c>
      <c r="Z57" s="15" t="e">
        <f t="shared" si="1"/>
        <v>#VALUE!</v>
      </c>
      <c r="AA57" s="157"/>
      <c r="AB57" s="157"/>
      <c r="AC57" s="16" t="e">
        <f t="shared" si="2"/>
        <v>#VALUE!</v>
      </c>
      <c r="AE57" s="164" t="e">
        <f>IF(Y57=0,0,LOOKUP(Y57,[1]Deduct!A$2:A$18,[1]Deduct!C$2:C$18))</f>
        <v>#VALUE!</v>
      </c>
      <c r="AF57" s="165" t="e">
        <f>IF(Y57=0,0,LOOKUP(Y57,[1]Deduct!A$2:A$18,[1]Deduct!D$2:D$18))</f>
        <v>#VALUE!</v>
      </c>
      <c r="AG57" s="165" t="e">
        <f>IF(Y57=0,0,LOOKUP(Y57,[1]Deduct!A$2:A$18,[1]Deduct!E$2:E$18))</f>
        <v>#VALUE!</v>
      </c>
      <c r="AH57" s="166" t="e">
        <f t="shared" si="3"/>
        <v>#VALUE!</v>
      </c>
      <c r="AJ57" s="163">
        <f>IF(X57=0,0,LOOKUP(X57,[1]Deduct!A$21:A$64,[1]Deduct!A$21:A$64))-X57</f>
        <v>-75</v>
      </c>
      <c r="AK57" s="167">
        <f>IF(X57=0,0,LOOKUP(X57,[1]Deduct!A$21:A$64,[1]Deduct!C$21:C$64))</f>
        <v>76.92</v>
      </c>
      <c r="AL57" s="163">
        <f>IF(X57=0,0,LOOKUP(X57,[1]Deduct!A$21:A$64,[1]Deduct!D$21:D$64))</f>
        <v>30.49</v>
      </c>
      <c r="AM57" s="163">
        <f>IF(X57=0,0,LOOKUP(X57,[1]Deduct!A$21:A$64,[1]Deduct!E$21:E$64))</f>
        <v>13.01</v>
      </c>
      <c r="AN57" s="165">
        <f t="shared" si="4"/>
        <v>169.12</v>
      </c>
      <c r="AP57" s="168" t="e">
        <f t="shared" si="5"/>
        <v>#VALUE!</v>
      </c>
    </row>
    <row r="58" spans="1:42" s="163" customFormat="1" ht="15">
      <c r="A58" s="156">
        <v>56</v>
      </c>
      <c r="B58" s="181" t="s">
        <v>93</v>
      </c>
      <c r="C58" s="3" t="s">
        <v>170</v>
      </c>
      <c r="D58" s="1" t="s">
        <v>17</v>
      </c>
      <c r="E58" s="157" t="s">
        <v>18</v>
      </c>
      <c r="F58" s="158">
        <v>11</v>
      </c>
      <c r="G58" s="159">
        <f t="shared" si="6"/>
        <v>20</v>
      </c>
      <c r="H58" s="160">
        <v>20</v>
      </c>
      <c r="I58" s="25">
        <v>9</v>
      </c>
      <c r="J58" s="26">
        <v>1</v>
      </c>
      <c r="K58" s="27">
        <v>9</v>
      </c>
      <c r="L58" s="28">
        <v>1</v>
      </c>
      <c r="M58" s="25">
        <v>9</v>
      </c>
      <c r="N58" s="26">
        <v>1</v>
      </c>
      <c r="O58" s="27">
        <v>0</v>
      </c>
      <c r="P58" s="28">
        <v>0</v>
      </c>
      <c r="Q58" s="25">
        <v>9</v>
      </c>
      <c r="R58" s="26">
        <v>1</v>
      </c>
      <c r="S58" s="27">
        <v>9</v>
      </c>
      <c r="T58" s="28">
        <v>1</v>
      </c>
      <c r="U58" s="25">
        <v>0</v>
      </c>
      <c r="V58" s="26">
        <v>0</v>
      </c>
      <c r="W58" s="161"/>
      <c r="X58" s="162">
        <f t="shared" si="0"/>
        <v>440</v>
      </c>
      <c r="Y58" s="162" t="e">
        <f>SUMIF('[1]2007'!$B$2119:$B$2200,[1]New!B60,'[1]2007'!$E$2119:$E$2200)</f>
        <v>#VALUE!</v>
      </c>
      <c r="Z58" s="15" t="e">
        <f t="shared" si="1"/>
        <v>#VALUE!</v>
      </c>
      <c r="AA58" s="157"/>
      <c r="AB58" s="157"/>
      <c r="AC58" s="16" t="e">
        <f t="shared" si="2"/>
        <v>#VALUE!</v>
      </c>
      <c r="AE58" s="164" t="e">
        <f>IF(Y58=0,0,LOOKUP(Y58,[1]Deduct!A$2:A$18,[1]Deduct!C$2:C$18))</f>
        <v>#VALUE!</v>
      </c>
      <c r="AF58" s="165" t="e">
        <f>IF(Y58=0,0,LOOKUP(Y58,[1]Deduct!A$2:A$18,[1]Deduct!D$2:D$18))</f>
        <v>#VALUE!</v>
      </c>
      <c r="AG58" s="165" t="e">
        <f>IF(Y58=0,0,LOOKUP(Y58,[1]Deduct!A$2:A$18,[1]Deduct!E$2:E$18))</f>
        <v>#VALUE!</v>
      </c>
      <c r="AH58" s="166" t="e">
        <f t="shared" si="3"/>
        <v>#VALUE!</v>
      </c>
      <c r="AJ58" s="163">
        <f>IF(X58=0,0,LOOKUP(X58,[1]Deduct!A$21:A$64,[1]Deduct!A$21:A$64))-X58</f>
        <v>0</v>
      </c>
      <c r="AK58" s="167">
        <f>IF(X58=0,0,LOOKUP(X58,[1]Deduct!A$21:A$64,[1]Deduct!C$21:C$64))</f>
        <v>1.33</v>
      </c>
      <c r="AL58" s="163">
        <f>IF(X58=0,0,LOOKUP(X58,[1]Deduct!A$21:A$64,[1]Deduct!D$21:D$64))</f>
        <v>15.12</v>
      </c>
      <c r="AM58" s="163">
        <f>IF(X58=0,0,LOOKUP(X58,[1]Deduct!A$21:A$64,[1]Deduct!E$21:E$64))</f>
        <v>7.61</v>
      </c>
      <c r="AN58" s="165">
        <f t="shared" si="4"/>
        <v>49.83</v>
      </c>
      <c r="AP58" s="168" t="e">
        <f t="shared" si="5"/>
        <v>#VALUE!</v>
      </c>
    </row>
    <row r="59" spans="1:42" s="163" customFormat="1" ht="15">
      <c r="A59" s="156">
        <v>57</v>
      </c>
      <c r="B59" s="181" t="s">
        <v>245</v>
      </c>
      <c r="C59" s="3" t="s">
        <v>246</v>
      </c>
      <c r="D59" s="1" t="s">
        <v>216</v>
      </c>
      <c r="E59" s="157" t="s">
        <v>18</v>
      </c>
      <c r="F59" s="158">
        <v>11</v>
      </c>
      <c r="G59" s="159">
        <f t="shared" si="6"/>
        <v>41.5</v>
      </c>
      <c r="H59" s="160">
        <v>41.5</v>
      </c>
      <c r="I59" s="25">
        <v>9</v>
      </c>
      <c r="J59" s="26">
        <v>5.5</v>
      </c>
      <c r="K59" s="27">
        <v>9</v>
      </c>
      <c r="L59" s="28">
        <v>5.5</v>
      </c>
      <c r="M59" s="25">
        <v>9</v>
      </c>
      <c r="N59" s="26">
        <v>5.5</v>
      </c>
      <c r="O59" s="27">
        <v>9</v>
      </c>
      <c r="P59" s="28">
        <v>5.5</v>
      </c>
      <c r="Q59" s="25">
        <v>10</v>
      </c>
      <c r="R59" s="26">
        <v>5.5</v>
      </c>
      <c r="S59" s="27">
        <v>0</v>
      </c>
      <c r="T59" s="28">
        <v>0</v>
      </c>
      <c r="U59" s="25">
        <v>0</v>
      </c>
      <c r="V59" s="26">
        <v>0</v>
      </c>
      <c r="W59" s="161"/>
      <c r="X59" s="162">
        <f t="shared" si="0"/>
        <v>913</v>
      </c>
      <c r="Y59" s="162" t="e">
        <f>SUMIF('[1]2007'!$B$2119:$B$2200,[1]New!B61,'[1]2007'!$E$2119:$E$2200)</f>
        <v>#VALUE!</v>
      </c>
      <c r="Z59" s="15" t="e">
        <f t="shared" si="1"/>
        <v>#VALUE!</v>
      </c>
      <c r="AA59" s="157"/>
      <c r="AB59" s="157"/>
      <c r="AC59" s="16" t="e">
        <f t="shared" si="2"/>
        <v>#VALUE!</v>
      </c>
      <c r="AE59" s="164" t="e">
        <f>IF(Y59=0,0,LOOKUP(Y59,[1]Deduct!A$2:A$18,[1]Deduct!C$2:C$18))</f>
        <v>#VALUE!</v>
      </c>
      <c r="AF59" s="165" t="e">
        <f>IF(Y59=0,0,LOOKUP(Y59,[1]Deduct!A$2:A$18,[1]Deduct!D$2:D$18))</f>
        <v>#VALUE!</v>
      </c>
      <c r="AG59" s="165" t="e">
        <f>IF(Y59=0,0,LOOKUP(Y59,[1]Deduct!A$2:A$18,[1]Deduct!E$2:E$18))</f>
        <v>#VALUE!</v>
      </c>
      <c r="AH59" s="166" t="e">
        <f t="shared" si="3"/>
        <v>#VALUE!</v>
      </c>
      <c r="AJ59" s="163">
        <f>IF(X59=0,0,LOOKUP(X59,[1]Deduct!A$21:A$64,[1]Deduct!A$21:A$64))-X59</f>
        <v>-11</v>
      </c>
      <c r="AK59" s="167">
        <f>IF(X59=0,0,LOOKUP(X59,[1]Deduct!A$21:A$64,[1]Deduct!C$21:C$64))</f>
        <v>105.1</v>
      </c>
      <c r="AL59" s="163">
        <f>IF(X59=0,0,LOOKUP(X59,[1]Deduct!A$21:A$64,[1]Deduct!D$21:D$64))</f>
        <v>37.99</v>
      </c>
      <c r="AM59" s="163">
        <f>IF(X59=0,0,LOOKUP(X59,[1]Deduct!A$21:A$64,[1]Deduct!E$21:E$64))</f>
        <v>15.6</v>
      </c>
      <c r="AN59" s="165">
        <f t="shared" si="4"/>
        <v>218.52</v>
      </c>
      <c r="AP59" s="168" t="e">
        <f t="shared" si="5"/>
        <v>#VALUE!</v>
      </c>
    </row>
    <row r="60" spans="1:42" s="163" customFormat="1" ht="15">
      <c r="A60" s="156">
        <v>58</v>
      </c>
      <c r="B60" s="181" t="s">
        <v>95</v>
      </c>
      <c r="C60" s="3" t="s">
        <v>172</v>
      </c>
      <c r="D60" s="1" t="s">
        <v>213</v>
      </c>
      <c r="E60" s="157" t="s">
        <v>18</v>
      </c>
      <c r="F60" s="158">
        <v>11</v>
      </c>
      <c r="G60" s="159">
        <f t="shared" si="6"/>
        <v>44</v>
      </c>
      <c r="H60" s="160">
        <v>44</v>
      </c>
      <c r="I60" s="25">
        <v>9</v>
      </c>
      <c r="J60" s="26">
        <v>4</v>
      </c>
      <c r="K60" s="27">
        <v>0</v>
      </c>
      <c r="L60" s="28">
        <v>0</v>
      </c>
      <c r="M60" s="25">
        <v>9</v>
      </c>
      <c r="N60" s="26">
        <v>4</v>
      </c>
      <c r="O60" s="27">
        <v>9</v>
      </c>
      <c r="P60" s="28">
        <v>4</v>
      </c>
      <c r="Q60" s="25">
        <v>9</v>
      </c>
      <c r="R60" s="26">
        <v>4</v>
      </c>
      <c r="S60" s="27">
        <v>9</v>
      </c>
      <c r="T60" s="28">
        <v>5</v>
      </c>
      <c r="U60" s="25">
        <v>9</v>
      </c>
      <c r="V60" s="26">
        <v>5</v>
      </c>
      <c r="W60" s="161"/>
      <c r="X60" s="162">
        <f t="shared" si="0"/>
        <v>968</v>
      </c>
      <c r="Y60" s="162" t="e">
        <f>SUMIF('[1]2007'!$B$2119:$B$2200,[1]New!B62,'[1]2007'!$E$2119:$E$2200)</f>
        <v>#VALUE!</v>
      </c>
      <c r="Z60" s="15" t="e">
        <f t="shared" si="1"/>
        <v>#VALUE!</v>
      </c>
      <c r="AA60" s="157">
        <v>1</v>
      </c>
      <c r="AB60" s="157"/>
      <c r="AC60" s="16" t="e">
        <f t="shared" si="2"/>
        <v>#VALUE!</v>
      </c>
      <c r="AE60" s="164" t="e">
        <f>IF(Y60=0,0,LOOKUP(Y60,[1]Deduct!A$2:A$18,[1]Deduct!C$2:C$18))</f>
        <v>#VALUE!</v>
      </c>
      <c r="AF60" s="165" t="e">
        <f>IF(Y60=0,0,LOOKUP(Y60,[1]Deduct!A$2:A$18,[1]Deduct!D$2:D$18))</f>
        <v>#VALUE!</v>
      </c>
      <c r="AG60" s="165" t="e">
        <f>IF(Y60=0,0,LOOKUP(Y60,[1]Deduct!A$2:A$18,[1]Deduct!E$2:E$18))</f>
        <v>#VALUE!</v>
      </c>
      <c r="AH60" s="166" t="e">
        <f t="shared" si="3"/>
        <v>#VALUE!</v>
      </c>
      <c r="AJ60" s="163">
        <f>IF(X60=0,0,LOOKUP(X60,[1]Deduct!A$21:A$64,[1]Deduct!A$21:A$64))-X60</f>
        <v>-8</v>
      </c>
      <c r="AK60" s="167">
        <f>IF(X60=0,0,LOOKUP(X60,[1]Deduct!A$21:A$64,[1]Deduct!C$21:C$64))</f>
        <v>119.97</v>
      </c>
      <c r="AL60" s="163">
        <f>IF(X60=0,0,LOOKUP(X60,[1]Deduct!A$21:A$64,[1]Deduct!D$21:D$64))</f>
        <v>40.86</v>
      </c>
      <c r="AM60" s="163">
        <f>IF(X60=0,0,LOOKUP(X60,[1]Deduct!A$21:A$64,[1]Deduct!E$21:E$64))</f>
        <v>16.61</v>
      </c>
      <c r="AN60" s="165">
        <f t="shared" si="4"/>
        <v>241.55</v>
      </c>
      <c r="AP60" s="168" t="e">
        <f t="shared" si="5"/>
        <v>#VALUE!</v>
      </c>
    </row>
    <row r="61" spans="1:42" s="163" customFormat="1" ht="15">
      <c r="A61" s="156">
        <v>59</v>
      </c>
      <c r="B61" s="181" t="s">
        <v>96</v>
      </c>
      <c r="C61" s="3" t="s">
        <v>173</v>
      </c>
      <c r="D61" s="1" t="s">
        <v>213</v>
      </c>
      <c r="E61" s="157" t="s">
        <v>18</v>
      </c>
      <c r="F61" s="158">
        <v>11</v>
      </c>
      <c r="G61" s="159">
        <f t="shared" si="6"/>
        <v>20</v>
      </c>
      <c r="H61" s="160">
        <v>20</v>
      </c>
      <c r="I61" s="25">
        <v>6</v>
      </c>
      <c r="J61" s="26">
        <v>10</v>
      </c>
      <c r="K61" s="27">
        <v>6</v>
      </c>
      <c r="L61" s="28">
        <v>10</v>
      </c>
      <c r="M61" s="25">
        <v>6</v>
      </c>
      <c r="N61" s="26">
        <v>10</v>
      </c>
      <c r="O61" s="27">
        <v>0</v>
      </c>
      <c r="P61" s="28">
        <v>0</v>
      </c>
      <c r="Q61" s="25">
        <v>6</v>
      </c>
      <c r="R61" s="26">
        <v>10</v>
      </c>
      <c r="S61" s="27">
        <v>0</v>
      </c>
      <c r="T61" s="28">
        <v>0</v>
      </c>
      <c r="U61" s="25">
        <v>6</v>
      </c>
      <c r="V61" s="26">
        <v>10</v>
      </c>
      <c r="W61" s="161"/>
      <c r="X61" s="162">
        <f t="shared" si="0"/>
        <v>440</v>
      </c>
      <c r="Y61" s="162" t="e">
        <f>SUMIF('[1]2007'!$B$2119:$B$2200,[1]New!B63,'[1]2007'!$E$2119:$E$2200)</f>
        <v>#VALUE!</v>
      </c>
      <c r="Z61" s="15" t="e">
        <f t="shared" si="1"/>
        <v>#VALUE!</v>
      </c>
      <c r="AA61" s="157"/>
      <c r="AB61" s="157"/>
      <c r="AC61" s="16" t="e">
        <f t="shared" si="2"/>
        <v>#VALUE!</v>
      </c>
      <c r="AE61" s="164" t="e">
        <f>IF(Y61=0,0,LOOKUP(Y61,[1]Deduct!A$2:A$18,[1]Deduct!C$2:C$18))</f>
        <v>#VALUE!</v>
      </c>
      <c r="AF61" s="165" t="e">
        <f>IF(Y61=0,0,LOOKUP(Y61,[1]Deduct!A$2:A$18,[1]Deduct!D$2:D$18))</f>
        <v>#VALUE!</v>
      </c>
      <c r="AG61" s="165" t="e">
        <f>IF(Y61=0,0,LOOKUP(Y61,[1]Deduct!A$2:A$18,[1]Deduct!E$2:E$18))</f>
        <v>#VALUE!</v>
      </c>
      <c r="AH61" s="166" t="e">
        <f t="shared" si="3"/>
        <v>#VALUE!</v>
      </c>
      <c r="AJ61" s="163">
        <f>IF(X61=0,0,LOOKUP(X61,[1]Deduct!A$21:A$64,[1]Deduct!A$21:A$64))-X61</f>
        <v>0</v>
      </c>
      <c r="AK61" s="167">
        <f>IF(X61=0,0,LOOKUP(X61,[1]Deduct!A$21:A$64,[1]Deduct!C$21:C$64))</f>
        <v>1.33</v>
      </c>
      <c r="AL61" s="163">
        <f>IF(X61=0,0,LOOKUP(X61,[1]Deduct!A$21:A$64,[1]Deduct!D$21:D$64))</f>
        <v>15.12</v>
      </c>
      <c r="AM61" s="163">
        <f>IF(X61=0,0,LOOKUP(X61,[1]Deduct!A$21:A$64,[1]Deduct!E$21:E$64))</f>
        <v>7.61</v>
      </c>
      <c r="AN61" s="165">
        <f t="shared" si="4"/>
        <v>49.83</v>
      </c>
      <c r="AP61" s="168" t="e">
        <f t="shared" si="5"/>
        <v>#VALUE!</v>
      </c>
    </row>
    <row r="62" spans="1:42" s="163" customFormat="1" ht="15">
      <c r="A62" s="156">
        <v>60</v>
      </c>
      <c r="B62" s="181" t="s">
        <v>227</v>
      </c>
      <c r="C62" s="3" t="s">
        <v>175</v>
      </c>
      <c r="D62" s="1" t="s">
        <v>19</v>
      </c>
      <c r="E62" s="157" t="s">
        <v>18</v>
      </c>
      <c r="F62" s="158">
        <v>13.25</v>
      </c>
      <c r="G62" s="159">
        <f t="shared" si="6"/>
        <v>37.5</v>
      </c>
      <c r="H62" s="160">
        <v>37.5</v>
      </c>
      <c r="I62" s="25">
        <v>9</v>
      </c>
      <c r="J62" s="26">
        <v>4.5</v>
      </c>
      <c r="K62" s="27">
        <v>9</v>
      </c>
      <c r="L62" s="28">
        <v>4.5</v>
      </c>
      <c r="M62" s="25">
        <v>9</v>
      </c>
      <c r="N62" s="26">
        <v>4.5</v>
      </c>
      <c r="O62" s="27">
        <v>9</v>
      </c>
      <c r="P62" s="28">
        <v>4.5</v>
      </c>
      <c r="Q62" s="25">
        <v>9</v>
      </c>
      <c r="R62" s="26">
        <v>4.5</v>
      </c>
      <c r="S62" s="27">
        <v>0</v>
      </c>
      <c r="T62" s="28">
        <v>0</v>
      </c>
      <c r="U62" s="25">
        <v>0</v>
      </c>
      <c r="V62" s="26">
        <v>0</v>
      </c>
      <c r="W62" s="161"/>
      <c r="X62" s="162">
        <f t="shared" si="0"/>
        <v>993.75</v>
      </c>
      <c r="Y62" s="162" t="e">
        <f>SUMIF('[1]2007'!$B$2119:$B$2200,[1]New!B64,'[1]2007'!$E$2119:$E$2200)</f>
        <v>#VALUE!</v>
      </c>
      <c r="Z62" s="15" t="e">
        <f t="shared" si="1"/>
        <v>#VALUE!</v>
      </c>
      <c r="AA62" s="157"/>
      <c r="AB62" s="157"/>
      <c r="AC62" s="16" t="e">
        <f t="shared" si="2"/>
        <v>#VALUE!</v>
      </c>
      <c r="AE62" s="164" t="e">
        <f>IF(Y62=0,0,LOOKUP(Y62,[1]Deduct!A$2:A$18,[1]Deduct!C$2:C$18))</f>
        <v>#VALUE!</v>
      </c>
      <c r="AF62" s="165" t="e">
        <f>IF(Y62=0,0,LOOKUP(Y62,[1]Deduct!A$2:A$18,[1]Deduct!D$2:D$18))</f>
        <v>#VALUE!</v>
      </c>
      <c r="AG62" s="165" t="e">
        <f>IF(Y62=0,0,LOOKUP(Y62,[1]Deduct!A$2:A$18,[1]Deduct!E$2:E$18))</f>
        <v>#VALUE!</v>
      </c>
      <c r="AH62" s="166" t="e">
        <f t="shared" si="3"/>
        <v>#VALUE!</v>
      </c>
      <c r="AJ62" s="163">
        <f>IF(X62=0,0,LOOKUP(X62,[1]Deduct!A$21:A$64,[1]Deduct!A$21:A$64))-X62</f>
        <v>-33.75</v>
      </c>
      <c r="AK62" s="167">
        <f>IF(X62=0,0,LOOKUP(X62,[1]Deduct!A$21:A$64,[1]Deduct!C$21:C$64))</f>
        <v>119.97</v>
      </c>
      <c r="AL62" s="163">
        <f>IF(X62=0,0,LOOKUP(X62,[1]Deduct!A$21:A$64,[1]Deduct!D$21:D$64))</f>
        <v>40.86</v>
      </c>
      <c r="AM62" s="163">
        <f>IF(X62=0,0,LOOKUP(X62,[1]Deduct!A$21:A$64,[1]Deduct!E$21:E$64))</f>
        <v>16.61</v>
      </c>
      <c r="AN62" s="165">
        <f t="shared" si="4"/>
        <v>241.55</v>
      </c>
      <c r="AP62" s="168" t="e">
        <f t="shared" si="5"/>
        <v>#VALUE!</v>
      </c>
    </row>
    <row r="63" spans="1:42" s="163" customFormat="1" ht="15">
      <c r="A63" s="156">
        <v>61</v>
      </c>
      <c r="B63" s="181" t="s">
        <v>98</v>
      </c>
      <c r="C63" s="3" t="s">
        <v>176</v>
      </c>
      <c r="D63" s="1" t="s">
        <v>25</v>
      </c>
      <c r="E63" s="157" t="s">
        <v>18</v>
      </c>
      <c r="F63" s="158">
        <v>11</v>
      </c>
      <c r="G63" s="159">
        <f t="shared" si="6"/>
        <v>40</v>
      </c>
      <c r="H63" s="160">
        <v>40</v>
      </c>
      <c r="I63" s="25">
        <v>9</v>
      </c>
      <c r="J63" s="26">
        <v>5</v>
      </c>
      <c r="K63" s="27">
        <v>0</v>
      </c>
      <c r="L63" s="28">
        <v>0</v>
      </c>
      <c r="M63" s="25">
        <v>9</v>
      </c>
      <c r="N63" s="26">
        <v>5</v>
      </c>
      <c r="O63" s="27">
        <v>0</v>
      </c>
      <c r="P63" s="28">
        <v>0</v>
      </c>
      <c r="Q63" s="25">
        <v>9</v>
      </c>
      <c r="R63" s="26">
        <v>5</v>
      </c>
      <c r="S63" s="27">
        <v>9</v>
      </c>
      <c r="T63" s="28">
        <v>5</v>
      </c>
      <c r="U63" s="25">
        <v>9</v>
      </c>
      <c r="V63" s="26">
        <v>5</v>
      </c>
      <c r="W63" s="161"/>
      <c r="X63" s="162">
        <f t="shared" si="0"/>
        <v>880</v>
      </c>
      <c r="Y63" s="162" t="e">
        <f>SUMIF('[1]2007'!$B$2119:$B$2200,[1]New!B65,'[1]2007'!$E$2119:$E$2200)</f>
        <v>#VALUE!</v>
      </c>
      <c r="Z63" s="15" t="e">
        <f t="shared" si="1"/>
        <v>#VALUE!</v>
      </c>
      <c r="AA63" s="157">
        <v>1</v>
      </c>
      <c r="AB63" s="157"/>
      <c r="AC63" s="16" t="e">
        <f t="shared" si="2"/>
        <v>#VALUE!</v>
      </c>
      <c r="AE63" s="164" t="e">
        <f>IF(Y63=0,0,LOOKUP(Y63,[1]Deduct!A$2:A$18,[1]Deduct!C$2:C$18))</f>
        <v>#VALUE!</v>
      </c>
      <c r="AF63" s="165" t="e">
        <f>IF(Y63=0,0,LOOKUP(Y63,[1]Deduct!A$2:A$18,[1]Deduct!D$2:D$18))</f>
        <v>#VALUE!</v>
      </c>
      <c r="AG63" s="165" t="e">
        <f>IF(Y63=0,0,LOOKUP(Y63,[1]Deduct!A$2:A$18,[1]Deduct!E$2:E$18))</f>
        <v>#VALUE!</v>
      </c>
      <c r="AH63" s="166" t="e">
        <f t="shared" si="3"/>
        <v>#VALUE!</v>
      </c>
      <c r="AJ63" s="163">
        <f>IF(X63=0,0,LOOKUP(X63,[1]Deduct!A$21:A$64,[1]Deduct!A$21:A$64))-X63</f>
        <v>0</v>
      </c>
      <c r="AK63" s="167">
        <f>IF(X63=0,0,LOOKUP(X63,[1]Deduct!A$21:A$64,[1]Deduct!C$21:C$64))</f>
        <v>99.45</v>
      </c>
      <c r="AL63" s="163">
        <f>IF(X63=0,0,LOOKUP(X63,[1]Deduct!A$21:A$64,[1]Deduct!D$21:D$64))</f>
        <v>36.9</v>
      </c>
      <c r="AM63" s="163">
        <f>IF(X63=0,0,LOOKUP(X63,[1]Deduct!A$21:A$64,[1]Deduct!E$21:E$64))</f>
        <v>15.22</v>
      </c>
      <c r="AN63" s="165">
        <f t="shared" si="4"/>
        <v>209.78</v>
      </c>
      <c r="AP63" s="168" t="e">
        <f t="shared" si="5"/>
        <v>#VALUE!</v>
      </c>
    </row>
    <row r="64" spans="1:42" s="163" customFormat="1" ht="15">
      <c r="A64" s="156">
        <v>62</v>
      </c>
      <c r="B64" s="181" t="s">
        <v>99</v>
      </c>
      <c r="C64" s="3" t="s">
        <v>177</v>
      </c>
      <c r="D64" s="1" t="s">
        <v>26</v>
      </c>
      <c r="E64" s="157" t="s">
        <v>18</v>
      </c>
      <c r="F64" s="158">
        <v>11</v>
      </c>
      <c r="G64" s="159">
        <f t="shared" si="6"/>
        <v>28</v>
      </c>
      <c r="H64" s="160">
        <v>28</v>
      </c>
      <c r="I64" s="25">
        <v>12</v>
      </c>
      <c r="J64" s="26">
        <v>5.5</v>
      </c>
      <c r="K64" s="27">
        <v>12</v>
      </c>
      <c r="L64" s="28">
        <v>5.5</v>
      </c>
      <c r="M64" s="25">
        <v>0</v>
      </c>
      <c r="N64" s="26">
        <v>0</v>
      </c>
      <c r="O64" s="27">
        <v>12</v>
      </c>
      <c r="P64" s="28">
        <v>5.5</v>
      </c>
      <c r="Q64" s="25">
        <v>0</v>
      </c>
      <c r="R64" s="26">
        <v>0</v>
      </c>
      <c r="S64" s="27">
        <v>12</v>
      </c>
      <c r="T64" s="28">
        <v>5.5</v>
      </c>
      <c r="U64" s="25">
        <v>12</v>
      </c>
      <c r="V64" s="26">
        <v>6</v>
      </c>
      <c r="W64" s="161"/>
      <c r="X64" s="162">
        <f t="shared" si="0"/>
        <v>616</v>
      </c>
      <c r="Y64" s="162" t="e">
        <f>SUMIF('[1]2007'!$B$2119:$B$2200,[1]New!B66,'[1]2007'!$E$2119:$E$2200)</f>
        <v>#VALUE!</v>
      </c>
      <c r="Z64" s="15" t="e">
        <f t="shared" si="1"/>
        <v>#VALUE!</v>
      </c>
      <c r="AA64" s="157"/>
      <c r="AB64" s="157"/>
      <c r="AC64" s="16" t="e">
        <f t="shared" si="2"/>
        <v>#VALUE!</v>
      </c>
      <c r="AE64" s="164" t="e">
        <f>IF(Y64=0,0,LOOKUP(Y64,[1]Deduct!A$2:A$18,[1]Deduct!C$2:C$18))</f>
        <v>#VALUE!</v>
      </c>
      <c r="AF64" s="165" t="e">
        <f>IF(Y64=0,0,LOOKUP(Y64,[1]Deduct!A$2:A$18,[1]Deduct!D$2:D$18))</f>
        <v>#VALUE!</v>
      </c>
      <c r="AG64" s="165" t="e">
        <f>IF(Y64=0,0,LOOKUP(Y64,[1]Deduct!A$2:A$18,[1]Deduct!E$2:E$18))</f>
        <v>#VALUE!</v>
      </c>
      <c r="AH64" s="166" t="e">
        <f t="shared" si="3"/>
        <v>#VALUE!</v>
      </c>
      <c r="AJ64" s="163">
        <f>IF(X64=0,0,LOOKUP(X64,[1]Deduct!A$21:A$64,[1]Deduct!A$21:A$64))-X64</f>
        <v>-6</v>
      </c>
      <c r="AK64" s="167">
        <f>IF(X64=0,0,LOOKUP(X64,[1]Deduct!A$21:A$64,[1]Deduct!C$21:C$64))</f>
        <v>38.94</v>
      </c>
      <c r="AL64" s="163">
        <f>IF(X64=0,0,LOOKUP(X64,[1]Deduct!A$21:A$64,[1]Deduct!D$21:D$64))</f>
        <v>23.54</v>
      </c>
      <c r="AM64" s="163">
        <f>IF(X64=0,0,LOOKUP(X64,[1]Deduct!A$21:A$64,[1]Deduct!E$21:E$64))</f>
        <v>10.56</v>
      </c>
      <c r="AN64" s="165">
        <f t="shared" si="4"/>
        <v>111.36</v>
      </c>
      <c r="AP64" s="168" t="e">
        <f t="shared" si="5"/>
        <v>#VALUE!</v>
      </c>
    </row>
    <row r="65" spans="1:42" s="163" customFormat="1" ht="15">
      <c r="A65" s="156">
        <v>63</v>
      </c>
      <c r="B65" s="181" t="s">
        <v>100</v>
      </c>
      <c r="C65" s="3" t="s">
        <v>178</v>
      </c>
      <c r="D65" s="1" t="s">
        <v>17</v>
      </c>
      <c r="E65" s="157" t="s">
        <v>18</v>
      </c>
      <c r="F65" s="158">
        <v>11</v>
      </c>
      <c r="G65" s="159">
        <f t="shared" si="6"/>
        <v>35.75</v>
      </c>
      <c r="H65" s="160">
        <v>35.75</v>
      </c>
      <c r="I65" s="25">
        <v>12</v>
      </c>
      <c r="J65" s="26">
        <v>8</v>
      </c>
      <c r="K65" s="27">
        <v>0</v>
      </c>
      <c r="L65" s="28">
        <v>0</v>
      </c>
      <c r="M65" s="25">
        <v>12</v>
      </c>
      <c r="N65" s="26">
        <v>7</v>
      </c>
      <c r="O65" s="27">
        <v>0</v>
      </c>
      <c r="P65" s="28">
        <v>0</v>
      </c>
      <c r="Q65" s="25">
        <v>12</v>
      </c>
      <c r="R65" s="26">
        <v>7</v>
      </c>
      <c r="S65" s="27">
        <v>12</v>
      </c>
      <c r="T65" s="28">
        <v>7.75</v>
      </c>
      <c r="U65" s="25">
        <v>9</v>
      </c>
      <c r="V65" s="26">
        <v>3</v>
      </c>
      <c r="W65" s="161"/>
      <c r="X65" s="162">
        <f t="shared" si="0"/>
        <v>786.5</v>
      </c>
      <c r="Y65" s="162" t="e">
        <f>SUMIF('[1]2007'!$B$2119:$B$2200,[1]New!B67,'[1]2007'!$E$2119:$E$2200)</f>
        <v>#VALUE!</v>
      </c>
      <c r="Z65" s="15" t="e">
        <f t="shared" si="1"/>
        <v>#VALUE!</v>
      </c>
      <c r="AA65" s="157"/>
      <c r="AB65" s="157"/>
      <c r="AC65" s="16" t="e">
        <f t="shared" si="2"/>
        <v>#VALUE!</v>
      </c>
      <c r="AE65" s="164" t="e">
        <f>IF(Y65=0,0,LOOKUP(Y65,[1]Deduct!A$2:A$18,[1]Deduct!C$2:C$18))</f>
        <v>#VALUE!</v>
      </c>
      <c r="AF65" s="165" t="e">
        <f>IF(Y65=0,0,LOOKUP(Y65,[1]Deduct!A$2:A$18,[1]Deduct!D$2:D$18))</f>
        <v>#VALUE!</v>
      </c>
      <c r="AG65" s="165" t="e">
        <f>IF(Y65=0,0,LOOKUP(Y65,[1]Deduct!A$2:A$18,[1]Deduct!E$2:E$18))</f>
        <v>#VALUE!</v>
      </c>
      <c r="AH65" s="166" t="e">
        <f t="shared" si="3"/>
        <v>#VALUE!</v>
      </c>
      <c r="AJ65" s="163">
        <f>IF(X65=0,0,LOOKUP(X65,[1]Deduct!A$21:A$64,[1]Deduct!A$21:A$64))-X65</f>
        <v>-36.5</v>
      </c>
      <c r="AK65" s="167">
        <f>IF(X65=0,0,LOOKUP(X65,[1]Deduct!A$21:A$64,[1]Deduct!C$21:C$64))</f>
        <v>76.92</v>
      </c>
      <c r="AL65" s="163">
        <f>IF(X65=0,0,LOOKUP(X65,[1]Deduct!A$21:A$64,[1]Deduct!D$21:D$64))</f>
        <v>30.49</v>
      </c>
      <c r="AM65" s="163">
        <f>IF(X65=0,0,LOOKUP(X65,[1]Deduct!A$21:A$64,[1]Deduct!E$21:E$64))</f>
        <v>13.01</v>
      </c>
      <c r="AN65" s="165">
        <f t="shared" si="4"/>
        <v>169.12</v>
      </c>
      <c r="AP65" s="168" t="e">
        <f t="shared" si="5"/>
        <v>#VALUE!</v>
      </c>
    </row>
    <row r="66" spans="1:42" s="163" customFormat="1" ht="15">
      <c r="A66" s="156">
        <v>64</v>
      </c>
      <c r="B66" s="181" t="s">
        <v>101</v>
      </c>
      <c r="C66" s="3" t="s">
        <v>179</v>
      </c>
      <c r="D66" s="1" t="s">
        <v>17</v>
      </c>
      <c r="E66" s="157" t="s">
        <v>18</v>
      </c>
      <c r="F66" s="158">
        <v>11</v>
      </c>
      <c r="G66" s="159">
        <f t="shared" si="6"/>
        <v>20</v>
      </c>
      <c r="H66" s="160">
        <v>20</v>
      </c>
      <c r="I66" s="25">
        <v>6</v>
      </c>
      <c r="J66" s="26">
        <v>10</v>
      </c>
      <c r="K66" s="27">
        <v>6</v>
      </c>
      <c r="L66" s="28">
        <v>10</v>
      </c>
      <c r="M66" s="25">
        <v>0</v>
      </c>
      <c r="N66" s="26">
        <v>0</v>
      </c>
      <c r="O66" s="27">
        <v>6</v>
      </c>
      <c r="P66" s="28">
        <v>10</v>
      </c>
      <c r="Q66" s="25">
        <v>0</v>
      </c>
      <c r="R66" s="26">
        <v>0</v>
      </c>
      <c r="S66" s="27">
        <v>6</v>
      </c>
      <c r="T66" s="28">
        <v>10</v>
      </c>
      <c r="U66" s="25">
        <v>6</v>
      </c>
      <c r="V66" s="26">
        <v>10</v>
      </c>
      <c r="W66" s="161"/>
      <c r="X66" s="162">
        <f t="shared" si="0"/>
        <v>440</v>
      </c>
      <c r="Y66" s="162" t="e">
        <f>SUMIF('[1]2007'!$B$2119:$B$2200,[1]New!B68,'[1]2007'!$E$2119:$E$2200)</f>
        <v>#VALUE!</v>
      </c>
      <c r="Z66" s="15" t="e">
        <f t="shared" si="1"/>
        <v>#VALUE!</v>
      </c>
      <c r="AA66" s="157"/>
      <c r="AB66" s="157"/>
      <c r="AC66" s="16" t="e">
        <f t="shared" si="2"/>
        <v>#VALUE!</v>
      </c>
      <c r="AE66" s="164" t="e">
        <f>IF(Y66=0,0,LOOKUP(Y66,[1]Deduct!A$2:A$18,[1]Deduct!C$2:C$18))</f>
        <v>#VALUE!</v>
      </c>
      <c r="AF66" s="165" t="e">
        <f>IF(Y66=0,0,LOOKUP(Y66,[1]Deduct!A$2:A$18,[1]Deduct!D$2:D$18))</f>
        <v>#VALUE!</v>
      </c>
      <c r="AG66" s="165" t="e">
        <f>IF(Y66=0,0,LOOKUP(Y66,[1]Deduct!A$2:A$18,[1]Deduct!E$2:E$18))</f>
        <v>#VALUE!</v>
      </c>
      <c r="AH66" s="166" t="e">
        <f t="shared" si="3"/>
        <v>#VALUE!</v>
      </c>
      <c r="AJ66" s="163">
        <f>IF(X66=0,0,LOOKUP(X66,[1]Deduct!A$21:A$64,[1]Deduct!A$21:A$64))-X66</f>
        <v>0</v>
      </c>
      <c r="AK66" s="167">
        <f>IF(X66=0,0,LOOKUP(X66,[1]Deduct!A$21:A$64,[1]Deduct!C$21:C$64))</f>
        <v>1.33</v>
      </c>
      <c r="AL66" s="163">
        <f>IF(X66=0,0,LOOKUP(X66,[1]Deduct!A$21:A$64,[1]Deduct!D$21:D$64))</f>
        <v>15.12</v>
      </c>
      <c r="AM66" s="163">
        <f>IF(X66=0,0,LOOKUP(X66,[1]Deduct!A$21:A$64,[1]Deduct!E$21:E$64))</f>
        <v>7.61</v>
      </c>
      <c r="AN66" s="165">
        <f t="shared" si="4"/>
        <v>49.83</v>
      </c>
      <c r="AP66" s="168" t="e">
        <f t="shared" si="5"/>
        <v>#VALUE!</v>
      </c>
    </row>
    <row r="67" spans="1:42" s="163" customFormat="1" ht="15">
      <c r="A67" s="156">
        <v>65</v>
      </c>
      <c r="B67" s="181" t="s">
        <v>228</v>
      </c>
      <c r="C67" s="3" t="s">
        <v>180</v>
      </c>
      <c r="D67" s="1" t="s">
        <v>17</v>
      </c>
      <c r="E67" s="157" t="s">
        <v>18</v>
      </c>
      <c r="F67" s="158">
        <v>11.5</v>
      </c>
      <c r="G67" s="159">
        <f t="shared" si="6"/>
        <v>40.75</v>
      </c>
      <c r="H67" s="160">
        <v>40.75</v>
      </c>
      <c r="I67" s="25">
        <v>0</v>
      </c>
      <c r="J67" s="26">
        <v>0</v>
      </c>
      <c r="K67" s="27">
        <v>2</v>
      </c>
      <c r="L67" s="28">
        <v>10</v>
      </c>
      <c r="M67" s="25">
        <v>1.5</v>
      </c>
      <c r="N67" s="26">
        <v>10</v>
      </c>
      <c r="O67" s="27">
        <v>1.75</v>
      </c>
      <c r="P67" s="28">
        <v>10</v>
      </c>
      <c r="Q67" s="25">
        <v>2</v>
      </c>
      <c r="R67" s="26">
        <v>10</v>
      </c>
      <c r="S67" s="27">
        <v>0</v>
      </c>
      <c r="T67" s="28">
        <v>0</v>
      </c>
      <c r="U67" s="25">
        <v>2</v>
      </c>
      <c r="V67" s="26">
        <v>10</v>
      </c>
      <c r="W67" s="161">
        <v>25</v>
      </c>
      <c r="X67" s="162">
        <f t="shared" ref="X67:X86" si="7">F67*G67*2</f>
        <v>937.25</v>
      </c>
      <c r="Y67" s="162" t="e">
        <f>SUMIF('[1]2007'!$B$2119:$B$2200,[1]New!B69,'[1]2007'!$E$2119:$E$2200)</f>
        <v>#VALUE!</v>
      </c>
      <c r="Z67" s="15" t="e">
        <f t="shared" ref="Z67:Z87" si="8">IF(X67=0,0,X67-Y67)</f>
        <v>#VALUE!</v>
      </c>
      <c r="AA67" s="157"/>
      <c r="AB67" s="157"/>
      <c r="AC67" s="16" t="e">
        <f t="shared" ref="AC67:AC86" si="9">IF(Y67=0,0,Z67/Y67)</f>
        <v>#VALUE!</v>
      </c>
      <c r="AE67" s="164" t="e">
        <f>IF(Y67=0,0,LOOKUP(Y67,[1]Deduct!A$2:A$18,[1]Deduct!C$2:C$18))</f>
        <v>#VALUE!</v>
      </c>
      <c r="AF67" s="165" t="e">
        <f>IF(Y67=0,0,LOOKUP(Y67,[1]Deduct!A$2:A$18,[1]Deduct!D$2:D$18))</f>
        <v>#VALUE!</v>
      </c>
      <c r="AG67" s="165" t="e">
        <f>IF(Y67=0,0,LOOKUP(Y67,[1]Deduct!A$2:A$18,[1]Deduct!E$2:E$18))</f>
        <v>#VALUE!</v>
      </c>
      <c r="AH67" s="166" t="e">
        <f t="shared" ref="AH67:AH87" si="10">ROUND(AE67+AF67*2+AG67*2.4,2)</f>
        <v>#VALUE!</v>
      </c>
      <c r="AJ67" s="163">
        <f>IF(X67=0,0,LOOKUP(X67,[1]Deduct!A$21:A$64,[1]Deduct!A$21:A$64))-X67</f>
        <v>-35.25</v>
      </c>
      <c r="AK67" s="167">
        <f>IF(X67=0,0,LOOKUP(X67,[1]Deduct!A$21:A$64,[1]Deduct!C$21:C$64))</f>
        <v>105.1</v>
      </c>
      <c r="AL67" s="163">
        <f>IF(X67=0,0,LOOKUP(X67,[1]Deduct!A$21:A$64,[1]Deduct!D$21:D$64))</f>
        <v>37.99</v>
      </c>
      <c r="AM67" s="163">
        <f>IF(X67=0,0,LOOKUP(X67,[1]Deduct!A$21:A$64,[1]Deduct!E$21:E$64))</f>
        <v>15.6</v>
      </c>
      <c r="AN67" s="165">
        <f t="shared" ref="AN67:AN87" si="11">ROUND(AK67+AL67*2+AM67*2.4,2)</f>
        <v>218.52</v>
      </c>
      <c r="AP67" s="168" t="e">
        <f t="shared" ref="AP67:AP87" si="12">AN67-AH67</f>
        <v>#VALUE!</v>
      </c>
    </row>
    <row r="68" spans="1:42" s="163" customFormat="1" ht="15">
      <c r="A68" s="156">
        <v>66</v>
      </c>
      <c r="B68" s="181" t="s">
        <v>249</v>
      </c>
      <c r="C68" s="3" t="s">
        <v>250</v>
      </c>
      <c r="D68" s="1" t="s">
        <v>216</v>
      </c>
      <c r="E68" s="157" t="s">
        <v>18</v>
      </c>
      <c r="F68" s="158">
        <v>11.75</v>
      </c>
      <c r="G68" s="159">
        <f t="shared" si="6"/>
        <v>40</v>
      </c>
      <c r="H68" s="160">
        <v>40</v>
      </c>
      <c r="I68" s="25">
        <v>0</v>
      </c>
      <c r="J68" s="26">
        <v>0</v>
      </c>
      <c r="K68" s="27">
        <v>2</v>
      </c>
      <c r="L68" s="28">
        <v>10</v>
      </c>
      <c r="M68" s="25">
        <v>2</v>
      </c>
      <c r="N68" s="26">
        <v>10</v>
      </c>
      <c r="O68" s="27">
        <v>9</v>
      </c>
      <c r="P68" s="28">
        <v>5</v>
      </c>
      <c r="Q68" s="25">
        <v>0</v>
      </c>
      <c r="R68" s="26">
        <v>0</v>
      </c>
      <c r="S68" s="27">
        <v>2</v>
      </c>
      <c r="T68" s="28">
        <v>10</v>
      </c>
      <c r="U68" s="25">
        <v>2</v>
      </c>
      <c r="V68" s="26">
        <v>10</v>
      </c>
      <c r="W68" s="161"/>
      <c r="X68" s="162">
        <f t="shared" si="7"/>
        <v>940</v>
      </c>
      <c r="Y68" s="162" t="e">
        <f>SUMIF('[1]2007'!$B$2119:$B$2200,[1]New!B70,'[1]2007'!$E$2119:$E$2200)</f>
        <v>#VALUE!</v>
      </c>
      <c r="Z68" s="15" t="e">
        <f t="shared" si="8"/>
        <v>#VALUE!</v>
      </c>
      <c r="AA68" s="157"/>
      <c r="AB68" s="157"/>
      <c r="AC68" s="16" t="e">
        <f t="shared" si="9"/>
        <v>#VALUE!</v>
      </c>
      <c r="AE68" s="164" t="e">
        <f>IF(Y68=0,0,LOOKUP(Y68,[1]Deduct!A$2:A$18,[1]Deduct!C$2:C$18))</f>
        <v>#VALUE!</v>
      </c>
      <c r="AF68" s="165" t="e">
        <f>IF(Y68=0,0,LOOKUP(Y68,[1]Deduct!A$2:A$18,[1]Deduct!D$2:D$18))</f>
        <v>#VALUE!</v>
      </c>
      <c r="AG68" s="165" t="e">
        <f>IF(Y68=0,0,LOOKUP(Y68,[1]Deduct!A$2:A$18,[1]Deduct!E$2:E$18))</f>
        <v>#VALUE!</v>
      </c>
      <c r="AH68" s="166" t="e">
        <f t="shared" si="10"/>
        <v>#VALUE!</v>
      </c>
      <c r="AJ68" s="163">
        <f>IF(X68=0,0,LOOKUP(X68,[1]Deduct!A$21:A$64,[1]Deduct!A$21:A$64))-X68</f>
        <v>-38</v>
      </c>
      <c r="AK68" s="167">
        <f>IF(X68=0,0,LOOKUP(X68,[1]Deduct!A$21:A$64,[1]Deduct!C$21:C$64))</f>
        <v>105.1</v>
      </c>
      <c r="AL68" s="163">
        <f>IF(X68=0,0,LOOKUP(X68,[1]Deduct!A$21:A$64,[1]Deduct!D$21:D$64))</f>
        <v>37.99</v>
      </c>
      <c r="AM68" s="163">
        <f>IF(X68=0,0,LOOKUP(X68,[1]Deduct!A$21:A$64,[1]Deduct!E$21:E$64))</f>
        <v>15.6</v>
      </c>
      <c r="AN68" s="165">
        <f t="shared" si="11"/>
        <v>218.52</v>
      </c>
      <c r="AP68" s="168" t="e">
        <f t="shared" si="12"/>
        <v>#VALUE!</v>
      </c>
    </row>
    <row r="69" spans="1:42" s="163" customFormat="1" ht="15">
      <c r="A69" s="156">
        <v>67</v>
      </c>
      <c r="B69" s="181" t="s">
        <v>229</v>
      </c>
      <c r="C69" s="3" t="s">
        <v>181</v>
      </c>
      <c r="D69" s="1" t="s">
        <v>17</v>
      </c>
      <c r="E69" s="157" t="s">
        <v>18</v>
      </c>
      <c r="F69" s="158">
        <v>15</v>
      </c>
      <c r="G69" s="159">
        <f t="shared" ref="G69:G87" si="13">IF(J69&lt;I69,J69+12-I69,J69-I69)+IF(L69&lt;K69,L69+12-K69,L69-K69)+IF(N69&lt;M69,N69+12-M69,N69-M69)+IF(P69&lt;O69,P69+12-O69,P69-O69)+IF(R69&lt;Q69,R69+12-Q69,R69-Q69)+IF(T69&lt;S69,T69+12-S69,T69-S69)+IF(V69&lt;U69,V69+12-U69,V69-U69)</f>
        <v>8.75</v>
      </c>
      <c r="H69" s="160">
        <v>8.75</v>
      </c>
      <c r="I69" s="25">
        <v>0</v>
      </c>
      <c r="J69" s="26">
        <v>0</v>
      </c>
      <c r="K69" s="27">
        <v>0</v>
      </c>
      <c r="L69" s="28">
        <v>0</v>
      </c>
      <c r="M69" s="25">
        <v>0</v>
      </c>
      <c r="N69" s="26">
        <v>0</v>
      </c>
      <c r="O69" s="27">
        <v>0</v>
      </c>
      <c r="P69" s="28">
        <v>0</v>
      </c>
      <c r="Q69" s="25">
        <v>0</v>
      </c>
      <c r="R69" s="26">
        <v>0</v>
      </c>
      <c r="S69" s="27">
        <v>12</v>
      </c>
      <c r="T69" s="28">
        <v>4</v>
      </c>
      <c r="U69" s="25">
        <v>12</v>
      </c>
      <c r="V69" s="26">
        <v>4.75</v>
      </c>
      <c r="W69" s="161"/>
      <c r="X69" s="162">
        <f t="shared" si="7"/>
        <v>262.5</v>
      </c>
      <c r="Y69" s="162" t="e">
        <f>SUMIF('[1]2007'!$B$2119:$B$2200,[1]New!B71,'[1]2007'!$E$2119:$E$2200)</f>
        <v>#VALUE!</v>
      </c>
      <c r="Z69" s="15" t="e">
        <f t="shared" si="8"/>
        <v>#VALUE!</v>
      </c>
      <c r="AA69" s="157"/>
      <c r="AB69" s="157"/>
      <c r="AC69" s="16" t="e">
        <f t="shared" si="9"/>
        <v>#VALUE!</v>
      </c>
      <c r="AE69" s="164" t="e">
        <f>IF(Y69=0,0,LOOKUP(Y69,[1]Deduct!A$2:A$18,[1]Deduct!C$2:C$18))</f>
        <v>#VALUE!</v>
      </c>
      <c r="AF69" s="165" t="e">
        <f>IF(Y69=0,0,LOOKUP(Y69,[1]Deduct!A$2:A$18,[1]Deduct!D$2:D$18))</f>
        <v>#VALUE!</v>
      </c>
      <c r="AG69" s="165" t="e">
        <f>IF(Y69=0,0,LOOKUP(Y69,[1]Deduct!A$2:A$18,[1]Deduct!E$2:E$18))</f>
        <v>#VALUE!</v>
      </c>
      <c r="AH69" s="166" t="e">
        <f t="shared" si="10"/>
        <v>#VALUE!</v>
      </c>
      <c r="AJ69" s="163" t="e">
        <f>IF(X69=0,0,LOOKUP(X69,[1]Deduct!A$21:A$64,[1]Deduct!A$21:A$64))-X69</f>
        <v>#N/A</v>
      </c>
      <c r="AK69" s="167" t="e">
        <f>IF(X69=0,0,LOOKUP(X69,[1]Deduct!A$21:A$64,[1]Deduct!C$21:C$64))</f>
        <v>#N/A</v>
      </c>
      <c r="AL69" s="163" t="e">
        <f>IF(X69=0,0,LOOKUP(X69,[1]Deduct!A$21:A$64,[1]Deduct!D$21:D$64))</f>
        <v>#N/A</v>
      </c>
      <c r="AM69" s="163" t="e">
        <f>IF(X69=0,0,LOOKUP(X69,[1]Deduct!A$21:A$64,[1]Deduct!E$21:E$64))</f>
        <v>#N/A</v>
      </c>
      <c r="AN69" s="165" t="e">
        <f t="shared" si="11"/>
        <v>#N/A</v>
      </c>
      <c r="AP69" s="168" t="e">
        <f t="shared" si="12"/>
        <v>#N/A</v>
      </c>
    </row>
    <row r="70" spans="1:42" s="163" customFormat="1" ht="15">
      <c r="A70" s="156">
        <v>68</v>
      </c>
      <c r="B70" s="181" t="s">
        <v>102</v>
      </c>
      <c r="C70" s="3" t="s">
        <v>182</v>
      </c>
      <c r="D70" s="1" t="s">
        <v>20</v>
      </c>
      <c r="E70" s="157" t="s">
        <v>18</v>
      </c>
      <c r="F70" s="158">
        <v>11.75</v>
      </c>
      <c r="G70" s="159">
        <f t="shared" si="13"/>
        <v>28.5</v>
      </c>
      <c r="H70" s="160">
        <v>28.5</v>
      </c>
      <c r="I70" s="25">
        <v>0</v>
      </c>
      <c r="J70" s="26">
        <v>0</v>
      </c>
      <c r="K70" s="27">
        <v>0</v>
      </c>
      <c r="L70" s="28">
        <v>0</v>
      </c>
      <c r="M70" s="25">
        <v>9</v>
      </c>
      <c r="N70" s="26">
        <v>2.5</v>
      </c>
      <c r="O70" s="27">
        <v>9</v>
      </c>
      <c r="P70" s="28">
        <v>2.5</v>
      </c>
      <c r="Q70" s="25">
        <v>9</v>
      </c>
      <c r="R70" s="26">
        <v>3</v>
      </c>
      <c r="S70" s="27">
        <v>9</v>
      </c>
      <c r="T70" s="28">
        <v>2.5</v>
      </c>
      <c r="U70" s="25">
        <v>9</v>
      </c>
      <c r="V70" s="26">
        <v>3</v>
      </c>
      <c r="W70" s="161"/>
      <c r="X70" s="162">
        <f t="shared" si="7"/>
        <v>669.75</v>
      </c>
      <c r="Y70" s="162" t="e">
        <f>SUMIF('[1]2007'!$B$2119:$B$2200,[1]New!B72,'[1]2007'!$E$2119:$E$2200)</f>
        <v>#VALUE!</v>
      </c>
      <c r="Z70" s="15" t="e">
        <f t="shared" si="8"/>
        <v>#VALUE!</v>
      </c>
      <c r="AA70" s="157"/>
      <c r="AB70" s="157"/>
      <c r="AC70" s="16" t="e">
        <f t="shared" si="9"/>
        <v>#VALUE!</v>
      </c>
      <c r="AE70" s="164" t="e">
        <f>IF(Y70=0,0,LOOKUP(Y70,[1]Deduct!A$2:A$18,[1]Deduct!C$2:C$18))</f>
        <v>#VALUE!</v>
      </c>
      <c r="AF70" s="165" t="e">
        <f>IF(Y70=0,0,LOOKUP(Y70,[1]Deduct!A$2:A$18,[1]Deduct!D$2:D$18))</f>
        <v>#VALUE!</v>
      </c>
      <c r="AG70" s="165" t="e">
        <f>IF(Y70=0,0,LOOKUP(Y70,[1]Deduct!A$2:A$18,[1]Deduct!E$2:E$18))</f>
        <v>#VALUE!</v>
      </c>
      <c r="AH70" s="166" t="e">
        <f t="shared" si="10"/>
        <v>#VALUE!</v>
      </c>
      <c r="AJ70" s="163">
        <f>IF(X70=0,0,LOOKUP(X70,[1]Deduct!A$21:A$64,[1]Deduct!A$21:A$64))-X70</f>
        <v>-9.75</v>
      </c>
      <c r="AK70" s="167">
        <f>IF(X70=0,0,LOOKUP(X70,[1]Deduct!A$21:A$64,[1]Deduct!C$21:C$64))</f>
        <v>49.59</v>
      </c>
      <c r="AL70" s="163">
        <f>IF(X70=0,0,LOOKUP(X70,[1]Deduct!A$21:A$64,[1]Deduct!D$21:D$64))</f>
        <v>26.01</v>
      </c>
      <c r="AM70" s="163">
        <f>IF(X70=0,0,LOOKUP(X70,[1]Deduct!A$21:A$64,[1]Deduct!E$21:E$64))</f>
        <v>11.42</v>
      </c>
      <c r="AN70" s="165">
        <f t="shared" si="11"/>
        <v>129.02000000000001</v>
      </c>
      <c r="AP70" s="168" t="e">
        <f t="shared" si="12"/>
        <v>#VALUE!</v>
      </c>
    </row>
    <row r="71" spans="1:42" s="163" customFormat="1" ht="15">
      <c r="A71" s="156">
        <v>69</v>
      </c>
      <c r="B71" s="181" t="s">
        <v>104</v>
      </c>
      <c r="C71" s="3" t="s">
        <v>184</v>
      </c>
      <c r="D71" s="1" t="s">
        <v>19</v>
      </c>
      <c r="E71" s="157" t="s">
        <v>18</v>
      </c>
      <c r="F71" s="158">
        <v>11</v>
      </c>
      <c r="G71" s="159">
        <f t="shared" si="13"/>
        <v>20</v>
      </c>
      <c r="H71" s="160">
        <v>20</v>
      </c>
      <c r="I71" s="25">
        <v>12</v>
      </c>
      <c r="J71" s="26">
        <v>4</v>
      </c>
      <c r="K71" s="27">
        <v>12</v>
      </c>
      <c r="L71" s="28">
        <v>4</v>
      </c>
      <c r="M71" s="25">
        <v>0</v>
      </c>
      <c r="N71" s="26">
        <v>0</v>
      </c>
      <c r="O71" s="27">
        <v>0</v>
      </c>
      <c r="P71" s="28">
        <v>0</v>
      </c>
      <c r="Q71" s="25">
        <v>12</v>
      </c>
      <c r="R71" s="26">
        <v>4</v>
      </c>
      <c r="S71" s="27">
        <v>9</v>
      </c>
      <c r="T71" s="28">
        <v>1</v>
      </c>
      <c r="U71" s="25">
        <v>9</v>
      </c>
      <c r="V71" s="26">
        <v>1</v>
      </c>
      <c r="W71" s="161"/>
      <c r="X71" s="162">
        <f t="shared" si="7"/>
        <v>440</v>
      </c>
      <c r="Y71" s="162" t="e">
        <f>SUMIF('[1]2007'!$B$2119:$B$2200,[1]New!B73,'[1]2007'!$E$2119:$E$2200)</f>
        <v>#VALUE!</v>
      </c>
      <c r="Z71" s="15" t="e">
        <f t="shared" si="8"/>
        <v>#VALUE!</v>
      </c>
      <c r="AA71" s="157"/>
      <c r="AB71" s="157"/>
      <c r="AC71" s="16" t="e">
        <f t="shared" si="9"/>
        <v>#VALUE!</v>
      </c>
      <c r="AE71" s="164" t="e">
        <f>IF(Y71=0,0,LOOKUP(Y71,[1]Deduct!A$2:A$18,[1]Deduct!C$2:C$18))</f>
        <v>#VALUE!</v>
      </c>
      <c r="AF71" s="165" t="e">
        <f>IF(Y71=0,0,LOOKUP(Y71,[1]Deduct!A$2:A$18,[1]Deduct!D$2:D$18))</f>
        <v>#VALUE!</v>
      </c>
      <c r="AG71" s="165" t="e">
        <f>IF(Y71=0,0,LOOKUP(Y71,[1]Deduct!A$2:A$18,[1]Deduct!E$2:E$18))</f>
        <v>#VALUE!</v>
      </c>
      <c r="AH71" s="166" t="e">
        <f t="shared" si="10"/>
        <v>#VALUE!</v>
      </c>
      <c r="AJ71" s="163">
        <f>IF(X71=0,0,LOOKUP(X71,[1]Deduct!A$21:A$64,[1]Deduct!A$21:A$64))-X71</f>
        <v>0</v>
      </c>
      <c r="AK71" s="167">
        <f>IF(X71=0,0,LOOKUP(X71,[1]Deduct!A$21:A$64,[1]Deduct!C$21:C$64))</f>
        <v>1.33</v>
      </c>
      <c r="AL71" s="163">
        <f>IF(X71=0,0,LOOKUP(X71,[1]Deduct!A$21:A$64,[1]Deduct!D$21:D$64))</f>
        <v>15.12</v>
      </c>
      <c r="AM71" s="163">
        <f>IF(X71=0,0,LOOKUP(X71,[1]Deduct!A$21:A$64,[1]Deduct!E$21:E$64))</f>
        <v>7.61</v>
      </c>
      <c r="AN71" s="165">
        <f t="shared" si="11"/>
        <v>49.83</v>
      </c>
      <c r="AP71" s="168" t="e">
        <f t="shared" si="12"/>
        <v>#VALUE!</v>
      </c>
    </row>
    <row r="72" spans="1:42" s="163" customFormat="1" ht="15">
      <c r="A72" s="156">
        <v>70</v>
      </c>
      <c r="B72" s="181" t="s">
        <v>105</v>
      </c>
      <c r="C72" s="3" t="s">
        <v>185</v>
      </c>
      <c r="D72" s="1" t="s">
        <v>20</v>
      </c>
      <c r="E72" s="157" t="s">
        <v>18</v>
      </c>
      <c r="F72" s="158">
        <v>10.25</v>
      </c>
      <c r="G72" s="159">
        <f t="shared" si="13"/>
        <v>20</v>
      </c>
      <c r="H72" s="160">
        <v>20</v>
      </c>
      <c r="I72" s="25">
        <v>5</v>
      </c>
      <c r="J72" s="26">
        <v>9</v>
      </c>
      <c r="K72" s="27">
        <v>5</v>
      </c>
      <c r="L72" s="28">
        <v>9</v>
      </c>
      <c r="M72" s="25">
        <v>5</v>
      </c>
      <c r="N72" s="26">
        <v>9</v>
      </c>
      <c r="O72" s="27">
        <v>5</v>
      </c>
      <c r="P72" s="28">
        <v>9</v>
      </c>
      <c r="Q72" s="25">
        <v>0</v>
      </c>
      <c r="R72" s="26">
        <v>0</v>
      </c>
      <c r="S72" s="27">
        <v>5</v>
      </c>
      <c r="T72" s="28">
        <v>9</v>
      </c>
      <c r="U72" s="25">
        <v>0</v>
      </c>
      <c r="V72" s="26">
        <v>0</v>
      </c>
      <c r="W72" s="161"/>
      <c r="X72" s="162">
        <f t="shared" si="7"/>
        <v>410</v>
      </c>
      <c r="Y72" s="162" t="e">
        <f>SUMIF('[1]2007'!$B$2119:$B$2200,[1]New!B74,'[1]2007'!$E$2119:$E$2200)</f>
        <v>#VALUE!</v>
      </c>
      <c r="Z72" s="15" t="e">
        <f t="shared" si="8"/>
        <v>#VALUE!</v>
      </c>
      <c r="AA72" s="157"/>
      <c r="AB72" s="157"/>
      <c r="AC72" s="16" t="e">
        <f t="shared" si="9"/>
        <v>#VALUE!</v>
      </c>
      <c r="AE72" s="164" t="e">
        <f>IF(Y72=0,0,LOOKUP(Y72,[1]Deduct!A$2:A$18,[1]Deduct!C$2:C$18))</f>
        <v>#VALUE!</v>
      </c>
      <c r="AF72" s="165" t="e">
        <f>IF(Y72=0,0,LOOKUP(Y72,[1]Deduct!A$2:A$18,[1]Deduct!D$2:D$18))</f>
        <v>#VALUE!</v>
      </c>
      <c r="AG72" s="165" t="e">
        <f>IF(Y72=0,0,LOOKUP(Y72,[1]Deduct!A$2:A$18,[1]Deduct!E$2:E$18))</f>
        <v>#VALUE!</v>
      </c>
      <c r="AH72" s="166" t="e">
        <f t="shared" si="10"/>
        <v>#VALUE!</v>
      </c>
      <c r="AJ72" s="163">
        <f>IF(X72=0,0,LOOKUP(X72,[1]Deduct!A$21:A$64,[1]Deduct!A$21:A$64))-X72</f>
        <v>0</v>
      </c>
      <c r="AK72" s="167">
        <f>IF(X72=0,0,LOOKUP(X72,[1]Deduct!A$21:A$64,[1]Deduct!C$21:C$64))</f>
        <v>0</v>
      </c>
      <c r="AL72" s="163">
        <f>IF(X72=0,0,LOOKUP(X72,[1]Deduct!A$21:A$64,[1]Deduct!D$21:D$64))</f>
        <v>13.64</v>
      </c>
      <c r="AM72" s="163">
        <f>IF(X72=0,0,LOOKUP(X72,[1]Deduct!A$21:A$64,[1]Deduct!E$21:E$64))</f>
        <v>7.1</v>
      </c>
      <c r="AN72" s="165">
        <f t="shared" si="11"/>
        <v>44.32</v>
      </c>
      <c r="AP72" s="168" t="e">
        <f t="shared" si="12"/>
        <v>#VALUE!</v>
      </c>
    </row>
    <row r="73" spans="1:42" s="163" customFormat="1" ht="15">
      <c r="A73" s="156">
        <v>71</v>
      </c>
      <c r="B73" s="181" t="s">
        <v>106</v>
      </c>
      <c r="C73" s="3" t="s">
        <v>186</v>
      </c>
      <c r="D73" s="1" t="s">
        <v>25</v>
      </c>
      <c r="E73" s="157" t="s">
        <v>18</v>
      </c>
      <c r="F73" s="158">
        <v>11</v>
      </c>
      <c r="G73" s="159">
        <f t="shared" si="13"/>
        <v>37.5</v>
      </c>
      <c r="H73" s="160">
        <v>37.5</v>
      </c>
      <c r="I73" s="25">
        <v>0</v>
      </c>
      <c r="J73" s="26">
        <v>0</v>
      </c>
      <c r="K73" s="27">
        <v>9</v>
      </c>
      <c r="L73" s="28">
        <v>4.5</v>
      </c>
      <c r="M73" s="25">
        <v>9</v>
      </c>
      <c r="N73" s="26">
        <v>4.5</v>
      </c>
      <c r="O73" s="27">
        <v>9</v>
      </c>
      <c r="P73" s="28">
        <v>4.5</v>
      </c>
      <c r="Q73" s="25">
        <v>9</v>
      </c>
      <c r="R73" s="26">
        <v>4.5</v>
      </c>
      <c r="S73" s="27">
        <v>0</v>
      </c>
      <c r="T73" s="28">
        <v>0</v>
      </c>
      <c r="U73" s="25">
        <v>9</v>
      </c>
      <c r="V73" s="26">
        <v>4.5</v>
      </c>
      <c r="W73" s="161"/>
      <c r="X73" s="162">
        <f t="shared" si="7"/>
        <v>825</v>
      </c>
      <c r="Y73" s="162" t="e">
        <f>SUMIF('[1]2007'!$B$2119:$B$2200,[1]New!B75,'[1]2007'!$E$2119:$E$2200)</f>
        <v>#VALUE!</v>
      </c>
      <c r="Z73" s="15" t="e">
        <f t="shared" si="8"/>
        <v>#VALUE!</v>
      </c>
      <c r="AA73" s="157"/>
      <c r="AB73" s="157"/>
      <c r="AC73" s="16" t="e">
        <f t="shared" si="9"/>
        <v>#VALUE!</v>
      </c>
      <c r="AE73" s="164" t="e">
        <f>IF(Y73=0,0,LOOKUP(Y73,[1]Deduct!A$2:A$18,[1]Deduct!C$2:C$18))</f>
        <v>#VALUE!</v>
      </c>
      <c r="AF73" s="165" t="e">
        <f>IF(Y73=0,0,LOOKUP(Y73,[1]Deduct!A$2:A$18,[1]Deduct!D$2:D$18))</f>
        <v>#VALUE!</v>
      </c>
      <c r="AG73" s="165" t="e">
        <f>IF(Y73=0,0,LOOKUP(Y73,[1]Deduct!A$2:A$18,[1]Deduct!E$2:E$18))</f>
        <v>#VALUE!</v>
      </c>
      <c r="AH73" s="166" t="e">
        <f t="shared" si="10"/>
        <v>#VALUE!</v>
      </c>
      <c r="AJ73" s="163">
        <f>IF(X73=0,0,LOOKUP(X73,[1]Deduct!A$21:A$64,[1]Deduct!A$21:A$64))-X73</f>
        <v>-75</v>
      </c>
      <c r="AK73" s="167">
        <f>IF(X73=0,0,LOOKUP(X73,[1]Deduct!A$21:A$64,[1]Deduct!C$21:C$64))</f>
        <v>76.92</v>
      </c>
      <c r="AL73" s="163">
        <f>IF(X73=0,0,LOOKUP(X73,[1]Deduct!A$21:A$64,[1]Deduct!D$21:D$64))</f>
        <v>30.49</v>
      </c>
      <c r="AM73" s="163">
        <f>IF(X73=0,0,LOOKUP(X73,[1]Deduct!A$21:A$64,[1]Deduct!E$21:E$64))</f>
        <v>13.01</v>
      </c>
      <c r="AN73" s="165">
        <f t="shared" si="11"/>
        <v>169.12</v>
      </c>
      <c r="AP73" s="168" t="e">
        <f t="shared" si="12"/>
        <v>#VALUE!</v>
      </c>
    </row>
    <row r="74" spans="1:42" s="163" customFormat="1" ht="15">
      <c r="A74" s="156">
        <v>72</v>
      </c>
      <c r="B74" s="181" t="s">
        <v>107</v>
      </c>
      <c r="C74" s="3" t="s">
        <v>187</v>
      </c>
      <c r="D74" s="1" t="s">
        <v>19</v>
      </c>
      <c r="E74" s="157" t="s">
        <v>18</v>
      </c>
      <c r="F74" s="158">
        <v>11</v>
      </c>
      <c r="G74" s="159">
        <f t="shared" si="13"/>
        <v>37.5</v>
      </c>
      <c r="H74" s="160">
        <v>37.5</v>
      </c>
      <c r="I74" s="25">
        <v>0</v>
      </c>
      <c r="J74" s="26">
        <v>0</v>
      </c>
      <c r="K74" s="27">
        <v>0</v>
      </c>
      <c r="L74" s="28">
        <v>0</v>
      </c>
      <c r="M74" s="25">
        <v>12</v>
      </c>
      <c r="N74" s="26">
        <v>7.5</v>
      </c>
      <c r="O74" s="27">
        <v>12</v>
      </c>
      <c r="P74" s="28">
        <v>7.5</v>
      </c>
      <c r="Q74" s="25">
        <v>12</v>
      </c>
      <c r="R74" s="26">
        <v>7.5</v>
      </c>
      <c r="S74" s="27">
        <v>12</v>
      </c>
      <c r="T74" s="28">
        <v>7.5</v>
      </c>
      <c r="U74" s="25">
        <v>12</v>
      </c>
      <c r="V74" s="26">
        <v>7.5</v>
      </c>
      <c r="W74" s="161"/>
      <c r="X74" s="162">
        <f t="shared" si="7"/>
        <v>825</v>
      </c>
      <c r="Y74" s="162" t="e">
        <f>SUMIF('[1]2007'!$B$2119:$B$2200,[1]New!B76,'[1]2007'!$E$2119:$E$2200)</f>
        <v>#VALUE!</v>
      </c>
      <c r="Z74" s="15" t="e">
        <f t="shared" si="8"/>
        <v>#VALUE!</v>
      </c>
      <c r="AA74" s="157"/>
      <c r="AB74" s="157"/>
      <c r="AC74" s="16" t="e">
        <f t="shared" si="9"/>
        <v>#VALUE!</v>
      </c>
      <c r="AE74" s="164" t="e">
        <f>IF(Y74=0,0,LOOKUP(Y74,[1]Deduct!A$2:A$18,[1]Deduct!C$2:C$18))</f>
        <v>#VALUE!</v>
      </c>
      <c r="AF74" s="165" t="e">
        <f>IF(Y74=0,0,LOOKUP(Y74,[1]Deduct!A$2:A$18,[1]Deduct!D$2:D$18))</f>
        <v>#VALUE!</v>
      </c>
      <c r="AG74" s="165" t="e">
        <f>IF(Y74=0,0,LOOKUP(Y74,[1]Deduct!A$2:A$18,[1]Deduct!E$2:E$18))</f>
        <v>#VALUE!</v>
      </c>
      <c r="AH74" s="166" t="e">
        <f t="shared" si="10"/>
        <v>#VALUE!</v>
      </c>
      <c r="AJ74" s="163">
        <f>IF(X74=0,0,LOOKUP(X74,[1]Deduct!A$21:A$64,[1]Deduct!A$21:A$64))-X74</f>
        <v>-75</v>
      </c>
      <c r="AK74" s="167">
        <f>IF(X74=0,0,LOOKUP(X74,[1]Deduct!A$21:A$64,[1]Deduct!C$21:C$64))</f>
        <v>76.92</v>
      </c>
      <c r="AL74" s="163">
        <f>IF(X74=0,0,LOOKUP(X74,[1]Deduct!A$21:A$64,[1]Deduct!D$21:D$64))</f>
        <v>30.49</v>
      </c>
      <c r="AM74" s="163">
        <f>IF(X74=0,0,LOOKUP(X74,[1]Deduct!A$21:A$64,[1]Deduct!E$21:E$64))</f>
        <v>13.01</v>
      </c>
      <c r="AN74" s="165">
        <f t="shared" si="11"/>
        <v>169.12</v>
      </c>
      <c r="AP74" s="168" t="e">
        <f t="shared" si="12"/>
        <v>#VALUE!</v>
      </c>
    </row>
    <row r="75" spans="1:42" s="163" customFormat="1" ht="15">
      <c r="A75" s="156">
        <v>73</v>
      </c>
      <c r="B75" s="181" t="s">
        <v>108</v>
      </c>
      <c r="C75" s="3" t="s">
        <v>188</v>
      </c>
      <c r="D75" s="1" t="s">
        <v>26</v>
      </c>
      <c r="E75" s="157" t="s">
        <v>18</v>
      </c>
      <c r="F75" s="158">
        <v>11</v>
      </c>
      <c r="G75" s="159">
        <f t="shared" si="13"/>
        <v>37.5</v>
      </c>
      <c r="H75" s="160">
        <v>37.5</v>
      </c>
      <c r="I75" s="25">
        <v>2</v>
      </c>
      <c r="J75" s="26">
        <v>10</v>
      </c>
      <c r="K75" s="27">
        <v>0</v>
      </c>
      <c r="L75" s="28">
        <v>0</v>
      </c>
      <c r="M75" s="25">
        <v>9</v>
      </c>
      <c r="N75" s="26">
        <v>4.5</v>
      </c>
      <c r="O75" s="27">
        <v>0</v>
      </c>
      <c r="P75" s="28">
        <v>0</v>
      </c>
      <c r="Q75" s="25">
        <v>9</v>
      </c>
      <c r="R75" s="26">
        <v>4.5</v>
      </c>
      <c r="S75" s="27">
        <v>9</v>
      </c>
      <c r="T75" s="28">
        <v>4.5</v>
      </c>
      <c r="U75" s="25">
        <v>3</v>
      </c>
      <c r="V75" s="26">
        <v>10</v>
      </c>
      <c r="W75" s="161"/>
      <c r="X75" s="162">
        <f t="shared" si="7"/>
        <v>825</v>
      </c>
      <c r="Y75" s="162" t="e">
        <f>SUMIF('[1]2007'!$B$2119:$B$2200,[1]New!B77,'[1]2007'!$E$2119:$E$2200)</f>
        <v>#VALUE!</v>
      </c>
      <c r="Z75" s="15" t="e">
        <f t="shared" si="8"/>
        <v>#VALUE!</v>
      </c>
      <c r="AA75" s="157"/>
      <c r="AB75" s="157"/>
      <c r="AC75" s="16" t="e">
        <f t="shared" si="9"/>
        <v>#VALUE!</v>
      </c>
      <c r="AE75" s="164" t="e">
        <f>IF(Y75=0,0,LOOKUP(Y75,[1]Deduct!A$2:A$18,[1]Deduct!C$2:C$18))</f>
        <v>#VALUE!</v>
      </c>
      <c r="AF75" s="165" t="e">
        <f>IF(Y75=0,0,LOOKUP(Y75,[1]Deduct!A$2:A$18,[1]Deduct!D$2:D$18))</f>
        <v>#VALUE!</v>
      </c>
      <c r="AG75" s="165" t="e">
        <f>IF(Y75=0,0,LOOKUP(Y75,[1]Deduct!A$2:A$18,[1]Deduct!E$2:E$18))</f>
        <v>#VALUE!</v>
      </c>
      <c r="AH75" s="166" t="e">
        <f t="shared" si="10"/>
        <v>#VALUE!</v>
      </c>
      <c r="AJ75" s="163">
        <f>IF(X75=0,0,LOOKUP(X75,[1]Deduct!A$21:A$64,[1]Deduct!A$21:A$64))-X75</f>
        <v>-75</v>
      </c>
      <c r="AK75" s="167">
        <f>IF(X75=0,0,LOOKUP(X75,[1]Deduct!A$21:A$64,[1]Deduct!C$21:C$64))</f>
        <v>76.92</v>
      </c>
      <c r="AL75" s="163">
        <f>IF(X75=0,0,LOOKUP(X75,[1]Deduct!A$21:A$64,[1]Deduct!D$21:D$64))</f>
        <v>30.49</v>
      </c>
      <c r="AM75" s="163">
        <f>IF(X75=0,0,LOOKUP(X75,[1]Deduct!A$21:A$64,[1]Deduct!E$21:E$64))</f>
        <v>13.01</v>
      </c>
      <c r="AN75" s="165">
        <f t="shared" si="11"/>
        <v>169.12</v>
      </c>
      <c r="AP75" s="168" t="e">
        <f t="shared" si="12"/>
        <v>#VALUE!</v>
      </c>
    </row>
    <row r="76" spans="1:42" s="163" customFormat="1" ht="15">
      <c r="A76" s="156">
        <v>74</v>
      </c>
      <c r="B76" s="181" t="s">
        <v>109</v>
      </c>
      <c r="C76" s="3" t="s">
        <v>189</v>
      </c>
      <c r="D76" s="1" t="s">
        <v>17</v>
      </c>
      <c r="E76" s="157" t="s">
        <v>18</v>
      </c>
      <c r="F76" s="158">
        <v>11</v>
      </c>
      <c r="G76" s="159">
        <f t="shared" si="13"/>
        <v>32.75</v>
      </c>
      <c r="H76" s="160">
        <v>32.75</v>
      </c>
      <c r="I76" s="25">
        <v>12</v>
      </c>
      <c r="J76" s="26">
        <v>6.5</v>
      </c>
      <c r="K76" s="27">
        <v>12</v>
      </c>
      <c r="L76" s="28">
        <v>6.75</v>
      </c>
      <c r="M76" s="25">
        <v>0</v>
      </c>
      <c r="N76" s="26">
        <v>0</v>
      </c>
      <c r="O76" s="27">
        <v>12</v>
      </c>
      <c r="P76" s="28">
        <v>6.5</v>
      </c>
      <c r="Q76" s="25">
        <v>0</v>
      </c>
      <c r="R76" s="26">
        <v>0</v>
      </c>
      <c r="S76" s="27">
        <v>12</v>
      </c>
      <c r="T76" s="28">
        <v>6.5</v>
      </c>
      <c r="U76" s="25">
        <v>12</v>
      </c>
      <c r="V76" s="26">
        <v>6.5</v>
      </c>
      <c r="W76" s="161"/>
      <c r="X76" s="162">
        <f t="shared" si="7"/>
        <v>720.5</v>
      </c>
      <c r="Y76" s="162" t="e">
        <f>SUMIF('[1]2007'!$B$2119:$B$2200,[1]New!B78,'[1]2007'!$E$2119:$E$2200)</f>
        <v>#VALUE!</v>
      </c>
      <c r="Z76" s="15" t="e">
        <f t="shared" si="8"/>
        <v>#VALUE!</v>
      </c>
      <c r="AA76" s="157"/>
      <c r="AB76" s="157"/>
      <c r="AC76" s="16" t="e">
        <f t="shared" si="9"/>
        <v>#VALUE!</v>
      </c>
      <c r="AE76" s="164" t="e">
        <f>IF(Y76=0,0,LOOKUP(Y76,[1]Deduct!A$2:A$18,[1]Deduct!C$2:C$18))</f>
        <v>#VALUE!</v>
      </c>
      <c r="AF76" s="165" t="e">
        <f>IF(Y76=0,0,LOOKUP(Y76,[1]Deduct!A$2:A$18,[1]Deduct!D$2:D$18))</f>
        <v>#VALUE!</v>
      </c>
      <c r="AG76" s="165" t="e">
        <f>IF(Y76=0,0,LOOKUP(Y76,[1]Deduct!A$2:A$18,[1]Deduct!E$2:E$18))</f>
        <v>#VALUE!</v>
      </c>
      <c r="AH76" s="166" t="e">
        <f t="shared" si="10"/>
        <v>#VALUE!</v>
      </c>
      <c r="AJ76" s="163">
        <f>IF(X76=0,0,LOOKUP(X76,[1]Deduct!A$21:A$64,[1]Deduct!A$21:A$64))-X76</f>
        <v>-0.5</v>
      </c>
      <c r="AK76" s="167">
        <f>IF(X76=0,0,LOOKUP(X76,[1]Deduct!A$21:A$64,[1]Deduct!C$21:C$64))</f>
        <v>65.25</v>
      </c>
      <c r="AL76" s="163">
        <f>IF(X76=0,0,LOOKUP(X76,[1]Deduct!A$21:A$64,[1]Deduct!D$21:D$64))</f>
        <v>28.99</v>
      </c>
      <c r="AM76" s="163">
        <f>IF(X76=0,0,LOOKUP(X76,[1]Deduct!A$21:A$64,[1]Deduct!E$21:E$64))</f>
        <v>12.47</v>
      </c>
      <c r="AN76" s="165">
        <f t="shared" si="11"/>
        <v>153.16</v>
      </c>
      <c r="AP76" s="168" t="e">
        <f t="shared" si="12"/>
        <v>#VALUE!</v>
      </c>
    </row>
    <row r="77" spans="1:42" s="163" customFormat="1" ht="15">
      <c r="A77" s="156">
        <v>75</v>
      </c>
      <c r="B77" s="181" t="s">
        <v>265</v>
      </c>
      <c r="C77" s="3" t="s">
        <v>264</v>
      </c>
      <c r="D77" s="1" t="s">
        <v>216</v>
      </c>
      <c r="E77" s="157" t="s">
        <v>18</v>
      </c>
      <c r="F77" s="158">
        <v>11</v>
      </c>
      <c r="G77" s="159">
        <f t="shared" si="13"/>
        <v>37.5</v>
      </c>
      <c r="H77" s="160">
        <v>37.5</v>
      </c>
      <c r="I77" s="25">
        <v>9</v>
      </c>
      <c r="J77" s="26">
        <v>4.5</v>
      </c>
      <c r="K77" s="27">
        <v>9</v>
      </c>
      <c r="L77" s="28">
        <v>4.5</v>
      </c>
      <c r="M77" s="25">
        <v>0</v>
      </c>
      <c r="N77" s="26">
        <v>0</v>
      </c>
      <c r="O77" s="27">
        <v>0</v>
      </c>
      <c r="P77" s="28">
        <v>0</v>
      </c>
      <c r="Q77" s="25">
        <v>9</v>
      </c>
      <c r="R77" s="26">
        <v>4.5</v>
      </c>
      <c r="S77" s="27">
        <v>9</v>
      </c>
      <c r="T77" s="28">
        <v>4.5</v>
      </c>
      <c r="U77" s="25">
        <v>9</v>
      </c>
      <c r="V77" s="26">
        <v>4.5</v>
      </c>
      <c r="W77" s="161"/>
      <c r="X77" s="162">
        <f t="shared" si="7"/>
        <v>825</v>
      </c>
      <c r="Y77" s="162" t="e">
        <f>SUMIF('[1]2007'!$B$2119:$B$2200,[1]New!B79,'[1]2007'!$E$2119:$E$2200)</f>
        <v>#VALUE!</v>
      </c>
      <c r="Z77" s="15" t="e">
        <f t="shared" si="8"/>
        <v>#VALUE!</v>
      </c>
      <c r="AA77" s="157"/>
      <c r="AB77" s="157"/>
      <c r="AC77" s="16" t="e">
        <f t="shared" si="9"/>
        <v>#VALUE!</v>
      </c>
      <c r="AE77" s="164" t="e">
        <f>IF(Y77=0,0,LOOKUP(Y77,[1]Deduct!A$2:A$18,[1]Deduct!C$2:C$18))</f>
        <v>#VALUE!</v>
      </c>
      <c r="AF77" s="165" t="e">
        <f>IF(Y77=0,0,LOOKUP(Y77,[1]Deduct!A$2:A$18,[1]Deduct!D$2:D$18))</f>
        <v>#VALUE!</v>
      </c>
      <c r="AG77" s="165" t="e">
        <f>IF(Y77=0,0,LOOKUP(Y77,[1]Deduct!A$2:A$18,[1]Deduct!E$2:E$18))</f>
        <v>#VALUE!</v>
      </c>
      <c r="AH77" s="166" t="e">
        <f t="shared" si="10"/>
        <v>#VALUE!</v>
      </c>
      <c r="AJ77" s="163">
        <f>IF(X77=0,0,LOOKUP(X77,[1]Deduct!A$21:A$64,[1]Deduct!A$21:A$64))-X77</f>
        <v>-75</v>
      </c>
      <c r="AK77" s="167">
        <f>IF(X77=0,0,LOOKUP(X77,[1]Deduct!A$21:A$64,[1]Deduct!C$21:C$64))</f>
        <v>76.92</v>
      </c>
      <c r="AL77" s="163">
        <f>IF(X77=0,0,LOOKUP(X77,[1]Deduct!A$21:A$64,[1]Deduct!D$21:D$64))</f>
        <v>30.49</v>
      </c>
      <c r="AM77" s="163">
        <f>IF(X77=0,0,LOOKUP(X77,[1]Deduct!A$21:A$64,[1]Deduct!E$21:E$64))</f>
        <v>13.01</v>
      </c>
      <c r="AN77" s="165">
        <f t="shared" si="11"/>
        <v>169.12</v>
      </c>
      <c r="AP77" s="168" t="e">
        <f t="shared" si="12"/>
        <v>#VALUE!</v>
      </c>
    </row>
    <row r="78" spans="1:42" s="163" customFormat="1" ht="15">
      <c r="A78" s="156">
        <v>76</v>
      </c>
      <c r="B78" s="181" t="s">
        <v>110</v>
      </c>
      <c r="C78" s="3" t="s">
        <v>190</v>
      </c>
      <c r="D78" s="1" t="s">
        <v>17</v>
      </c>
      <c r="E78" s="157" t="s">
        <v>18</v>
      </c>
      <c r="F78" s="158">
        <v>11</v>
      </c>
      <c r="G78" s="159">
        <f t="shared" si="13"/>
        <v>44</v>
      </c>
      <c r="H78" s="160">
        <v>44</v>
      </c>
      <c r="I78" s="25">
        <v>1.5</v>
      </c>
      <c r="J78" s="26">
        <v>10</v>
      </c>
      <c r="K78" s="27">
        <v>1.5</v>
      </c>
      <c r="L78" s="28">
        <v>10</v>
      </c>
      <c r="M78" s="25">
        <v>0</v>
      </c>
      <c r="N78" s="26">
        <v>0</v>
      </c>
      <c r="O78" s="27">
        <v>2</v>
      </c>
      <c r="P78" s="28">
        <v>9</v>
      </c>
      <c r="Q78" s="25">
        <v>3</v>
      </c>
      <c r="R78" s="26">
        <v>10</v>
      </c>
      <c r="S78" s="27">
        <v>3</v>
      </c>
      <c r="T78" s="28">
        <v>10</v>
      </c>
      <c r="U78" s="25">
        <v>4</v>
      </c>
      <c r="V78" s="26">
        <v>10</v>
      </c>
      <c r="W78" s="161"/>
      <c r="X78" s="162">
        <f t="shared" si="7"/>
        <v>968</v>
      </c>
      <c r="Y78" s="162" t="e">
        <f>SUMIF('[1]2007'!$B$2119:$B$2200,[1]New!B80,'[1]2007'!$E$2119:$E$2200)</f>
        <v>#VALUE!</v>
      </c>
      <c r="Z78" s="15" t="e">
        <f t="shared" si="8"/>
        <v>#VALUE!</v>
      </c>
      <c r="AA78" s="157"/>
      <c r="AB78" s="157"/>
      <c r="AC78" s="16" t="e">
        <f t="shared" si="9"/>
        <v>#VALUE!</v>
      </c>
      <c r="AE78" s="164" t="e">
        <f>IF(Y78=0,0,LOOKUP(Y78,[1]Deduct!A$2:A$18,[1]Deduct!C$2:C$18))</f>
        <v>#VALUE!</v>
      </c>
      <c r="AF78" s="165" t="e">
        <f>IF(Y78=0,0,LOOKUP(Y78,[1]Deduct!A$2:A$18,[1]Deduct!D$2:D$18))</f>
        <v>#VALUE!</v>
      </c>
      <c r="AG78" s="165" t="e">
        <f>IF(Y78=0,0,LOOKUP(Y78,[1]Deduct!A$2:A$18,[1]Deduct!E$2:E$18))</f>
        <v>#VALUE!</v>
      </c>
      <c r="AH78" s="166" t="e">
        <f t="shared" si="10"/>
        <v>#VALUE!</v>
      </c>
      <c r="AJ78" s="163">
        <f>IF(X78=0,0,LOOKUP(X78,[1]Deduct!A$21:A$64,[1]Deduct!A$21:A$64))-X78</f>
        <v>-8</v>
      </c>
      <c r="AK78" s="167">
        <f>IF(X78=0,0,LOOKUP(X78,[1]Deduct!A$21:A$64,[1]Deduct!C$21:C$64))</f>
        <v>119.97</v>
      </c>
      <c r="AL78" s="163">
        <f>IF(X78=0,0,LOOKUP(X78,[1]Deduct!A$21:A$64,[1]Deduct!D$21:D$64))</f>
        <v>40.86</v>
      </c>
      <c r="AM78" s="163">
        <f>IF(X78=0,0,LOOKUP(X78,[1]Deduct!A$21:A$64,[1]Deduct!E$21:E$64))</f>
        <v>16.61</v>
      </c>
      <c r="AN78" s="165">
        <f t="shared" si="11"/>
        <v>241.55</v>
      </c>
      <c r="AP78" s="168" t="e">
        <f t="shared" si="12"/>
        <v>#VALUE!</v>
      </c>
    </row>
    <row r="79" spans="1:42" s="163" customFormat="1" ht="15">
      <c r="A79" s="156">
        <v>77</v>
      </c>
      <c r="B79" s="181" t="s">
        <v>111</v>
      </c>
      <c r="C79" s="3" t="s">
        <v>191</v>
      </c>
      <c r="D79" s="1" t="s">
        <v>20</v>
      </c>
      <c r="E79" s="157" t="s">
        <v>18</v>
      </c>
      <c r="F79" s="158">
        <v>11.25</v>
      </c>
      <c r="G79" s="159">
        <f t="shared" si="13"/>
        <v>40</v>
      </c>
      <c r="H79" s="160">
        <v>40</v>
      </c>
      <c r="I79" s="25">
        <v>9</v>
      </c>
      <c r="J79" s="26">
        <v>5</v>
      </c>
      <c r="K79" s="27">
        <v>9</v>
      </c>
      <c r="L79" s="28">
        <v>5</v>
      </c>
      <c r="M79" s="25">
        <v>0</v>
      </c>
      <c r="N79" s="26">
        <v>0</v>
      </c>
      <c r="O79" s="27">
        <v>9</v>
      </c>
      <c r="P79" s="28">
        <v>5</v>
      </c>
      <c r="Q79" s="25">
        <v>0</v>
      </c>
      <c r="R79" s="26">
        <v>0</v>
      </c>
      <c r="S79" s="27">
        <v>9</v>
      </c>
      <c r="T79" s="28">
        <v>5</v>
      </c>
      <c r="U79" s="25">
        <v>9</v>
      </c>
      <c r="V79" s="26">
        <v>5</v>
      </c>
      <c r="W79" s="161"/>
      <c r="X79" s="162">
        <f t="shared" si="7"/>
        <v>900</v>
      </c>
      <c r="Y79" s="162" t="e">
        <f>SUMIF('[1]2007'!$B$2119:$B$2200,[1]New!B81,'[1]2007'!$E$2119:$E$2200)</f>
        <v>#VALUE!</v>
      </c>
      <c r="Z79" s="15" t="e">
        <f t="shared" si="8"/>
        <v>#VALUE!</v>
      </c>
      <c r="AA79" s="157"/>
      <c r="AB79" s="157"/>
      <c r="AC79" s="16" t="e">
        <f t="shared" si="9"/>
        <v>#VALUE!</v>
      </c>
      <c r="AE79" s="164" t="e">
        <f>IF(Y79=0,0,LOOKUP(Y79,[1]Deduct!A$2:A$18,[1]Deduct!C$2:C$18))</f>
        <v>#VALUE!</v>
      </c>
      <c r="AF79" s="165" t="e">
        <f>IF(Y79=0,0,LOOKUP(Y79,[1]Deduct!A$2:A$18,[1]Deduct!D$2:D$18))</f>
        <v>#VALUE!</v>
      </c>
      <c r="AG79" s="165" t="e">
        <f>IF(Y79=0,0,LOOKUP(Y79,[1]Deduct!A$2:A$18,[1]Deduct!E$2:E$18))</f>
        <v>#VALUE!</v>
      </c>
      <c r="AH79" s="166" t="e">
        <f t="shared" si="10"/>
        <v>#VALUE!</v>
      </c>
      <c r="AJ79" s="163">
        <f>IF(X79=0,0,LOOKUP(X79,[1]Deduct!A$21:A$64,[1]Deduct!A$21:A$64))-X79</f>
        <v>-20</v>
      </c>
      <c r="AK79" s="167">
        <f>IF(X79=0,0,LOOKUP(X79,[1]Deduct!A$21:A$64,[1]Deduct!C$21:C$64))</f>
        <v>99.45</v>
      </c>
      <c r="AL79" s="163">
        <f>IF(X79=0,0,LOOKUP(X79,[1]Deduct!A$21:A$64,[1]Deduct!D$21:D$64))</f>
        <v>36.9</v>
      </c>
      <c r="AM79" s="163">
        <f>IF(X79=0,0,LOOKUP(X79,[1]Deduct!A$21:A$64,[1]Deduct!E$21:E$64))</f>
        <v>15.22</v>
      </c>
      <c r="AN79" s="165">
        <f t="shared" si="11"/>
        <v>209.78</v>
      </c>
      <c r="AP79" s="168" t="e">
        <f t="shared" si="12"/>
        <v>#VALUE!</v>
      </c>
    </row>
    <row r="80" spans="1:42" s="163" customFormat="1" ht="15">
      <c r="A80" s="156">
        <v>78</v>
      </c>
      <c r="B80" s="181" t="s">
        <v>230</v>
      </c>
      <c r="C80" s="3" t="s">
        <v>192</v>
      </c>
      <c r="D80" s="1" t="s">
        <v>17</v>
      </c>
      <c r="E80" s="157" t="s">
        <v>18</v>
      </c>
      <c r="F80" s="158">
        <v>11.75</v>
      </c>
      <c r="G80" s="159">
        <f t="shared" si="13"/>
        <v>37.5</v>
      </c>
      <c r="H80" s="160">
        <v>37.5</v>
      </c>
      <c r="I80" s="25">
        <v>0</v>
      </c>
      <c r="J80" s="26">
        <v>0</v>
      </c>
      <c r="K80" s="27">
        <v>0</v>
      </c>
      <c r="L80" s="28">
        <v>0</v>
      </c>
      <c r="M80" s="25">
        <v>2</v>
      </c>
      <c r="N80" s="26">
        <v>10</v>
      </c>
      <c r="O80" s="27">
        <v>2</v>
      </c>
      <c r="P80" s="28">
        <v>10</v>
      </c>
      <c r="Q80" s="25">
        <v>2</v>
      </c>
      <c r="R80" s="26">
        <v>10</v>
      </c>
      <c r="S80" s="27">
        <v>3</v>
      </c>
      <c r="T80" s="28">
        <v>10</v>
      </c>
      <c r="U80" s="25">
        <v>3.5</v>
      </c>
      <c r="V80" s="26">
        <v>10</v>
      </c>
      <c r="W80" s="161"/>
      <c r="X80" s="162">
        <f t="shared" si="7"/>
        <v>881.25</v>
      </c>
      <c r="Y80" s="162" t="e">
        <f>SUMIF('[1]2007'!$B$2119:$B$2200,[1]New!B82,'[1]2007'!$E$2119:$E$2200)</f>
        <v>#VALUE!</v>
      </c>
      <c r="Z80" s="15" t="e">
        <f t="shared" si="8"/>
        <v>#VALUE!</v>
      </c>
      <c r="AA80" s="157"/>
      <c r="AB80" s="157"/>
      <c r="AC80" s="16" t="e">
        <f t="shared" si="9"/>
        <v>#VALUE!</v>
      </c>
      <c r="AE80" s="164" t="e">
        <f>IF(Y80=0,0,LOOKUP(Y80,[1]Deduct!A$2:A$18,[1]Deduct!C$2:C$18))</f>
        <v>#VALUE!</v>
      </c>
      <c r="AF80" s="165" t="e">
        <f>IF(Y80=0,0,LOOKUP(Y80,[1]Deduct!A$2:A$18,[1]Deduct!D$2:D$18))</f>
        <v>#VALUE!</v>
      </c>
      <c r="AG80" s="165" t="e">
        <f>IF(Y80=0,0,LOOKUP(Y80,[1]Deduct!A$2:A$18,[1]Deduct!E$2:E$18))</f>
        <v>#VALUE!</v>
      </c>
      <c r="AH80" s="166" t="e">
        <f t="shared" si="10"/>
        <v>#VALUE!</v>
      </c>
      <c r="AJ80" s="163">
        <f>IF(X80=0,0,LOOKUP(X80,[1]Deduct!A$21:A$64,[1]Deduct!A$21:A$64))-X80</f>
        <v>-1.25</v>
      </c>
      <c r="AK80" s="167">
        <f>IF(X80=0,0,LOOKUP(X80,[1]Deduct!A$21:A$64,[1]Deduct!C$21:C$64))</f>
        <v>99.45</v>
      </c>
      <c r="AL80" s="163">
        <f>IF(X80=0,0,LOOKUP(X80,[1]Deduct!A$21:A$64,[1]Deduct!D$21:D$64))</f>
        <v>36.9</v>
      </c>
      <c r="AM80" s="163">
        <f>IF(X80=0,0,LOOKUP(X80,[1]Deduct!A$21:A$64,[1]Deduct!E$21:E$64))</f>
        <v>15.22</v>
      </c>
      <c r="AN80" s="165">
        <f t="shared" si="11"/>
        <v>209.78</v>
      </c>
      <c r="AP80" s="168" t="e">
        <f t="shared" si="12"/>
        <v>#VALUE!</v>
      </c>
    </row>
    <row r="81" spans="1:42" s="163" customFormat="1" ht="15">
      <c r="A81" s="156">
        <v>79</v>
      </c>
      <c r="B81" s="181" t="s">
        <v>112</v>
      </c>
      <c r="C81" s="3" t="s">
        <v>193</v>
      </c>
      <c r="D81" s="1" t="s">
        <v>26</v>
      </c>
      <c r="E81" s="157" t="s">
        <v>18</v>
      </c>
      <c r="F81" s="158">
        <v>11</v>
      </c>
      <c r="G81" s="159">
        <f t="shared" si="13"/>
        <v>34</v>
      </c>
      <c r="H81" s="160">
        <v>34</v>
      </c>
      <c r="I81" s="25">
        <v>9.5</v>
      </c>
      <c r="J81" s="26">
        <v>2.5</v>
      </c>
      <c r="K81" s="27">
        <v>2.5</v>
      </c>
      <c r="L81" s="28">
        <v>10</v>
      </c>
      <c r="M81" s="25">
        <v>2.5</v>
      </c>
      <c r="N81" s="26">
        <v>10</v>
      </c>
      <c r="O81" s="27">
        <v>3</v>
      </c>
      <c r="P81" s="28">
        <v>10</v>
      </c>
      <c r="Q81" s="25">
        <v>0</v>
      </c>
      <c r="R81" s="26">
        <v>0</v>
      </c>
      <c r="S81" s="27">
        <v>3</v>
      </c>
      <c r="T81" s="28">
        <v>10</v>
      </c>
      <c r="U81" s="25">
        <v>0</v>
      </c>
      <c r="V81" s="26">
        <v>0</v>
      </c>
      <c r="W81" s="161"/>
      <c r="X81" s="162">
        <f t="shared" si="7"/>
        <v>748</v>
      </c>
      <c r="Y81" s="162" t="e">
        <f>SUMIF('[1]2007'!$B$2119:$B$2200,[1]New!B83,'[1]2007'!$E$2119:$E$2200)</f>
        <v>#VALUE!</v>
      </c>
      <c r="Z81" s="15" t="e">
        <f t="shared" si="8"/>
        <v>#VALUE!</v>
      </c>
      <c r="AA81" s="157"/>
      <c r="AB81" s="157"/>
      <c r="AC81" s="16" t="e">
        <f t="shared" si="9"/>
        <v>#VALUE!</v>
      </c>
      <c r="AE81" s="164" t="e">
        <f>IF(Y81=0,0,LOOKUP(Y81,[1]Deduct!A$2:A$18,[1]Deduct!C$2:C$18))</f>
        <v>#VALUE!</v>
      </c>
      <c r="AF81" s="165" t="e">
        <f>IF(Y81=0,0,LOOKUP(Y81,[1]Deduct!A$2:A$18,[1]Deduct!D$2:D$18))</f>
        <v>#VALUE!</v>
      </c>
      <c r="AG81" s="165" t="e">
        <f>IF(Y81=0,0,LOOKUP(Y81,[1]Deduct!A$2:A$18,[1]Deduct!E$2:E$18))</f>
        <v>#VALUE!</v>
      </c>
      <c r="AH81" s="166" t="e">
        <f t="shared" si="10"/>
        <v>#VALUE!</v>
      </c>
      <c r="AJ81" s="163">
        <f>IF(X81=0,0,LOOKUP(X81,[1]Deduct!A$21:A$64,[1]Deduct!A$21:A$64))-X81</f>
        <v>-8</v>
      </c>
      <c r="AK81" s="167">
        <f>IF(X81=0,0,LOOKUP(X81,[1]Deduct!A$21:A$64,[1]Deduct!C$21:C$64))</f>
        <v>73.03</v>
      </c>
      <c r="AL81" s="163">
        <f>IF(X81=0,0,LOOKUP(X81,[1]Deduct!A$21:A$64,[1]Deduct!D$21:D$64))</f>
        <v>29.99</v>
      </c>
      <c r="AM81" s="163">
        <f>IF(X81=0,0,LOOKUP(X81,[1]Deduct!A$21:A$64,[1]Deduct!E$21:E$64))</f>
        <v>12.83</v>
      </c>
      <c r="AN81" s="165">
        <f t="shared" si="11"/>
        <v>163.80000000000001</v>
      </c>
      <c r="AP81" s="168" t="e">
        <f t="shared" si="12"/>
        <v>#VALUE!</v>
      </c>
    </row>
    <row r="82" spans="1:42" s="163" customFormat="1" ht="15">
      <c r="A82" s="156">
        <v>80</v>
      </c>
      <c r="B82" s="181" t="s">
        <v>251</v>
      </c>
      <c r="C82" s="3" t="s">
        <v>252</v>
      </c>
      <c r="D82" s="1" t="s">
        <v>17</v>
      </c>
      <c r="E82" s="157" t="s">
        <v>18</v>
      </c>
      <c r="F82" s="158">
        <v>11.75</v>
      </c>
      <c r="G82" s="159">
        <f t="shared" si="13"/>
        <v>40</v>
      </c>
      <c r="H82" s="160">
        <v>40</v>
      </c>
      <c r="I82" s="25">
        <v>9</v>
      </c>
      <c r="J82" s="26">
        <v>5</v>
      </c>
      <c r="K82" s="27">
        <v>9</v>
      </c>
      <c r="L82" s="28">
        <v>5</v>
      </c>
      <c r="M82" s="25">
        <v>9</v>
      </c>
      <c r="N82" s="26">
        <v>5</v>
      </c>
      <c r="O82" s="27">
        <v>9</v>
      </c>
      <c r="P82" s="28">
        <v>5</v>
      </c>
      <c r="Q82" s="25">
        <v>9</v>
      </c>
      <c r="R82" s="26">
        <v>5</v>
      </c>
      <c r="S82" s="27">
        <v>0</v>
      </c>
      <c r="T82" s="28">
        <v>0</v>
      </c>
      <c r="U82" s="25">
        <v>0</v>
      </c>
      <c r="V82" s="26">
        <v>0</v>
      </c>
      <c r="W82" s="161"/>
      <c r="X82" s="162">
        <f t="shared" si="7"/>
        <v>940</v>
      </c>
      <c r="Y82" s="162" t="e">
        <f>SUMIF('[1]2007'!$B$2119:$B$2200,[1]New!B84,'[1]2007'!$E$2119:$E$2200)</f>
        <v>#VALUE!</v>
      </c>
      <c r="Z82" s="15" t="e">
        <f t="shared" si="8"/>
        <v>#VALUE!</v>
      </c>
      <c r="AA82" s="157"/>
      <c r="AB82" s="157"/>
      <c r="AC82" s="16" t="e">
        <f t="shared" si="9"/>
        <v>#VALUE!</v>
      </c>
      <c r="AE82" s="164" t="e">
        <f>IF(Y82=0,0,LOOKUP(Y82,[1]Deduct!A$2:A$18,[1]Deduct!C$2:C$18))</f>
        <v>#VALUE!</v>
      </c>
      <c r="AF82" s="165" t="e">
        <f>IF(Y82=0,0,LOOKUP(Y82,[1]Deduct!A$2:A$18,[1]Deduct!D$2:D$18))</f>
        <v>#VALUE!</v>
      </c>
      <c r="AG82" s="165" t="e">
        <f>IF(Y82=0,0,LOOKUP(Y82,[1]Deduct!A$2:A$18,[1]Deduct!E$2:E$18))</f>
        <v>#VALUE!</v>
      </c>
      <c r="AH82" s="166" t="e">
        <f t="shared" si="10"/>
        <v>#VALUE!</v>
      </c>
      <c r="AJ82" s="163">
        <f>IF(X82=0,0,LOOKUP(X82,[1]Deduct!A$21:A$64,[1]Deduct!A$21:A$64))-X82</f>
        <v>-38</v>
      </c>
      <c r="AK82" s="167">
        <f>IF(X82=0,0,LOOKUP(X82,[1]Deduct!A$21:A$64,[1]Deduct!C$21:C$64))</f>
        <v>105.1</v>
      </c>
      <c r="AL82" s="163">
        <f>IF(X82=0,0,LOOKUP(X82,[1]Deduct!A$21:A$64,[1]Deduct!D$21:D$64))</f>
        <v>37.99</v>
      </c>
      <c r="AM82" s="163">
        <f>IF(X82=0,0,LOOKUP(X82,[1]Deduct!A$21:A$64,[1]Deduct!E$21:E$64))</f>
        <v>15.6</v>
      </c>
      <c r="AN82" s="165">
        <f t="shared" si="11"/>
        <v>218.52</v>
      </c>
      <c r="AP82" s="168" t="e">
        <f t="shared" si="12"/>
        <v>#VALUE!</v>
      </c>
    </row>
    <row r="83" spans="1:42" s="163" customFormat="1" ht="15">
      <c r="A83" s="156">
        <v>81</v>
      </c>
      <c r="B83" s="181" t="s">
        <v>113</v>
      </c>
      <c r="C83" s="3" t="s">
        <v>194</v>
      </c>
      <c r="D83" s="1" t="s">
        <v>25</v>
      </c>
      <c r="E83" s="157" t="s">
        <v>18</v>
      </c>
      <c r="F83" s="158">
        <v>11</v>
      </c>
      <c r="G83" s="159">
        <f t="shared" si="13"/>
        <v>20</v>
      </c>
      <c r="H83" s="160">
        <v>20</v>
      </c>
      <c r="I83" s="25">
        <v>6</v>
      </c>
      <c r="J83" s="26">
        <v>10</v>
      </c>
      <c r="K83" s="27">
        <v>6</v>
      </c>
      <c r="L83" s="28">
        <v>10</v>
      </c>
      <c r="M83" s="25">
        <v>6</v>
      </c>
      <c r="N83" s="26">
        <v>10</v>
      </c>
      <c r="O83" s="27">
        <v>0</v>
      </c>
      <c r="P83" s="28">
        <v>0</v>
      </c>
      <c r="Q83" s="25">
        <v>6</v>
      </c>
      <c r="R83" s="26">
        <v>10</v>
      </c>
      <c r="S83" s="27">
        <v>0</v>
      </c>
      <c r="T83" s="28">
        <v>0</v>
      </c>
      <c r="U83" s="25">
        <v>6</v>
      </c>
      <c r="V83" s="26">
        <v>10</v>
      </c>
      <c r="W83" s="161"/>
      <c r="X83" s="162">
        <f t="shared" si="7"/>
        <v>440</v>
      </c>
      <c r="Y83" s="162" t="e">
        <f>SUMIF('[1]2007'!$B$2119:$B$2200,[1]New!B85,'[1]2007'!$E$2119:$E$2200)</f>
        <v>#VALUE!</v>
      </c>
      <c r="Z83" s="15" t="e">
        <f t="shared" si="8"/>
        <v>#VALUE!</v>
      </c>
      <c r="AA83" s="157"/>
      <c r="AB83" s="157"/>
      <c r="AC83" s="16" t="e">
        <f t="shared" si="9"/>
        <v>#VALUE!</v>
      </c>
      <c r="AE83" s="164" t="e">
        <f>IF(Y83=0,0,LOOKUP(Y83,[1]Deduct!A$2:A$18,[1]Deduct!C$2:C$18))</f>
        <v>#VALUE!</v>
      </c>
      <c r="AF83" s="165" t="e">
        <f>IF(Y83=0,0,LOOKUP(Y83,[1]Deduct!A$2:A$18,[1]Deduct!D$2:D$18))</f>
        <v>#VALUE!</v>
      </c>
      <c r="AG83" s="165" t="e">
        <f>IF(Y83=0,0,LOOKUP(Y83,[1]Deduct!A$2:A$18,[1]Deduct!E$2:E$18))</f>
        <v>#VALUE!</v>
      </c>
      <c r="AH83" s="166" t="e">
        <f t="shared" si="10"/>
        <v>#VALUE!</v>
      </c>
      <c r="AJ83" s="163">
        <f>IF(X83=0,0,LOOKUP(X83,[1]Deduct!A$21:A$64,[1]Deduct!A$21:A$64))-X83</f>
        <v>0</v>
      </c>
      <c r="AK83" s="167">
        <f>IF(X83=0,0,LOOKUP(X83,[1]Deduct!A$21:A$64,[1]Deduct!C$21:C$64))</f>
        <v>1.33</v>
      </c>
      <c r="AL83" s="163">
        <f>IF(X83=0,0,LOOKUP(X83,[1]Deduct!A$21:A$64,[1]Deduct!D$21:D$64))</f>
        <v>15.12</v>
      </c>
      <c r="AM83" s="163">
        <f>IF(X83=0,0,LOOKUP(X83,[1]Deduct!A$21:A$64,[1]Deduct!E$21:E$64))</f>
        <v>7.61</v>
      </c>
      <c r="AN83" s="165">
        <f t="shared" si="11"/>
        <v>49.83</v>
      </c>
      <c r="AP83" s="168" t="e">
        <f t="shared" si="12"/>
        <v>#VALUE!</v>
      </c>
    </row>
    <row r="84" spans="1:42" s="163" customFormat="1" ht="15">
      <c r="A84" s="156">
        <v>82</v>
      </c>
      <c r="B84" s="181" t="s">
        <v>221</v>
      </c>
      <c r="C84" s="3" t="s">
        <v>222</v>
      </c>
      <c r="D84" s="1" t="s">
        <v>216</v>
      </c>
      <c r="E84" s="157" t="s">
        <v>18</v>
      </c>
      <c r="F84" s="158">
        <v>11</v>
      </c>
      <c r="G84" s="159">
        <f t="shared" si="13"/>
        <v>37.5</v>
      </c>
      <c r="H84" s="160">
        <v>37.5</v>
      </c>
      <c r="I84" s="25">
        <v>12</v>
      </c>
      <c r="J84" s="26">
        <v>7.5</v>
      </c>
      <c r="K84" s="27">
        <v>0</v>
      </c>
      <c r="L84" s="28">
        <v>0</v>
      </c>
      <c r="M84" s="25">
        <v>12</v>
      </c>
      <c r="N84" s="26">
        <v>7.5</v>
      </c>
      <c r="O84" s="27">
        <v>0</v>
      </c>
      <c r="P84" s="28">
        <v>0</v>
      </c>
      <c r="Q84" s="25">
        <v>12</v>
      </c>
      <c r="R84" s="26">
        <v>7.5</v>
      </c>
      <c r="S84" s="27">
        <v>12</v>
      </c>
      <c r="T84" s="28">
        <v>7.5</v>
      </c>
      <c r="U84" s="25">
        <v>12</v>
      </c>
      <c r="V84" s="26">
        <v>7.5</v>
      </c>
      <c r="W84" s="161"/>
      <c r="X84" s="162">
        <f t="shared" si="7"/>
        <v>825</v>
      </c>
      <c r="Y84" s="162" t="e">
        <f>SUMIF('[1]2007'!$B$2119:$B$2200,[1]New!B86,'[1]2007'!$E$2119:$E$2200)</f>
        <v>#VALUE!</v>
      </c>
      <c r="Z84" s="15" t="e">
        <f t="shared" si="8"/>
        <v>#VALUE!</v>
      </c>
      <c r="AA84" s="157"/>
      <c r="AB84" s="157"/>
      <c r="AC84" s="16" t="e">
        <f t="shared" si="9"/>
        <v>#VALUE!</v>
      </c>
      <c r="AE84" s="164" t="e">
        <f>IF(Y84=0,0,LOOKUP(Y84,[1]Deduct!A$2:A$18,[1]Deduct!C$2:C$18))</f>
        <v>#VALUE!</v>
      </c>
      <c r="AF84" s="165" t="e">
        <f>IF(Y84=0,0,LOOKUP(Y84,[1]Deduct!A$2:A$18,[1]Deduct!D$2:D$18))</f>
        <v>#VALUE!</v>
      </c>
      <c r="AG84" s="165" t="e">
        <f>IF(Y84=0,0,LOOKUP(Y84,[1]Deduct!A$2:A$18,[1]Deduct!E$2:E$18))</f>
        <v>#VALUE!</v>
      </c>
      <c r="AH84" s="166" t="e">
        <f t="shared" si="10"/>
        <v>#VALUE!</v>
      </c>
      <c r="AJ84" s="163">
        <f>IF(X84=0,0,LOOKUP(X84,[1]Deduct!A$21:A$64,[1]Deduct!A$21:A$64))-X84</f>
        <v>-75</v>
      </c>
      <c r="AK84" s="167">
        <f>IF(X84=0,0,LOOKUP(X84,[1]Deduct!A$21:A$64,[1]Deduct!C$21:C$64))</f>
        <v>76.92</v>
      </c>
      <c r="AL84" s="163">
        <f>IF(X84=0,0,LOOKUP(X84,[1]Deduct!A$21:A$64,[1]Deduct!D$21:D$64))</f>
        <v>30.49</v>
      </c>
      <c r="AM84" s="163">
        <f>IF(X84=0,0,LOOKUP(X84,[1]Deduct!A$21:A$64,[1]Deduct!E$21:E$64))</f>
        <v>13.01</v>
      </c>
      <c r="AN84" s="165">
        <f t="shared" si="11"/>
        <v>169.12</v>
      </c>
      <c r="AP84" s="168" t="e">
        <f t="shared" si="12"/>
        <v>#VALUE!</v>
      </c>
    </row>
    <row r="85" spans="1:42" s="163" customFormat="1" ht="15">
      <c r="A85" s="156">
        <v>83</v>
      </c>
      <c r="B85" s="181" t="s">
        <v>114</v>
      </c>
      <c r="C85" s="3" t="s">
        <v>195</v>
      </c>
      <c r="D85" s="1" t="s">
        <v>216</v>
      </c>
      <c r="E85" s="157" t="s">
        <v>18</v>
      </c>
      <c r="F85" s="158">
        <v>11</v>
      </c>
      <c r="G85" s="159">
        <f t="shared" si="13"/>
        <v>12.75</v>
      </c>
      <c r="H85" s="160">
        <v>12.75</v>
      </c>
      <c r="I85" s="25">
        <v>0</v>
      </c>
      <c r="J85" s="26">
        <v>0</v>
      </c>
      <c r="K85" s="27">
        <v>0</v>
      </c>
      <c r="L85" s="28">
        <v>0</v>
      </c>
      <c r="M85" s="25">
        <v>7.25</v>
      </c>
      <c r="N85" s="26">
        <v>10</v>
      </c>
      <c r="O85" s="27">
        <v>7.5</v>
      </c>
      <c r="P85" s="28">
        <v>10</v>
      </c>
      <c r="Q85" s="25">
        <v>7.5</v>
      </c>
      <c r="R85" s="26">
        <v>10</v>
      </c>
      <c r="S85" s="27">
        <v>7.5</v>
      </c>
      <c r="T85" s="28">
        <v>10</v>
      </c>
      <c r="U85" s="25">
        <v>7.5</v>
      </c>
      <c r="V85" s="26">
        <v>10</v>
      </c>
      <c r="W85" s="161"/>
      <c r="X85" s="162">
        <f t="shared" si="7"/>
        <v>280.5</v>
      </c>
      <c r="Y85" s="162" t="e">
        <f>SUMIF('[1]2007'!$B$2119:$B$2200,[1]New!B87,'[1]2007'!$E$2119:$E$2200)</f>
        <v>#VALUE!</v>
      </c>
      <c r="Z85" s="15" t="e">
        <f t="shared" si="8"/>
        <v>#VALUE!</v>
      </c>
      <c r="AA85" s="157"/>
      <c r="AB85" s="157"/>
      <c r="AC85" s="16" t="e">
        <f t="shared" si="9"/>
        <v>#VALUE!</v>
      </c>
      <c r="AE85" s="164" t="e">
        <f>IF(Y85=0,0,LOOKUP(Y85,[1]Deduct!A$2:A$18,[1]Deduct!C$2:C$18))</f>
        <v>#VALUE!</v>
      </c>
      <c r="AF85" s="165" t="e">
        <f>IF(Y85=0,0,LOOKUP(Y85,[1]Deduct!A$2:A$18,[1]Deduct!D$2:D$18))</f>
        <v>#VALUE!</v>
      </c>
      <c r="AG85" s="165" t="e">
        <f>IF(Y85=0,0,LOOKUP(Y85,[1]Deduct!A$2:A$18,[1]Deduct!E$2:E$18))</f>
        <v>#VALUE!</v>
      </c>
      <c r="AH85" s="166" t="e">
        <f t="shared" si="10"/>
        <v>#VALUE!</v>
      </c>
      <c r="AJ85" s="163" t="e">
        <f>IF(X85=0,0,LOOKUP(X85,[1]Deduct!A$21:A$64,[1]Deduct!A$21:A$64))-X85</f>
        <v>#N/A</v>
      </c>
      <c r="AK85" s="167" t="e">
        <f>IF(X85=0,0,LOOKUP(X85,[1]Deduct!A$21:A$64,[1]Deduct!C$21:C$64))</f>
        <v>#N/A</v>
      </c>
      <c r="AL85" s="163" t="e">
        <f>IF(X85=0,0,LOOKUP(X85,[1]Deduct!A$21:A$64,[1]Deduct!D$21:D$64))</f>
        <v>#N/A</v>
      </c>
      <c r="AM85" s="163" t="e">
        <f>IF(X85=0,0,LOOKUP(X85,[1]Deduct!A$21:A$64,[1]Deduct!E$21:E$64))</f>
        <v>#N/A</v>
      </c>
      <c r="AN85" s="165" t="e">
        <f t="shared" si="11"/>
        <v>#N/A</v>
      </c>
      <c r="AP85" s="168" t="e">
        <f t="shared" si="12"/>
        <v>#N/A</v>
      </c>
    </row>
    <row r="86" spans="1:42" s="163" customFormat="1" ht="15">
      <c r="A86" s="156">
        <v>84</v>
      </c>
      <c r="B86" s="181" t="s">
        <v>116</v>
      </c>
      <c r="C86" s="3" t="s">
        <v>197</v>
      </c>
      <c r="D86" s="1" t="s">
        <v>19</v>
      </c>
      <c r="E86" s="157" t="s">
        <v>18</v>
      </c>
      <c r="F86" s="158">
        <v>14</v>
      </c>
      <c r="G86" s="159">
        <f t="shared" si="13"/>
        <v>37.5</v>
      </c>
      <c r="H86" s="160">
        <v>37.5</v>
      </c>
      <c r="I86" s="25">
        <v>2.5</v>
      </c>
      <c r="J86" s="26">
        <v>10</v>
      </c>
      <c r="K86" s="27">
        <v>2.5</v>
      </c>
      <c r="L86" s="28">
        <v>10</v>
      </c>
      <c r="M86" s="25">
        <v>2.5</v>
      </c>
      <c r="N86" s="26">
        <v>10</v>
      </c>
      <c r="O86" s="27">
        <v>2.5</v>
      </c>
      <c r="P86" s="28">
        <v>10</v>
      </c>
      <c r="Q86" s="25">
        <v>2.5</v>
      </c>
      <c r="R86" s="26">
        <v>10</v>
      </c>
      <c r="S86" s="27">
        <v>0</v>
      </c>
      <c r="T86" s="28">
        <v>0</v>
      </c>
      <c r="U86" s="25">
        <v>0</v>
      </c>
      <c r="V86" s="26">
        <v>0</v>
      </c>
      <c r="W86" s="161"/>
      <c r="X86" s="162">
        <f t="shared" si="7"/>
        <v>1050</v>
      </c>
      <c r="Y86" s="162" t="e">
        <f>SUMIF('[1]2007'!$B$2119:$B$2200,[1]New!B88,'[1]2007'!$E$2119:$E$2200)</f>
        <v>#VALUE!</v>
      </c>
      <c r="Z86" s="15" t="e">
        <f t="shared" si="8"/>
        <v>#VALUE!</v>
      </c>
      <c r="AA86" s="157"/>
      <c r="AB86" s="157"/>
      <c r="AC86" s="16" t="e">
        <f t="shared" si="9"/>
        <v>#VALUE!</v>
      </c>
      <c r="AE86" s="164" t="e">
        <f>IF(Y86=0,0,LOOKUP(Y86,[1]Deduct!A$2:A$18,[1]Deduct!C$2:C$18))</f>
        <v>#VALUE!</v>
      </c>
      <c r="AF86" s="165" t="e">
        <f>IF(Y86=0,0,LOOKUP(Y86,[1]Deduct!A$2:A$18,[1]Deduct!D$2:D$18))</f>
        <v>#VALUE!</v>
      </c>
      <c r="AG86" s="165" t="e">
        <f>IF(Y86=0,0,LOOKUP(Y86,[1]Deduct!A$2:A$18,[1]Deduct!E$2:E$18))</f>
        <v>#VALUE!</v>
      </c>
      <c r="AH86" s="166" t="e">
        <f t="shared" si="10"/>
        <v>#VALUE!</v>
      </c>
      <c r="AJ86" s="163">
        <f>IF(X86=0,0,LOOKUP(X86,[1]Deduct!A$21:A$64,[1]Deduct!A$21:A$64))-X86</f>
        <v>-90</v>
      </c>
      <c r="AK86" s="167">
        <f>IF(X86=0,0,LOOKUP(X86,[1]Deduct!A$21:A$64,[1]Deduct!C$21:C$64))</f>
        <v>119.97</v>
      </c>
      <c r="AL86" s="163">
        <f>IF(X86=0,0,LOOKUP(X86,[1]Deduct!A$21:A$64,[1]Deduct!D$21:D$64))</f>
        <v>40.86</v>
      </c>
      <c r="AM86" s="163">
        <f>IF(X86=0,0,LOOKUP(X86,[1]Deduct!A$21:A$64,[1]Deduct!E$21:E$64))</f>
        <v>16.61</v>
      </c>
      <c r="AN86" s="165">
        <f t="shared" si="11"/>
        <v>241.55</v>
      </c>
      <c r="AP86" s="168" t="e">
        <f t="shared" si="12"/>
        <v>#VALUE!</v>
      </c>
    </row>
    <row r="87" spans="1:42" s="163" customFormat="1" ht="15.75" thickBot="1">
      <c r="A87" s="169">
        <v>85</v>
      </c>
      <c r="B87" s="182" t="s">
        <v>118</v>
      </c>
      <c r="C87" s="101" t="s">
        <v>199</v>
      </c>
      <c r="D87" s="103" t="s">
        <v>20</v>
      </c>
      <c r="E87" s="170" t="s">
        <v>18</v>
      </c>
      <c r="F87" s="171">
        <v>11</v>
      </c>
      <c r="G87" s="172">
        <f t="shared" si="13"/>
        <v>20</v>
      </c>
      <c r="H87" s="173">
        <v>20</v>
      </c>
      <c r="I87" s="111">
        <v>0</v>
      </c>
      <c r="J87" s="113">
        <v>0</v>
      </c>
      <c r="K87" s="115">
        <v>0</v>
      </c>
      <c r="L87" s="117">
        <v>0</v>
      </c>
      <c r="M87" s="111">
        <v>9</v>
      </c>
      <c r="N87" s="113">
        <v>4</v>
      </c>
      <c r="O87" s="115">
        <v>9</v>
      </c>
      <c r="P87" s="117">
        <v>4</v>
      </c>
      <c r="Q87" s="111">
        <v>9</v>
      </c>
      <c r="R87" s="113">
        <v>3</v>
      </c>
      <c r="S87" s="115">
        <v>0</v>
      </c>
      <c r="T87" s="117">
        <v>0</v>
      </c>
      <c r="U87" s="111">
        <v>0</v>
      </c>
      <c r="V87" s="113">
        <v>0</v>
      </c>
      <c r="W87" s="174"/>
      <c r="X87" s="170">
        <f>F87*G87*2</f>
        <v>440</v>
      </c>
      <c r="Y87" s="170" t="e">
        <f>SUMIF('[1]2007'!$B$2119:$B$2200,[1]New!B116,'[1]2007'!$E$2119:$E$2200)</f>
        <v>#VALUE!</v>
      </c>
      <c r="Z87" s="122" t="e">
        <f t="shared" si="8"/>
        <v>#VALUE!</v>
      </c>
      <c r="AA87" s="170"/>
      <c r="AB87" s="170"/>
      <c r="AC87" s="124" t="e">
        <f>IF(Y87=0,0,Z87/Y87)</f>
        <v>#VALUE!</v>
      </c>
      <c r="AD87" s="175"/>
      <c r="AE87" s="176" t="e">
        <f>IF(Y87=0,0,LOOKUP(Y87,[1]Deduct!A$2:A$18,[1]Deduct!C$2:C$18))</f>
        <v>#VALUE!</v>
      </c>
      <c r="AF87" s="177" t="e">
        <f>IF(Y87=0,0,LOOKUP(Y87,[1]Deduct!A$2:A$18,[1]Deduct!D$2:D$18))</f>
        <v>#VALUE!</v>
      </c>
      <c r="AG87" s="177" t="e">
        <f>IF(Y87=0,0,LOOKUP(Y87,[1]Deduct!A$2:A$18,[1]Deduct!E$2:E$18))</f>
        <v>#VALUE!</v>
      </c>
      <c r="AH87" s="178" t="e">
        <f t="shared" si="10"/>
        <v>#VALUE!</v>
      </c>
      <c r="AI87" s="175"/>
      <c r="AJ87" s="175"/>
      <c r="AK87" s="179">
        <f>IF(X87=0,0,LOOKUP(X87,[1]Deduct!A$21:A$64,[1]Deduct!C$21:C$64))</f>
        <v>1.33</v>
      </c>
      <c r="AL87" s="175">
        <f>IF(X87=0,0,LOOKUP(X87,[1]Deduct!A$21:A$64,[1]Deduct!D$21:D$64))</f>
        <v>15.12</v>
      </c>
      <c r="AM87" s="175">
        <f>IF(X87=0,0,LOOKUP(X87,[1]Deduct!A$21:A$64,[1]Deduct!E$21:E$64))</f>
        <v>7.61</v>
      </c>
      <c r="AN87" s="177">
        <f t="shared" si="11"/>
        <v>49.83</v>
      </c>
      <c r="AO87" s="175"/>
      <c r="AP87" s="180" t="e">
        <f t="shared" si="12"/>
        <v>#VALUE!</v>
      </c>
    </row>
    <row r="88" spans="1:42" ht="13.5" thickTop="1"/>
  </sheetData>
  <autoFilter ref="A1:AP87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29">
    <mergeCell ref="AG1:AG2"/>
    <mergeCell ref="AK1:AK2"/>
    <mergeCell ref="AL1:AL2"/>
    <mergeCell ref="AM1:AM2"/>
    <mergeCell ref="AO1:AO2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</mergeCells>
  <pageMargins left="0.7" right="0.7" top="0.75" bottom="0.75" header="0.3" footer="0.3"/>
  <pageSetup scale="55" orientation="landscape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89"/>
  <sheetViews>
    <sheetView zoomScale="85" zoomScaleNormal="85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O46" sqref="O46"/>
    </sheetView>
  </sheetViews>
  <sheetFormatPr defaultRowHeight="12.75"/>
  <cols>
    <col min="1" max="1" width="4.7109375" customWidth="1"/>
    <col min="2" max="2" width="24" style="183" bestFit="1" customWidth="1"/>
    <col min="3" max="3" width="12.28515625" bestFit="1" customWidth="1"/>
    <col min="4" max="4" width="15.85546875" bestFit="1" customWidth="1"/>
  </cols>
  <sheetData>
    <row r="1" spans="1:43" ht="17.25" customHeight="1" thickTop="1" thickBot="1">
      <c r="A1" s="216" t="s">
        <v>0</v>
      </c>
      <c r="B1" s="218" t="s">
        <v>1</v>
      </c>
      <c r="C1" s="220" t="s">
        <v>2</v>
      </c>
      <c r="D1" s="222" t="s">
        <v>3</v>
      </c>
      <c r="E1" s="222" t="s">
        <v>4</v>
      </c>
      <c r="F1" s="210" t="s">
        <v>5</v>
      </c>
      <c r="G1" s="212" t="s">
        <v>6</v>
      </c>
      <c r="H1" s="214" t="s">
        <v>37</v>
      </c>
      <c r="I1" s="208" t="s">
        <v>7</v>
      </c>
      <c r="J1" s="209"/>
      <c r="K1" s="208" t="s">
        <v>8</v>
      </c>
      <c r="L1" s="209"/>
      <c r="M1" s="208" t="s">
        <v>9</v>
      </c>
      <c r="N1" s="209"/>
      <c r="O1" s="208" t="s">
        <v>10</v>
      </c>
      <c r="P1" s="209"/>
      <c r="Q1" s="208" t="s">
        <v>11</v>
      </c>
      <c r="R1" s="209"/>
      <c r="S1" s="208" t="s">
        <v>12</v>
      </c>
      <c r="T1" s="209"/>
      <c r="U1" s="208" t="s">
        <v>13</v>
      </c>
      <c r="V1" s="209"/>
      <c r="W1" s="224"/>
      <c r="X1" s="226" t="s">
        <v>16</v>
      </c>
      <c r="Y1" s="228" t="s">
        <v>30</v>
      </c>
      <c r="Z1" s="200" t="s">
        <v>32</v>
      </c>
      <c r="AA1" s="202"/>
      <c r="AB1" s="70"/>
      <c r="AC1" s="204"/>
      <c r="AD1" s="206"/>
      <c r="AE1" s="196" t="s">
        <v>33</v>
      </c>
      <c r="AF1" s="198" t="s">
        <v>34</v>
      </c>
      <c r="AG1" s="198" t="s">
        <v>35</v>
      </c>
      <c r="AH1" s="76" t="s">
        <v>30</v>
      </c>
      <c r="AI1" s="77"/>
      <c r="AJ1" s="191"/>
      <c r="AK1" s="196" t="s">
        <v>33</v>
      </c>
      <c r="AL1" s="198" t="s">
        <v>34</v>
      </c>
      <c r="AM1" s="198" t="s">
        <v>35</v>
      </c>
      <c r="AN1" s="78" t="s">
        <v>16</v>
      </c>
      <c r="AO1" s="194"/>
      <c r="AP1" s="76" t="s">
        <v>31</v>
      </c>
      <c r="AQ1" s="9"/>
    </row>
    <row r="2" spans="1:43" ht="17.25" customHeight="1" thickTop="1" thickBot="1">
      <c r="A2" s="217"/>
      <c r="B2" s="219"/>
      <c r="C2" s="221"/>
      <c r="D2" s="223"/>
      <c r="E2" s="223"/>
      <c r="F2" s="211"/>
      <c r="G2" s="213"/>
      <c r="H2" s="215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25"/>
      <c r="X2" s="227"/>
      <c r="Y2" s="229"/>
      <c r="Z2" s="201"/>
      <c r="AA2" s="203"/>
      <c r="AB2" s="10"/>
      <c r="AC2" s="205"/>
      <c r="AD2" s="207"/>
      <c r="AE2" s="197"/>
      <c r="AF2" s="199"/>
      <c r="AG2" s="199"/>
      <c r="AH2" s="7" t="s">
        <v>36</v>
      </c>
      <c r="AI2" s="75"/>
      <c r="AJ2" s="8"/>
      <c r="AK2" s="197"/>
      <c r="AL2" s="199"/>
      <c r="AM2" s="199"/>
      <c r="AN2" s="190" t="s">
        <v>36</v>
      </c>
      <c r="AO2" s="195"/>
      <c r="AP2" s="7" t="s">
        <v>36</v>
      </c>
      <c r="AQ2" s="9"/>
    </row>
    <row r="3" spans="1:43" s="163" customFormat="1" ht="15.75" thickTop="1">
      <c r="A3" s="156">
        <v>1</v>
      </c>
      <c r="B3" s="181" t="s">
        <v>47</v>
      </c>
      <c r="C3" s="3" t="s">
        <v>120</v>
      </c>
      <c r="D3" s="1" t="s">
        <v>25</v>
      </c>
      <c r="E3" s="157" t="s">
        <v>18</v>
      </c>
      <c r="F3" s="158">
        <v>11</v>
      </c>
      <c r="G3" s="159">
        <v>28</v>
      </c>
      <c r="H3" s="160">
        <v>28</v>
      </c>
      <c r="I3" s="25">
        <v>12</v>
      </c>
      <c r="J3" s="26">
        <v>5.5</v>
      </c>
      <c r="K3" s="27">
        <v>12</v>
      </c>
      <c r="L3" s="28">
        <v>5.5</v>
      </c>
      <c r="M3" s="25">
        <v>12</v>
      </c>
      <c r="N3" s="26">
        <v>5.5</v>
      </c>
      <c r="O3" s="27">
        <v>12</v>
      </c>
      <c r="P3" s="28">
        <v>5.5</v>
      </c>
      <c r="Q3" s="25">
        <v>12</v>
      </c>
      <c r="R3" s="26">
        <v>6</v>
      </c>
      <c r="S3" s="27">
        <v>0</v>
      </c>
      <c r="T3" s="28">
        <v>0</v>
      </c>
      <c r="U3" s="25">
        <v>0</v>
      </c>
      <c r="V3" s="26">
        <v>0</v>
      </c>
      <c r="W3" s="161"/>
      <c r="X3" s="162">
        <f t="shared" ref="X3:X66" si="0">F3*G3*2</f>
        <v>616</v>
      </c>
      <c r="Y3" s="162" t="e">
        <f>SUMIF('[1]2007'!$B$2119:$B$2200,[1]New!B3,'[1]2007'!$E$2119:$E$2200)</f>
        <v>#VALUE!</v>
      </c>
      <c r="Z3" s="15" t="e">
        <f t="shared" ref="Z3:Z66" si="1">IF(X3=0,0,X3-Y3)</f>
        <v>#VALUE!</v>
      </c>
      <c r="AA3" s="157">
        <v>1</v>
      </c>
      <c r="AB3" s="157"/>
      <c r="AC3" s="16" t="e">
        <f t="shared" ref="AC3:AC66" si="2">IF(Y3=0,0,Z3/Y3)</f>
        <v>#VALUE!</v>
      </c>
      <c r="AE3" s="164" t="e">
        <f>IF(Y3=0,0,LOOKUP(Y3,[1]Deduct!A$2:A$18,[1]Deduct!C$2:C$18))</f>
        <v>#VALUE!</v>
      </c>
      <c r="AF3" s="165" t="e">
        <f>IF(Y3=0,0,LOOKUP(Y3,[1]Deduct!A$2:A$18,[1]Deduct!D$2:D$18))</f>
        <v>#VALUE!</v>
      </c>
      <c r="AG3" s="165" t="e">
        <f>IF(Y3=0,0,LOOKUP(Y3,[1]Deduct!A$2:A$18,[1]Deduct!E$2:E$18))</f>
        <v>#VALUE!</v>
      </c>
      <c r="AH3" s="166" t="e">
        <f t="shared" ref="AH3:AH66" si="3">ROUND(AE3+AF3*2+AG3*2.4,2)</f>
        <v>#VALUE!</v>
      </c>
      <c r="AJ3" s="163">
        <f>IF(X3=0,0,LOOKUP(X3,[1]Deduct!A$21:A$64,[1]Deduct!A$21:A$64))-X3</f>
        <v>-6</v>
      </c>
      <c r="AK3" s="167">
        <f>IF(X3=0,0,LOOKUP(X3,[1]Deduct!A$21:A$64,[1]Deduct!C$21:C$64))</f>
        <v>38.94</v>
      </c>
      <c r="AL3" s="163">
        <f>IF(X3=0,0,LOOKUP(X3,[1]Deduct!A$21:A$64,[1]Deduct!D$21:D$64))</f>
        <v>23.54</v>
      </c>
      <c r="AM3" s="163">
        <f>IF(X3=0,0,LOOKUP(X3,[1]Deduct!A$21:A$64,[1]Deduct!E$21:E$64))</f>
        <v>10.56</v>
      </c>
      <c r="AN3" s="165">
        <f t="shared" ref="AN3:AN66" si="4">ROUND(AK3+AL3*2+AM3*2.4,2)</f>
        <v>111.36</v>
      </c>
      <c r="AP3" s="168" t="e">
        <f t="shared" ref="AP3:AP66" si="5">AN3-AH3</f>
        <v>#VALUE!</v>
      </c>
    </row>
    <row r="4" spans="1:43" s="163" customFormat="1" ht="15">
      <c r="A4" s="156">
        <v>2</v>
      </c>
      <c r="B4" s="181" t="s">
        <v>49</v>
      </c>
      <c r="C4" s="3" t="s">
        <v>122</v>
      </c>
      <c r="D4" s="1" t="s">
        <v>25</v>
      </c>
      <c r="E4" s="157" t="s">
        <v>18</v>
      </c>
      <c r="F4" s="158">
        <v>11.25</v>
      </c>
      <c r="G4" s="159">
        <f t="shared" ref="G4:G68" si="6">IF(J4&lt;I4,J4+12-I4,J4-I4)+IF(L4&lt;K4,L4+12-K4,L4-K4)+IF(N4&lt;M4,N4+12-M4,N4-M4)+IF(P4&lt;O4,P4+12-O4,P4-O4)+IF(R4&lt;Q4,R4+12-Q4,R4-Q4)+IF(T4&lt;S4,T4+12-S4,T4-S4)+IF(V4&lt;U4,V4+12-U4,V4-U4)</f>
        <v>30</v>
      </c>
      <c r="H4" s="160">
        <v>30</v>
      </c>
      <c r="I4" s="25">
        <v>0</v>
      </c>
      <c r="J4" s="26">
        <v>0</v>
      </c>
      <c r="K4" s="27">
        <v>3</v>
      </c>
      <c r="L4" s="28">
        <v>9</v>
      </c>
      <c r="M4" s="25">
        <v>3</v>
      </c>
      <c r="N4" s="26">
        <v>9</v>
      </c>
      <c r="O4" s="27">
        <v>3</v>
      </c>
      <c r="P4" s="28">
        <v>9</v>
      </c>
      <c r="Q4" s="25">
        <v>0</v>
      </c>
      <c r="R4" s="26">
        <v>0</v>
      </c>
      <c r="S4" s="27">
        <v>3</v>
      </c>
      <c r="T4" s="28">
        <v>9</v>
      </c>
      <c r="U4" s="25">
        <v>3</v>
      </c>
      <c r="V4" s="26">
        <v>9</v>
      </c>
      <c r="W4" s="161"/>
      <c r="X4" s="162">
        <f t="shared" si="0"/>
        <v>675</v>
      </c>
      <c r="Y4" s="162" t="e">
        <f>SUMIF('[1]2007'!$B$2119:$B$2200,[1]New!B5,'[1]2007'!$E$2119:$E$2200)</f>
        <v>#VALUE!</v>
      </c>
      <c r="Z4" s="15" t="e">
        <f t="shared" si="1"/>
        <v>#VALUE!</v>
      </c>
      <c r="AA4" s="157">
        <v>1</v>
      </c>
      <c r="AB4" s="157"/>
      <c r="AC4" s="16" t="e">
        <f t="shared" si="2"/>
        <v>#VALUE!</v>
      </c>
      <c r="AE4" s="164" t="e">
        <f>IF(Y4=0,0,LOOKUP(Y4,[1]Deduct!A$2:A$18,[1]Deduct!C$2:C$18))</f>
        <v>#VALUE!</v>
      </c>
      <c r="AF4" s="165" t="e">
        <f>IF(Y4=0,0,LOOKUP(Y4,[1]Deduct!A$2:A$18,[1]Deduct!D$2:D$18))</f>
        <v>#VALUE!</v>
      </c>
      <c r="AG4" s="165" t="e">
        <f>IF(Y4=0,0,LOOKUP(Y4,[1]Deduct!A$2:A$18,[1]Deduct!E$2:E$18))</f>
        <v>#VALUE!</v>
      </c>
      <c r="AH4" s="166" t="e">
        <f t="shared" si="3"/>
        <v>#VALUE!</v>
      </c>
      <c r="AJ4" s="163">
        <f>IF(X4=0,0,LOOKUP(X4,[1]Deduct!A$21:A$64,[1]Deduct!A$21:A$64))-X4</f>
        <v>-5</v>
      </c>
      <c r="AK4" s="167">
        <f>IF(X4=0,0,LOOKUP(X4,[1]Deduct!A$21:A$64,[1]Deduct!C$21:C$64))</f>
        <v>51.56</v>
      </c>
      <c r="AL4" s="163">
        <f>IF(X4=0,0,LOOKUP(X4,[1]Deduct!A$21:A$64,[1]Deduct!D$21:D$64))</f>
        <v>26.51</v>
      </c>
      <c r="AM4" s="163">
        <f>IF(X4=0,0,LOOKUP(X4,[1]Deduct!A$21:A$64,[1]Deduct!E$21:E$64))</f>
        <v>11.59</v>
      </c>
      <c r="AN4" s="165">
        <f t="shared" si="4"/>
        <v>132.4</v>
      </c>
      <c r="AP4" s="168" t="e">
        <f t="shared" si="5"/>
        <v>#VALUE!</v>
      </c>
    </row>
    <row r="5" spans="1:43" s="163" customFormat="1" ht="15">
      <c r="A5" s="156">
        <v>3</v>
      </c>
      <c r="B5" s="181" t="s">
        <v>50</v>
      </c>
      <c r="C5" s="3" t="s">
        <v>123</v>
      </c>
      <c r="D5" s="1" t="s">
        <v>20</v>
      </c>
      <c r="E5" s="157" t="s">
        <v>18</v>
      </c>
      <c r="F5" s="158">
        <v>11</v>
      </c>
      <c r="G5" s="159">
        <f t="shared" si="6"/>
        <v>37.5</v>
      </c>
      <c r="H5" s="160">
        <v>37.5</v>
      </c>
      <c r="I5" s="25">
        <v>0</v>
      </c>
      <c r="J5" s="26">
        <v>0</v>
      </c>
      <c r="K5" s="27">
        <v>12</v>
      </c>
      <c r="L5" s="28">
        <v>7.5</v>
      </c>
      <c r="M5" s="25">
        <v>12</v>
      </c>
      <c r="N5" s="26">
        <v>7.5</v>
      </c>
      <c r="O5" s="27">
        <v>12</v>
      </c>
      <c r="P5" s="28">
        <v>7.5</v>
      </c>
      <c r="Q5" s="25">
        <v>0</v>
      </c>
      <c r="R5" s="26">
        <v>0</v>
      </c>
      <c r="S5" s="27">
        <v>12</v>
      </c>
      <c r="T5" s="28">
        <v>7.5</v>
      </c>
      <c r="U5" s="25">
        <v>12</v>
      </c>
      <c r="V5" s="26">
        <v>7.5</v>
      </c>
      <c r="W5" s="161"/>
      <c r="X5" s="162">
        <f t="shared" si="0"/>
        <v>825</v>
      </c>
      <c r="Y5" s="162" t="e">
        <f>SUMIF('[1]2007'!$B$2119:$B$2200,[1]New!B7,'[1]2007'!$E$2119:$E$2200)</f>
        <v>#VALUE!</v>
      </c>
      <c r="Z5" s="15" t="e">
        <f t="shared" si="1"/>
        <v>#VALUE!</v>
      </c>
      <c r="AA5" s="157">
        <v>1</v>
      </c>
      <c r="AB5" s="157"/>
      <c r="AC5" s="16" t="e">
        <f t="shared" si="2"/>
        <v>#VALUE!</v>
      </c>
      <c r="AE5" s="164" t="e">
        <f>IF(Y5=0,0,LOOKUP(Y5,[1]Deduct!A$2:A$18,[1]Deduct!C$2:C$18))</f>
        <v>#VALUE!</v>
      </c>
      <c r="AF5" s="165" t="e">
        <f>IF(Y5=0,0,LOOKUP(Y5,[1]Deduct!A$2:A$18,[1]Deduct!D$2:D$18))</f>
        <v>#VALUE!</v>
      </c>
      <c r="AG5" s="165" t="e">
        <f>IF(Y5=0,0,LOOKUP(Y5,[1]Deduct!A$2:A$18,[1]Deduct!E$2:E$18))</f>
        <v>#VALUE!</v>
      </c>
      <c r="AH5" s="166" t="e">
        <f t="shared" si="3"/>
        <v>#VALUE!</v>
      </c>
      <c r="AJ5" s="163">
        <f>IF(X5=0,0,LOOKUP(X5,[1]Deduct!A$21:A$64,[1]Deduct!A$21:A$64))-X5</f>
        <v>-75</v>
      </c>
      <c r="AK5" s="167">
        <f>IF(X5=0,0,LOOKUP(X5,[1]Deduct!A$21:A$64,[1]Deduct!C$21:C$64))</f>
        <v>76.92</v>
      </c>
      <c r="AL5" s="163">
        <f>IF(X5=0,0,LOOKUP(X5,[1]Deduct!A$21:A$64,[1]Deduct!D$21:D$64))</f>
        <v>30.49</v>
      </c>
      <c r="AM5" s="163">
        <f>IF(X5=0,0,LOOKUP(X5,[1]Deduct!A$21:A$64,[1]Deduct!E$21:E$64))</f>
        <v>13.01</v>
      </c>
      <c r="AN5" s="165">
        <f t="shared" si="4"/>
        <v>169.12</v>
      </c>
      <c r="AP5" s="168" t="e">
        <f t="shared" si="5"/>
        <v>#VALUE!</v>
      </c>
    </row>
    <row r="6" spans="1:43" s="163" customFormat="1" ht="15">
      <c r="A6" s="156">
        <v>4</v>
      </c>
      <c r="B6" s="181" t="s">
        <v>240</v>
      </c>
      <c r="C6" s="3" t="s">
        <v>241</v>
      </c>
      <c r="D6" s="1" t="s">
        <v>20</v>
      </c>
      <c r="E6" s="157" t="s">
        <v>18</v>
      </c>
      <c r="F6" s="158">
        <v>11</v>
      </c>
      <c r="G6" s="159">
        <f t="shared" si="6"/>
        <v>15.629999999999999</v>
      </c>
      <c r="H6" s="160">
        <v>15.63</v>
      </c>
      <c r="I6" s="25">
        <v>10</v>
      </c>
      <c r="J6" s="26">
        <v>2.5</v>
      </c>
      <c r="K6" s="27">
        <v>0</v>
      </c>
      <c r="L6" s="28">
        <v>0</v>
      </c>
      <c r="M6" s="25">
        <v>0</v>
      </c>
      <c r="N6" s="26">
        <v>0</v>
      </c>
      <c r="O6" s="27">
        <v>10</v>
      </c>
      <c r="P6" s="28">
        <v>2.5</v>
      </c>
      <c r="Q6" s="25">
        <v>10</v>
      </c>
      <c r="R6" s="26">
        <v>4.63</v>
      </c>
      <c r="S6" s="27">
        <v>0</v>
      </c>
      <c r="T6" s="28">
        <v>0</v>
      </c>
      <c r="U6" s="25">
        <v>0</v>
      </c>
      <c r="V6" s="26">
        <v>0</v>
      </c>
      <c r="W6" s="161"/>
      <c r="X6" s="162">
        <f t="shared" si="0"/>
        <v>343.85999999999996</v>
      </c>
      <c r="Y6" s="162" t="e">
        <f>SUMIF('[1]2007'!$B$2119:$B$2200,[1]New!B8,'[1]2007'!$E$2119:$E$2200)</f>
        <v>#VALUE!</v>
      </c>
      <c r="Z6" s="15" t="e">
        <f t="shared" si="1"/>
        <v>#VALUE!</v>
      </c>
      <c r="AA6" s="157">
        <v>1</v>
      </c>
      <c r="AB6" s="157"/>
      <c r="AC6" s="16" t="e">
        <f t="shared" si="2"/>
        <v>#VALUE!</v>
      </c>
      <c r="AE6" s="164" t="e">
        <f>IF(Y6=0,0,LOOKUP(Y6,[1]Deduct!A$2:A$18,[1]Deduct!C$2:C$18))</f>
        <v>#VALUE!</v>
      </c>
      <c r="AF6" s="165" t="e">
        <f>IF(Y6=0,0,LOOKUP(Y6,[1]Deduct!A$2:A$18,[1]Deduct!D$2:D$18))</f>
        <v>#VALUE!</v>
      </c>
      <c r="AG6" s="165" t="e">
        <f>IF(Y6=0,0,LOOKUP(Y6,[1]Deduct!A$2:A$18,[1]Deduct!E$2:E$18))</f>
        <v>#VALUE!</v>
      </c>
      <c r="AH6" s="166" t="e">
        <f t="shared" si="3"/>
        <v>#VALUE!</v>
      </c>
      <c r="AJ6" s="163" t="e">
        <f>IF(X6=0,0,LOOKUP(X6,[1]Deduct!A$21:A$64,[1]Deduct!A$21:A$64))-X6</f>
        <v>#N/A</v>
      </c>
      <c r="AK6" s="167" t="e">
        <f>IF(X6=0,0,LOOKUP(X6,[1]Deduct!A$21:A$64,[1]Deduct!C$21:C$64))</f>
        <v>#N/A</v>
      </c>
      <c r="AL6" s="163" t="e">
        <f>IF(X6=0,0,LOOKUP(X6,[1]Deduct!A$21:A$64,[1]Deduct!D$21:D$64))</f>
        <v>#N/A</v>
      </c>
      <c r="AM6" s="163" t="e">
        <f>IF(X6=0,0,LOOKUP(X6,[1]Deduct!A$21:A$64,[1]Deduct!E$21:E$64))</f>
        <v>#N/A</v>
      </c>
      <c r="AN6" s="165" t="e">
        <f t="shared" si="4"/>
        <v>#N/A</v>
      </c>
      <c r="AP6" s="168" t="e">
        <f t="shared" si="5"/>
        <v>#N/A</v>
      </c>
    </row>
    <row r="7" spans="1:43" s="163" customFormat="1" ht="15">
      <c r="A7" s="156">
        <v>5</v>
      </c>
      <c r="B7" s="181" t="s">
        <v>51</v>
      </c>
      <c r="C7" s="3" t="s">
        <v>124</v>
      </c>
      <c r="D7" s="1" t="s">
        <v>17</v>
      </c>
      <c r="E7" s="157" t="s">
        <v>18</v>
      </c>
      <c r="F7" s="158">
        <v>11.25</v>
      </c>
      <c r="G7" s="159">
        <f t="shared" si="6"/>
        <v>23.750000000000004</v>
      </c>
      <c r="H7" s="160">
        <v>23.75</v>
      </c>
      <c r="I7" s="25">
        <v>0</v>
      </c>
      <c r="J7" s="26">
        <v>0</v>
      </c>
      <c r="K7" s="27">
        <v>12</v>
      </c>
      <c r="L7" s="28">
        <v>4.55</v>
      </c>
      <c r="M7" s="25">
        <v>12</v>
      </c>
      <c r="N7" s="26">
        <v>4.8</v>
      </c>
      <c r="O7" s="27">
        <v>0</v>
      </c>
      <c r="P7" s="28">
        <v>0</v>
      </c>
      <c r="Q7" s="25">
        <v>12</v>
      </c>
      <c r="R7" s="26">
        <v>4.8</v>
      </c>
      <c r="S7" s="27">
        <v>12</v>
      </c>
      <c r="T7" s="28">
        <v>4.8</v>
      </c>
      <c r="U7" s="25">
        <v>12</v>
      </c>
      <c r="V7" s="26">
        <v>4.8</v>
      </c>
      <c r="W7" s="161"/>
      <c r="X7" s="162">
        <f t="shared" si="0"/>
        <v>534.37500000000011</v>
      </c>
      <c r="Y7" s="162" t="e">
        <f>SUMIF('[1]2007'!$B$2119:$B$2200,[1]New!B9,'[1]2007'!$E$2119:$E$2200)</f>
        <v>#VALUE!</v>
      </c>
      <c r="Z7" s="15" t="e">
        <f t="shared" si="1"/>
        <v>#VALUE!</v>
      </c>
      <c r="AA7" s="157"/>
      <c r="AB7" s="157"/>
      <c r="AC7" s="16" t="e">
        <f t="shared" si="2"/>
        <v>#VALUE!</v>
      </c>
      <c r="AE7" s="164" t="e">
        <f>IF(Y7=0,0,LOOKUP(Y7,[1]Deduct!A$2:A$18,[1]Deduct!C$2:C$18))</f>
        <v>#VALUE!</v>
      </c>
      <c r="AF7" s="165" t="e">
        <f>IF(Y7=0,0,LOOKUP(Y7,[1]Deduct!A$2:A$18,[1]Deduct!D$2:D$18))</f>
        <v>#VALUE!</v>
      </c>
      <c r="AG7" s="165" t="e">
        <f>IF(Y7=0,0,LOOKUP(Y7,[1]Deduct!A$2:A$18,[1]Deduct!E$2:E$18))</f>
        <v>#VALUE!</v>
      </c>
      <c r="AH7" s="166" t="e">
        <f t="shared" si="3"/>
        <v>#VALUE!</v>
      </c>
      <c r="AJ7" s="163">
        <f>IF(X7=0,0,LOOKUP(X7,[1]Deduct!A$21:A$64,[1]Deduct!A$21:A$64))-X7</f>
        <v>-4.3750000000001137</v>
      </c>
      <c r="AK7" s="167">
        <f>IF(X7=0,0,LOOKUP(X7,[1]Deduct!A$21:A$64,[1]Deduct!C$21:C$64))</f>
        <v>18.72</v>
      </c>
      <c r="AL7" s="163">
        <f>IF(X7=0,0,LOOKUP(X7,[1]Deduct!A$21:A$64,[1]Deduct!D$21:D$64))</f>
        <v>19.579999999999998</v>
      </c>
      <c r="AM7" s="163">
        <f>IF(X7=0,0,LOOKUP(X7,[1]Deduct!A$21:A$64,[1]Deduct!E$21:E$64))</f>
        <v>9.17</v>
      </c>
      <c r="AN7" s="165">
        <f t="shared" si="4"/>
        <v>79.89</v>
      </c>
      <c r="AP7" s="168" t="e">
        <f t="shared" si="5"/>
        <v>#VALUE!</v>
      </c>
    </row>
    <row r="8" spans="1:43" s="163" customFormat="1" ht="15">
      <c r="A8" s="156">
        <v>6</v>
      </c>
      <c r="B8" s="181" t="s">
        <v>232</v>
      </c>
      <c r="C8" s="3" t="s">
        <v>233</v>
      </c>
      <c r="D8" s="1" t="s">
        <v>20</v>
      </c>
      <c r="E8" s="157" t="s">
        <v>18</v>
      </c>
      <c r="F8" s="158">
        <v>11</v>
      </c>
      <c r="G8" s="159">
        <f t="shared" si="6"/>
        <v>20.18</v>
      </c>
      <c r="H8" s="160">
        <v>20.18</v>
      </c>
      <c r="I8" s="25">
        <v>12</v>
      </c>
      <c r="J8" s="26">
        <v>4</v>
      </c>
      <c r="K8" s="27">
        <v>0</v>
      </c>
      <c r="L8" s="28">
        <v>0</v>
      </c>
      <c r="M8" s="25">
        <v>12</v>
      </c>
      <c r="N8" s="26">
        <v>4</v>
      </c>
      <c r="O8" s="27">
        <v>0</v>
      </c>
      <c r="P8" s="28">
        <v>0</v>
      </c>
      <c r="Q8" s="25">
        <v>12</v>
      </c>
      <c r="R8" s="26">
        <v>4</v>
      </c>
      <c r="S8" s="27">
        <v>12</v>
      </c>
      <c r="T8" s="28">
        <v>4.18</v>
      </c>
      <c r="U8" s="25">
        <v>12</v>
      </c>
      <c r="V8" s="26">
        <v>4</v>
      </c>
      <c r="W8" s="161"/>
      <c r="X8" s="162">
        <f t="shared" si="0"/>
        <v>443.96</v>
      </c>
      <c r="Y8" s="162" t="e">
        <f>SUMIF('[1]2007'!$B$2119:$B$2200,[1]New!B10,'[1]2007'!$E$2119:$E$2200)</f>
        <v>#VALUE!</v>
      </c>
      <c r="Z8" s="15" t="e">
        <f t="shared" si="1"/>
        <v>#VALUE!</v>
      </c>
      <c r="AA8" s="157">
        <v>1</v>
      </c>
      <c r="AB8" s="157"/>
      <c r="AC8" s="16" t="e">
        <f t="shared" si="2"/>
        <v>#VALUE!</v>
      </c>
      <c r="AE8" s="164" t="e">
        <f>IF(Y8=0,0,LOOKUP(Y8,[1]Deduct!A$2:A$18,[1]Deduct!C$2:C$18))</f>
        <v>#VALUE!</v>
      </c>
      <c r="AF8" s="165" t="e">
        <f>IF(Y8=0,0,LOOKUP(Y8,[1]Deduct!A$2:A$18,[1]Deduct!D$2:D$18))</f>
        <v>#VALUE!</v>
      </c>
      <c r="AG8" s="165" t="e">
        <f>IF(Y8=0,0,LOOKUP(Y8,[1]Deduct!A$2:A$18,[1]Deduct!E$2:E$18))</f>
        <v>#VALUE!</v>
      </c>
      <c r="AH8" s="166" t="e">
        <f t="shared" si="3"/>
        <v>#VALUE!</v>
      </c>
      <c r="AJ8" s="163">
        <f>IF(X8=0,0,LOOKUP(X8,[1]Deduct!A$21:A$64,[1]Deduct!A$21:A$64))-X8</f>
        <v>-3.9599999999999795</v>
      </c>
      <c r="AK8" s="167">
        <f>IF(X8=0,0,LOOKUP(X8,[1]Deduct!A$21:A$64,[1]Deduct!C$21:C$64))</f>
        <v>1.33</v>
      </c>
      <c r="AL8" s="163">
        <f>IF(X8=0,0,LOOKUP(X8,[1]Deduct!A$21:A$64,[1]Deduct!D$21:D$64))</f>
        <v>15.12</v>
      </c>
      <c r="AM8" s="163">
        <f>IF(X8=0,0,LOOKUP(X8,[1]Deduct!A$21:A$64,[1]Deduct!E$21:E$64))</f>
        <v>7.61</v>
      </c>
      <c r="AN8" s="165">
        <f t="shared" si="4"/>
        <v>49.83</v>
      </c>
      <c r="AP8" s="168" t="e">
        <f t="shared" si="5"/>
        <v>#VALUE!</v>
      </c>
    </row>
    <row r="9" spans="1:43" s="163" customFormat="1" ht="15">
      <c r="A9" s="156">
        <v>7</v>
      </c>
      <c r="B9" s="181" t="s">
        <v>217</v>
      </c>
      <c r="C9" s="3" t="s">
        <v>218</v>
      </c>
      <c r="D9" s="1" t="s">
        <v>20</v>
      </c>
      <c r="E9" s="157" t="s">
        <v>18</v>
      </c>
      <c r="F9" s="158">
        <v>14</v>
      </c>
      <c r="G9" s="159">
        <f t="shared" si="6"/>
        <v>23</v>
      </c>
      <c r="H9" s="160">
        <v>23</v>
      </c>
      <c r="I9" s="25">
        <v>0</v>
      </c>
      <c r="J9" s="26">
        <v>0</v>
      </c>
      <c r="K9" s="27">
        <v>7.5</v>
      </c>
      <c r="L9" s="28">
        <v>12</v>
      </c>
      <c r="M9" s="25">
        <v>0</v>
      </c>
      <c r="N9" s="26">
        <v>0</v>
      </c>
      <c r="O9" s="27">
        <v>7.5</v>
      </c>
      <c r="P9" s="28">
        <v>12</v>
      </c>
      <c r="Q9" s="25">
        <v>7.5</v>
      </c>
      <c r="R9" s="26">
        <v>12</v>
      </c>
      <c r="S9" s="27">
        <v>7.5</v>
      </c>
      <c r="T9" s="28">
        <v>12</v>
      </c>
      <c r="U9" s="25">
        <v>7.5</v>
      </c>
      <c r="V9" s="26">
        <v>12.5</v>
      </c>
      <c r="W9" s="161"/>
      <c r="X9" s="162">
        <f t="shared" si="0"/>
        <v>644</v>
      </c>
      <c r="Y9" s="162" t="e">
        <f>SUMIF('[1]2007'!$B$2119:$B$2200,[1]New!B11,'[1]2007'!$E$2119:$E$2200)</f>
        <v>#VALUE!</v>
      </c>
      <c r="Z9" s="15" t="e">
        <f t="shared" si="1"/>
        <v>#VALUE!</v>
      </c>
      <c r="AA9" s="157"/>
      <c r="AB9" s="157"/>
      <c r="AC9" s="16" t="e">
        <f t="shared" si="2"/>
        <v>#VALUE!</v>
      </c>
      <c r="AE9" s="164" t="e">
        <f>IF(Y9=0,0,LOOKUP(Y9,[1]Deduct!A$2:A$18,[1]Deduct!C$2:C$18))</f>
        <v>#VALUE!</v>
      </c>
      <c r="AF9" s="165" t="e">
        <f>IF(Y9=0,0,LOOKUP(Y9,[1]Deduct!A$2:A$18,[1]Deduct!D$2:D$18))</f>
        <v>#VALUE!</v>
      </c>
      <c r="AG9" s="165" t="e">
        <f>IF(Y9=0,0,LOOKUP(Y9,[1]Deduct!A$2:A$18,[1]Deduct!E$2:E$18))</f>
        <v>#VALUE!</v>
      </c>
      <c r="AH9" s="166" t="e">
        <f t="shared" si="3"/>
        <v>#VALUE!</v>
      </c>
      <c r="AJ9" s="163">
        <f>IF(X9=0,0,LOOKUP(X9,[1]Deduct!A$21:A$64,[1]Deduct!A$21:A$64))-X9</f>
        <v>-4</v>
      </c>
      <c r="AK9" s="167">
        <f>IF(X9=0,0,LOOKUP(X9,[1]Deduct!A$21:A$64,[1]Deduct!C$21:C$64))</f>
        <v>45.66</v>
      </c>
      <c r="AL9" s="163">
        <f>IF(X9=0,0,LOOKUP(X9,[1]Deduct!A$21:A$64,[1]Deduct!D$21:D$64))</f>
        <v>25.02</v>
      </c>
      <c r="AM9" s="163">
        <f>IF(X9=0,0,LOOKUP(X9,[1]Deduct!A$21:A$64,[1]Deduct!E$21:E$64))</f>
        <v>11.07</v>
      </c>
      <c r="AN9" s="165">
        <f t="shared" si="4"/>
        <v>122.27</v>
      </c>
      <c r="AP9" s="168" t="e">
        <f t="shared" si="5"/>
        <v>#VALUE!</v>
      </c>
    </row>
    <row r="10" spans="1:43" s="163" customFormat="1" ht="15">
      <c r="A10" s="156">
        <v>8</v>
      </c>
      <c r="B10" s="181" t="s">
        <v>52</v>
      </c>
      <c r="C10" s="3" t="s">
        <v>125</v>
      </c>
      <c r="D10" s="1" t="s">
        <v>17</v>
      </c>
      <c r="E10" s="157" t="s">
        <v>18</v>
      </c>
      <c r="F10" s="158">
        <v>11</v>
      </c>
      <c r="G10" s="159">
        <f t="shared" si="6"/>
        <v>6.5</v>
      </c>
      <c r="H10" s="160">
        <v>6.5</v>
      </c>
      <c r="I10" s="25">
        <v>11</v>
      </c>
      <c r="J10" s="26">
        <v>2</v>
      </c>
      <c r="K10" s="27">
        <v>0</v>
      </c>
      <c r="L10" s="28">
        <v>0</v>
      </c>
      <c r="M10" s="25">
        <v>12</v>
      </c>
      <c r="N10" s="26">
        <v>3.5</v>
      </c>
      <c r="O10" s="27">
        <v>0</v>
      </c>
      <c r="P10" s="28">
        <v>0</v>
      </c>
      <c r="Q10" s="25">
        <v>0</v>
      </c>
      <c r="R10" s="26">
        <v>0</v>
      </c>
      <c r="S10" s="27">
        <v>0</v>
      </c>
      <c r="T10" s="28">
        <v>0</v>
      </c>
      <c r="U10" s="25">
        <v>0</v>
      </c>
      <c r="V10" s="26">
        <v>0</v>
      </c>
      <c r="W10" s="161"/>
      <c r="X10" s="162">
        <f t="shared" si="0"/>
        <v>143</v>
      </c>
      <c r="Y10" s="162" t="e">
        <f>SUMIF('[1]2007'!$B$2119:$B$2200,[1]New!B12,'[1]2007'!$E$2119:$E$2200)</f>
        <v>#VALUE!</v>
      </c>
      <c r="Z10" s="15" t="e">
        <f t="shared" si="1"/>
        <v>#VALUE!</v>
      </c>
      <c r="AA10" s="157"/>
      <c r="AB10" s="157"/>
      <c r="AC10" s="16" t="e">
        <f t="shared" si="2"/>
        <v>#VALUE!</v>
      </c>
      <c r="AE10" s="164" t="e">
        <f>IF(Y10=0,0,LOOKUP(Y10,[1]Deduct!A$2:A$18,[1]Deduct!C$2:C$18))</f>
        <v>#VALUE!</v>
      </c>
      <c r="AF10" s="165" t="e">
        <f>IF(Y10=0,0,LOOKUP(Y10,[1]Deduct!A$2:A$18,[1]Deduct!D$2:D$18))</f>
        <v>#VALUE!</v>
      </c>
      <c r="AG10" s="165" t="e">
        <f>IF(Y10=0,0,LOOKUP(Y10,[1]Deduct!A$2:A$18,[1]Deduct!E$2:E$18))</f>
        <v>#VALUE!</v>
      </c>
      <c r="AH10" s="166" t="e">
        <f t="shared" si="3"/>
        <v>#VALUE!</v>
      </c>
      <c r="AJ10" s="163" t="e">
        <f>IF(X10=0,0,LOOKUP(X10,[1]Deduct!A$21:A$64,[1]Deduct!A$21:A$64))-X10</f>
        <v>#N/A</v>
      </c>
      <c r="AK10" s="167" t="e">
        <f>IF(X10=0,0,LOOKUP(X10,[1]Deduct!A$21:A$64,[1]Deduct!C$21:C$64))</f>
        <v>#N/A</v>
      </c>
      <c r="AL10" s="163" t="e">
        <f>IF(X10=0,0,LOOKUP(X10,[1]Deduct!A$21:A$64,[1]Deduct!D$21:D$64))</f>
        <v>#N/A</v>
      </c>
      <c r="AM10" s="163" t="e">
        <f>IF(X10=0,0,LOOKUP(X10,[1]Deduct!A$21:A$64,[1]Deduct!E$21:E$64))</f>
        <v>#N/A</v>
      </c>
      <c r="AN10" s="165" t="e">
        <f t="shared" si="4"/>
        <v>#N/A</v>
      </c>
      <c r="AP10" s="168" t="e">
        <f t="shared" si="5"/>
        <v>#N/A</v>
      </c>
    </row>
    <row r="11" spans="1:43" s="163" customFormat="1" ht="15">
      <c r="A11" s="156">
        <v>9</v>
      </c>
      <c r="B11" s="181" t="s">
        <v>53</v>
      </c>
      <c r="C11" s="3" t="s">
        <v>126</v>
      </c>
      <c r="D11" s="1" t="s">
        <v>25</v>
      </c>
      <c r="E11" s="157" t="s">
        <v>18</v>
      </c>
      <c r="F11" s="158">
        <v>11</v>
      </c>
      <c r="G11" s="159">
        <f t="shared" si="6"/>
        <v>28</v>
      </c>
      <c r="H11" s="160">
        <v>28</v>
      </c>
      <c r="I11" s="25">
        <v>0</v>
      </c>
      <c r="J11" s="26">
        <v>0</v>
      </c>
      <c r="K11" s="27">
        <v>12</v>
      </c>
      <c r="L11" s="28">
        <v>5.5</v>
      </c>
      <c r="M11" s="25">
        <v>0</v>
      </c>
      <c r="N11" s="26">
        <v>0</v>
      </c>
      <c r="O11" s="27">
        <v>12</v>
      </c>
      <c r="P11" s="28">
        <v>5.5</v>
      </c>
      <c r="Q11" s="25">
        <v>12</v>
      </c>
      <c r="R11" s="26">
        <v>5.5</v>
      </c>
      <c r="S11" s="27">
        <v>12</v>
      </c>
      <c r="T11" s="28">
        <v>5.5</v>
      </c>
      <c r="U11" s="25">
        <v>12</v>
      </c>
      <c r="V11" s="26">
        <v>6</v>
      </c>
      <c r="W11" s="161"/>
      <c r="X11" s="162">
        <f t="shared" si="0"/>
        <v>616</v>
      </c>
      <c r="Y11" s="162" t="e">
        <f>SUMIF('[1]2007'!$B$2119:$B$2200,[1]New!B13,'[1]2007'!$E$2119:$E$2200)</f>
        <v>#VALUE!</v>
      </c>
      <c r="Z11" s="15" t="e">
        <f t="shared" si="1"/>
        <v>#VALUE!</v>
      </c>
      <c r="AA11" s="157"/>
      <c r="AB11" s="157"/>
      <c r="AC11" s="16" t="e">
        <f t="shared" si="2"/>
        <v>#VALUE!</v>
      </c>
      <c r="AE11" s="164" t="e">
        <f>IF(Y11=0,0,LOOKUP(Y11,[1]Deduct!A$2:A$18,[1]Deduct!C$2:C$18))</f>
        <v>#VALUE!</v>
      </c>
      <c r="AF11" s="165" t="e">
        <f>IF(Y11=0,0,LOOKUP(Y11,[1]Deduct!A$2:A$18,[1]Deduct!D$2:D$18))</f>
        <v>#VALUE!</v>
      </c>
      <c r="AG11" s="165" t="e">
        <f>IF(Y11=0,0,LOOKUP(Y11,[1]Deduct!A$2:A$18,[1]Deduct!E$2:E$18))</f>
        <v>#VALUE!</v>
      </c>
      <c r="AH11" s="166" t="e">
        <f t="shared" si="3"/>
        <v>#VALUE!</v>
      </c>
      <c r="AJ11" s="163">
        <f>IF(X11=0,0,LOOKUP(X11,[1]Deduct!A$21:A$64,[1]Deduct!A$21:A$64))-X11</f>
        <v>-6</v>
      </c>
      <c r="AK11" s="167">
        <f>IF(X11=0,0,LOOKUP(X11,[1]Deduct!A$21:A$64,[1]Deduct!C$21:C$64))</f>
        <v>38.94</v>
      </c>
      <c r="AL11" s="163">
        <f>IF(X11=0,0,LOOKUP(X11,[1]Deduct!A$21:A$64,[1]Deduct!D$21:D$64))</f>
        <v>23.54</v>
      </c>
      <c r="AM11" s="163">
        <f>IF(X11=0,0,LOOKUP(X11,[1]Deduct!A$21:A$64,[1]Deduct!E$21:E$64))</f>
        <v>10.56</v>
      </c>
      <c r="AN11" s="165">
        <f t="shared" si="4"/>
        <v>111.36</v>
      </c>
      <c r="AP11" s="168" t="e">
        <f t="shared" si="5"/>
        <v>#VALUE!</v>
      </c>
    </row>
    <row r="12" spans="1:43" s="163" customFormat="1" ht="15">
      <c r="A12" s="156">
        <v>10</v>
      </c>
      <c r="B12" s="181" t="s">
        <v>223</v>
      </c>
      <c r="C12" s="3" t="s">
        <v>128</v>
      </c>
      <c r="D12" s="1" t="s">
        <v>26</v>
      </c>
      <c r="E12" s="157" t="s">
        <v>18</v>
      </c>
      <c r="F12" s="158">
        <v>11</v>
      </c>
      <c r="G12" s="159">
        <f t="shared" si="6"/>
        <v>37.5</v>
      </c>
      <c r="H12" s="160">
        <v>37.5</v>
      </c>
      <c r="I12" s="25">
        <v>10</v>
      </c>
      <c r="J12" s="26">
        <v>5.5</v>
      </c>
      <c r="K12" s="27">
        <v>0</v>
      </c>
      <c r="L12" s="28">
        <v>0</v>
      </c>
      <c r="M12" s="25">
        <v>10</v>
      </c>
      <c r="N12" s="26">
        <v>5.5</v>
      </c>
      <c r="O12" s="27">
        <v>10</v>
      </c>
      <c r="P12" s="28">
        <v>5.5</v>
      </c>
      <c r="Q12" s="25">
        <v>0</v>
      </c>
      <c r="R12" s="26">
        <v>0</v>
      </c>
      <c r="S12" s="27">
        <v>10</v>
      </c>
      <c r="T12" s="28">
        <v>5.5</v>
      </c>
      <c r="U12" s="25">
        <v>10</v>
      </c>
      <c r="V12" s="26">
        <v>5.5</v>
      </c>
      <c r="W12" s="161"/>
      <c r="X12" s="162">
        <f t="shared" si="0"/>
        <v>825</v>
      </c>
      <c r="Y12" s="162" t="e">
        <f>SUMIF('[1]2007'!$B$2119:$B$2200,[1]New!B14,'[1]2007'!$E$2119:$E$2200)</f>
        <v>#VALUE!</v>
      </c>
      <c r="Z12" s="15" t="e">
        <f t="shared" si="1"/>
        <v>#VALUE!</v>
      </c>
      <c r="AA12" s="157"/>
      <c r="AB12" s="157"/>
      <c r="AC12" s="16" t="e">
        <f t="shared" si="2"/>
        <v>#VALUE!</v>
      </c>
      <c r="AE12" s="164" t="e">
        <f>IF(Y12=0,0,LOOKUP(Y12,[1]Deduct!A$2:A$18,[1]Deduct!C$2:C$18))</f>
        <v>#VALUE!</v>
      </c>
      <c r="AF12" s="165" t="e">
        <f>IF(Y12=0,0,LOOKUP(Y12,[1]Deduct!A$2:A$18,[1]Deduct!D$2:D$18))</f>
        <v>#VALUE!</v>
      </c>
      <c r="AG12" s="165" t="e">
        <f>IF(Y12=0,0,LOOKUP(Y12,[1]Deduct!A$2:A$18,[1]Deduct!E$2:E$18))</f>
        <v>#VALUE!</v>
      </c>
      <c r="AH12" s="166" t="e">
        <f t="shared" si="3"/>
        <v>#VALUE!</v>
      </c>
      <c r="AJ12" s="163">
        <f>IF(X12=0,0,LOOKUP(X12,[1]Deduct!A$21:A$64,[1]Deduct!A$21:A$64))-X12</f>
        <v>-75</v>
      </c>
      <c r="AK12" s="167">
        <f>IF(X12=0,0,LOOKUP(X12,[1]Deduct!A$21:A$64,[1]Deduct!C$21:C$64))</f>
        <v>76.92</v>
      </c>
      <c r="AL12" s="163">
        <f>IF(X12=0,0,LOOKUP(X12,[1]Deduct!A$21:A$64,[1]Deduct!D$21:D$64))</f>
        <v>30.49</v>
      </c>
      <c r="AM12" s="163">
        <f>IF(X12=0,0,LOOKUP(X12,[1]Deduct!A$21:A$64,[1]Deduct!E$21:E$64))</f>
        <v>13.01</v>
      </c>
      <c r="AN12" s="165">
        <f t="shared" si="4"/>
        <v>169.12</v>
      </c>
      <c r="AP12" s="168" t="e">
        <f t="shared" si="5"/>
        <v>#VALUE!</v>
      </c>
    </row>
    <row r="13" spans="1:43" s="163" customFormat="1" ht="15">
      <c r="A13" s="156">
        <v>11</v>
      </c>
      <c r="B13" s="181" t="s">
        <v>55</v>
      </c>
      <c r="C13" s="3" t="s">
        <v>129</v>
      </c>
      <c r="D13" s="1" t="s">
        <v>17</v>
      </c>
      <c r="E13" s="157" t="s">
        <v>18</v>
      </c>
      <c r="F13" s="158">
        <v>11</v>
      </c>
      <c r="G13" s="159">
        <f t="shared" si="6"/>
        <v>39.5</v>
      </c>
      <c r="H13" s="160">
        <v>39.5</v>
      </c>
      <c r="I13" s="25">
        <v>10</v>
      </c>
      <c r="J13" s="26">
        <v>6.5</v>
      </c>
      <c r="K13" s="27">
        <v>10</v>
      </c>
      <c r="L13" s="28">
        <v>6</v>
      </c>
      <c r="M13" s="25">
        <v>0</v>
      </c>
      <c r="N13" s="26">
        <v>0</v>
      </c>
      <c r="O13" s="27">
        <v>10</v>
      </c>
      <c r="P13" s="28">
        <v>5.5</v>
      </c>
      <c r="Q13" s="25">
        <v>0</v>
      </c>
      <c r="R13" s="26">
        <v>0</v>
      </c>
      <c r="S13" s="27">
        <v>10</v>
      </c>
      <c r="T13" s="28">
        <v>5.5</v>
      </c>
      <c r="U13" s="25">
        <v>10</v>
      </c>
      <c r="V13" s="26">
        <v>6</v>
      </c>
      <c r="W13" s="161"/>
      <c r="X13" s="162">
        <f t="shared" si="0"/>
        <v>869</v>
      </c>
      <c r="Y13" s="162" t="e">
        <f>SUMIF('[1]2007'!$B$2119:$B$2200,[1]New!B15,'[1]2007'!$E$2119:$E$2200)</f>
        <v>#VALUE!</v>
      </c>
      <c r="Z13" s="15" t="e">
        <f t="shared" si="1"/>
        <v>#VALUE!</v>
      </c>
      <c r="AA13" s="157">
        <v>1</v>
      </c>
      <c r="AB13" s="157"/>
      <c r="AC13" s="16" t="e">
        <f t="shared" si="2"/>
        <v>#VALUE!</v>
      </c>
      <c r="AE13" s="164" t="e">
        <f>IF(Y13=0,0,LOOKUP(Y13,[1]Deduct!A$2:A$18,[1]Deduct!C$2:C$18))</f>
        <v>#VALUE!</v>
      </c>
      <c r="AF13" s="165" t="e">
        <f>IF(Y13=0,0,LOOKUP(Y13,[1]Deduct!A$2:A$18,[1]Deduct!D$2:D$18))</f>
        <v>#VALUE!</v>
      </c>
      <c r="AG13" s="165" t="e">
        <f>IF(Y13=0,0,LOOKUP(Y13,[1]Deduct!A$2:A$18,[1]Deduct!E$2:E$18))</f>
        <v>#VALUE!</v>
      </c>
      <c r="AH13" s="166" t="e">
        <f t="shared" si="3"/>
        <v>#VALUE!</v>
      </c>
      <c r="AJ13" s="163">
        <f>IF(X13=0,0,LOOKUP(X13,[1]Deduct!A$21:A$64,[1]Deduct!A$21:A$64))-X13</f>
        <v>-119</v>
      </c>
      <c r="AK13" s="167">
        <f>IF(X13=0,0,LOOKUP(X13,[1]Deduct!A$21:A$64,[1]Deduct!C$21:C$64))</f>
        <v>76.92</v>
      </c>
      <c r="AL13" s="163">
        <f>IF(X13=0,0,LOOKUP(X13,[1]Deduct!A$21:A$64,[1]Deduct!D$21:D$64))</f>
        <v>30.49</v>
      </c>
      <c r="AM13" s="163">
        <f>IF(X13=0,0,LOOKUP(X13,[1]Deduct!A$21:A$64,[1]Deduct!E$21:E$64))</f>
        <v>13.01</v>
      </c>
      <c r="AN13" s="165">
        <f t="shared" si="4"/>
        <v>169.12</v>
      </c>
      <c r="AP13" s="168" t="e">
        <f t="shared" si="5"/>
        <v>#VALUE!</v>
      </c>
    </row>
    <row r="14" spans="1:43" s="163" customFormat="1" ht="15">
      <c r="A14" s="156">
        <v>12</v>
      </c>
      <c r="B14" s="181" t="s">
        <v>56</v>
      </c>
      <c r="C14" s="3" t="s">
        <v>131</v>
      </c>
      <c r="D14" s="1" t="s">
        <v>20</v>
      </c>
      <c r="E14" s="157" t="s">
        <v>18</v>
      </c>
      <c r="F14" s="158">
        <v>11</v>
      </c>
      <c r="G14" s="159">
        <f t="shared" si="6"/>
        <v>37.5</v>
      </c>
      <c r="H14" s="160">
        <v>37.5</v>
      </c>
      <c r="I14" s="25">
        <v>7.5</v>
      </c>
      <c r="J14" s="26">
        <v>3</v>
      </c>
      <c r="K14" s="27">
        <v>0</v>
      </c>
      <c r="L14" s="28">
        <v>0</v>
      </c>
      <c r="M14" s="25">
        <v>7.5</v>
      </c>
      <c r="N14" s="26">
        <v>3</v>
      </c>
      <c r="O14" s="27">
        <v>7.5</v>
      </c>
      <c r="P14" s="28">
        <v>3</v>
      </c>
      <c r="Q14" s="25">
        <v>0</v>
      </c>
      <c r="R14" s="26">
        <v>0</v>
      </c>
      <c r="S14" s="27">
        <v>7.5</v>
      </c>
      <c r="T14" s="28">
        <v>3</v>
      </c>
      <c r="U14" s="25">
        <v>7.5</v>
      </c>
      <c r="V14" s="26">
        <v>3</v>
      </c>
      <c r="W14" s="161"/>
      <c r="X14" s="162">
        <f t="shared" si="0"/>
        <v>825</v>
      </c>
      <c r="Y14" s="162" t="e">
        <f>SUMIF('[1]2007'!$B$2119:$B$2200,[1]New!B16,'[1]2007'!$E$2119:$E$2200)</f>
        <v>#VALUE!</v>
      </c>
      <c r="Z14" s="15" t="e">
        <f t="shared" si="1"/>
        <v>#VALUE!</v>
      </c>
      <c r="AA14" s="157"/>
      <c r="AB14" s="157"/>
      <c r="AC14" s="16" t="e">
        <f t="shared" si="2"/>
        <v>#VALUE!</v>
      </c>
      <c r="AE14" s="164" t="e">
        <f>IF(Y14=0,0,LOOKUP(Y14,[1]Deduct!A$2:A$18,[1]Deduct!C$2:C$18))</f>
        <v>#VALUE!</v>
      </c>
      <c r="AF14" s="165" t="e">
        <f>IF(Y14=0,0,LOOKUP(Y14,[1]Deduct!A$2:A$18,[1]Deduct!D$2:D$18))</f>
        <v>#VALUE!</v>
      </c>
      <c r="AG14" s="165" t="e">
        <f>IF(Y14=0,0,LOOKUP(Y14,[1]Deduct!A$2:A$18,[1]Deduct!E$2:E$18))</f>
        <v>#VALUE!</v>
      </c>
      <c r="AH14" s="166" t="e">
        <f t="shared" si="3"/>
        <v>#VALUE!</v>
      </c>
      <c r="AJ14" s="163">
        <f>IF(X14=0,0,LOOKUP(X14,[1]Deduct!A$21:A$64,[1]Deduct!A$21:A$64))-X14</f>
        <v>-75</v>
      </c>
      <c r="AK14" s="167">
        <f>IF(X14=0,0,LOOKUP(X14,[1]Deduct!A$21:A$64,[1]Deduct!C$21:C$64))</f>
        <v>76.92</v>
      </c>
      <c r="AL14" s="163">
        <f>IF(X14=0,0,LOOKUP(X14,[1]Deduct!A$21:A$64,[1]Deduct!D$21:D$64))</f>
        <v>30.49</v>
      </c>
      <c r="AM14" s="163">
        <f>IF(X14=0,0,LOOKUP(X14,[1]Deduct!A$21:A$64,[1]Deduct!E$21:E$64))</f>
        <v>13.01</v>
      </c>
      <c r="AN14" s="165">
        <f t="shared" si="4"/>
        <v>169.12</v>
      </c>
      <c r="AP14" s="168" t="e">
        <f t="shared" si="5"/>
        <v>#VALUE!</v>
      </c>
    </row>
    <row r="15" spans="1:43" s="163" customFormat="1" ht="15">
      <c r="A15" s="156">
        <v>13</v>
      </c>
      <c r="B15" s="181" t="s">
        <v>57</v>
      </c>
      <c r="C15" s="3" t="s">
        <v>132</v>
      </c>
      <c r="D15" s="1" t="s">
        <v>20</v>
      </c>
      <c r="E15" s="157" t="s">
        <v>18</v>
      </c>
      <c r="F15" s="158">
        <v>11</v>
      </c>
      <c r="G15" s="159">
        <f t="shared" si="6"/>
        <v>20.5</v>
      </c>
      <c r="H15" s="160">
        <v>20.5</v>
      </c>
      <c r="I15" s="25">
        <v>0</v>
      </c>
      <c r="J15" s="26">
        <v>0</v>
      </c>
      <c r="K15" s="27">
        <v>12</v>
      </c>
      <c r="L15" s="28">
        <v>4</v>
      </c>
      <c r="M15" s="25">
        <v>12</v>
      </c>
      <c r="N15" s="26">
        <v>4</v>
      </c>
      <c r="O15" s="27">
        <v>0</v>
      </c>
      <c r="P15" s="28">
        <v>0</v>
      </c>
      <c r="Q15" s="25">
        <v>12</v>
      </c>
      <c r="R15" s="26">
        <v>4.5</v>
      </c>
      <c r="S15" s="27">
        <v>12</v>
      </c>
      <c r="T15" s="28">
        <v>4</v>
      </c>
      <c r="U15" s="25">
        <v>12</v>
      </c>
      <c r="V15" s="26">
        <v>4</v>
      </c>
      <c r="W15" s="161"/>
      <c r="X15" s="162">
        <f t="shared" si="0"/>
        <v>451</v>
      </c>
      <c r="Y15" s="162" t="e">
        <f>SUMIF('[1]2007'!$B$2119:$B$2200,[1]New!B17,'[1]2007'!$E$2119:$E$2200)</f>
        <v>#VALUE!</v>
      </c>
      <c r="Z15" s="15" t="e">
        <f t="shared" si="1"/>
        <v>#VALUE!</v>
      </c>
      <c r="AA15" s="157"/>
      <c r="AB15" s="157"/>
      <c r="AC15" s="16" t="e">
        <f t="shared" si="2"/>
        <v>#VALUE!</v>
      </c>
      <c r="AE15" s="164" t="e">
        <f>IF(Y15=0,0,LOOKUP(Y15,[1]Deduct!A$2:A$18,[1]Deduct!C$2:C$18))</f>
        <v>#VALUE!</v>
      </c>
      <c r="AF15" s="165" t="e">
        <f>IF(Y15=0,0,LOOKUP(Y15,[1]Deduct!A$2:A$18,[1]Deduct!D$2:D$18))</f>
        <v>#VALUE!</v>
      </c>
      <c r="AG15" s="165" t="e">
        <f>IF(Y15=0,0,LOOKUP(Y15,[1]Deduct!A$2:A$18,[1]Deduct!E$2:E$18))</f>
        <v>#VALUE!</v>
      </c>
      <c r="AH15" s="166" t="e">
        <f t="shared" si="3"/>
        <v>#VALUE!</v>
      </c>
      <c r="AJ15" s="163">
        <f>IF(X15=0,0,LOOKUP(X15,[1]Deduct!A$21:A$64,[1]Deduct!A$21:A$64))-X15</f>
        <v>-1</v>
      </c>
      <c r="AK15" s="167">
        <f>IF(X15=0,0,LOOKUP(X15,[1]Deduct!A$21:A$64,[1]Deduct!C$21:C$64))</f>
        <v>2.73</v>
      </c>
      <c r="AL15" s="163">
        <f>IF(X15=0,0,LOOKUP(X15,[1]Deduct!A$21:A$64,[1]Deduct!D$21:D$64))</f>
        <v>15.62</v>
      </c>
      <c r="AM15" s="163">
        <f>IF(X15=0,0,LOOKUP(X15,[1]Deduct!A$21:A$64,[1]Deduct!E$21:E$64))</f>
        <v>7.79</v>
      </c>
      <c r="AN15" s="165">
        <f t="shared" si="4"/>
        <v>52.67</v>
      </c>
      <c r="AP15" s="168" t="e">
        <f t="shared" si="5"/>
        <v>#VALUE!</v>
      </c>
    </row>
    <row r="16" spans="1:43" s="163" customFormat="1" ht="15">
      <c r="A16" s="156">
        <v>14</v>
      </c>
      <c r="B16" s="181" t="s">
        <v>253</v>
      </c>
      <c r="C16" s="3" t="s">
        <v>254</v>
      </c>
      <c r="D16" s="1" t="s">
        <v>20</v>
      </c>
      <c r="E16" s="157" t="s">
        <v>18</v>
      </c>
      <c r="F16" s="158">
        <v>11</v>
      </c>
      <c r="G16" s="159">
        <f t="shared" si="6"/>
        <v>11.969999999999999</v>
      </c>
      <c r="H16" s="160">
        <v>11.97</v>
      </c>
      <c r="I16" s="25">
        <v>6.5</v>
      </c>
      <c r="J16" s="26">
        <v>9</v>
      </c>
      <c r="K16" s="27">
        <v>6.5</v>
      </c>
      <c r="L16" s="28">
        <v>9</v>
      </c>
      <c r="M16" s="25">
        <v>6.5</v>
      </c>
      <c r="N16" s="26">
        <v>9</v>
      </c>
      <c r="O16" s="27">
        <v>7</v>
      </c>
      <c r="P16" s="28">
        <v>9</v>
      </c>
      <c r="Q16" s="25">
        <v>6.53</v>
      </c>
      <c r="R16" s="26">
        <v>9</v>
      </c>
      <c r="S16" s="27">
        <v>0</v>
      </c>
      <c r="T16" s="28">
        <v>0</v>
      </c>
      <c r="U16" s="25">
        <v>0</v>
      </c>
      <c r="V16" s="26">
        <v>0</v>
      </c>
      <c r="W16" s="161"/>
      <c r="X16" s="162">
        <f t="shared" si="0"/>
        <v>263.33999999999997</v>
      </c>
      <c r="Y16" s="162" t="e">
        <f>SUMIF('[1]2007'!$B$2119:$B$2200,[1]New!B18,'[1]2007'!$E$2119:$E$2200)</f>
        <v>#VALUE!</v>
      </c>
      <c r="Z16" s="15" t="e">
        <f t="shared" si="1"/>
        <v>#VALUE!</v>
      </c>
      <c r="AA16" s="157"/>
      <c r="AB16" s="157"/>
      <c r="AC16" s="16" t="e">
        <f t="shared" si="2"/>
        <v>#VALUE!</v>
      </c>
      <c r="AE16" s="164" t="e">
        <f>IF(Y16=0,0,LOOKUP(Y16,[1]Deduct!A$2:A$18,[1]Deduct!C$2:C$18))</f>
        <v>#VALUE!</v>
      </c>
      <c r="AF16" s="165" t="e">
        <f>IF(Y16=0,0,LOOKUP(Y16,[1]Deduct!A$2:A$18,[1]Deduct!D$2:D$18))</f>
        <v>#VALUE!</v>
      </c>
      <c r="AG16" s="165" t="e">
        <f>IF(Y16=0,0,LOOKUP(Y16,[1]Deduct!A$2:A$18,[1]Deduct!E$2:E$18))</f>
        <v>#VALUE!</v>
      </c>
      <c r="AH16" s="166" t="e">
        <f t="shared" si="3"/>
        <v>#VALUE!</v>
      </c>
      <c r="AJ16" s="163" t="e">
        <f>IF(X16=0,0,LOOKUP(X16,[1]Deduct!A$21:A$64,[1]Deduct!A$21:A$64))-X16</f>
        <v>#N/A</v>
      </c>
      <c r="AK16" s="167" t="e">
        <f>IF(X16=0,0,LOOKUP(X16,[1]Deduct!A$21:A$64,[1]Deduct!C$21:C$64))</f>
        <v>#N/A</v>
      </c>
      <c r="AL16" s="163" t="e">
        <f>IF(X16=0,0,LOOKUP(X16,[1]Deduct!A$21:A$64,[1]Deduct!D$21:D$64))</f>
        <v>#N/A</v>
      </c>
      <c r="AM16" s="163" t="e">
        <f>IF(X16=0,0,LOOKUP(X16,[1]Deduct!A$21:A$64,[1]Deduct!E$21:E$64))</f>
        <v>#N/A</v>
      </c>
      <c r="AN16" s="165" t="e">
        <f t="shared" si="4"/>
        <v>#N/A</v>
      </c>
      <c r="AP16" s="168" t="e">
        <f t="shared" si="5"/>
        <v>#N/A</v>
      </c>
    </row>
    <row r="17" spans="1:42" s="163" customFormat="1" ht="15">
      <c r="A17" s="156">
        <v>15</v>
      </c>
      <c r="B17" s="181" t="s">
        <v>58</v>
      </c>
      <c r="C17" s="3" t="s">
        <v>133</v>
      </c>
      <c r="D17" s="1" t="s">
        <v>17</v>
      </c>
      <c r="E17" s="157" t="s">
        <v>18</v>
      </c>
      <c r="F17" s="158">
        <v>12.75</v>
      </c>
      <c r="G17" s="159">
        <f t="shared" si="6"/>
        <v>32</v>
      </c>
      <c r="H17" s="160">
        <v>32</v>
      </c>
      <c r="I17" s="25">
        <v>9</v>
      </c>
      <c r="J17" s="26">
        <v>3.5</v>
      </c>
      <c r="K17" s="27">
        <v>0</v>
      </c>
      <c r="L17" s="28">
        <v>0</v>
      </c>
      <c r="M17" s="25">
        <v>9</v>
      </c>
      <c r="N17" s="26">
        <v>3.5</v>
      </c>
      <c r="O17" s="27">
        <v>0</v>
      </c>
      <c r="P17" s="28">
        <v>0</v>
      </c>
      <c r="Q17" s="25">
        <v>9</v>
      </c>
      <c r="R17" s="26">
        <v>3.5</v>
      </c>
      <c r="S17" s="27">
        <v>9</v>
      </c>
      <c r="T17" s="28">
        <v>2.5</v>
      </c>
      <c r="U17" s="25">
        <v>9</v>
      </c>
      <c r="V17" s="26">
        <v>4</v>
      </c>
      <c r="W17" s="161"/>
      <c r="X17" s="162">
        <f t="shared" si="0"/>
        <v>816</v>
      </c>
      <c r="Y17" s="162" t="e">
        <f>SUMIF('[1]2007'!$B$2119:$B$2200,[1]New!B19,'[1]2007'!$E$2119:$E$2200)</f>
        <v>#VALUE!</v>
      </c>
      <c r="Z17" s="15" t="e">
        <f t="shared" si="1"/>
        <v>#VALUE!</v>
      </c>
      <c r="AA17" s="157">
        <v>1</v>
      </c>
      <c r="AB17" s="157"/>
      <c r="AC17" s="16" t="e">
        <f t="shared" si="2"/>
        <v>#VALUE!</v>
      </c>
      <c r="AE17" s="164" t="e">
        <f>IF(Y17=0,0,LOOKUP(Y17,[1]Deduct!A$2:A$18,[1]Deduct!C$2:C$18))</f>
        <v>#VALUE!</v>
      </c>
      <c r="AF17" s="165" t="e">
        <f>IF(Y17=0,0,LOOKUP(Y17,[1]Deduct!A$2:A$18,[1]Deduct!D$2:D$18))</f>
        <v>#VALUE!</v>
      </c>
      <c r="AG17" s="165" t="e">
        <f>IF(Y17=0,0,LOOKUP(Y17,[1]Deduct!A$2:A$18,[1]Deduct!E$2:E$18))</f>
        <v>#VALUE!</v>
      </c>
      <c r="AH17" s="166" t="e">
        <f t="shared" si="3"/>
        <v>#VALUE!</v>
      </c>
      <c r="AJ17" s="163">
        <f>IF(X17=0,0,LOOKUP(X17,[1]Deduct!A$21:A$64,[1]Deduct!A$21:A$64))-X17</f>
        <v>-66</v>
      </c>
      <c r="AK17" s="167">
        <f>IF(X17=0,0,LOOKUP(X17,[1]Deduct!A$21:A$64,[1]Deduct!C$21:C$64))</f>
        <v>76.92</v>
      </c>
      <c r="AL17" s="163">
        <f>IF(X17=0,0,LOOKUP(X17,[1]Deduct!A$21:A$64,[1]Deduct!D$21:D$64))</f>
        <v>30.49</v>
      </c>
      <c r="AM17" s="163">
        <f>IF(X17=0,0,LOOKUP(X17,[1]Deduct!A$21:A$64,[1]Deduct!E$21:E$64))</f>
        <v>13.01</v>
      </c>
      <c r="AN17" s="165">
        <f t="shared" si="4"/>
        <v>169.12</v>
      </c>
      <c r="AP17" s="168" t="e">
        <f t="shared" si="5"/>
        <v>#VALUE!</v>
      </c>
    </row>
    <row r="18" spans="1:42" s="163" customFormat="1" ht="15">
      <c r="A18" s="156">
        <v>16</v>
      </c>
      <c r="B18" s="181" t="s">
        <v>58</v>
      </c>
      <c r="C18" s="3" t="s">
        <v>242</v>
      </c>
      <c r="D18" s="1" t="s">
        <v>25</v>
      </c>
      <c r="E18" s="157" t="s">
        <v>18</v>
      </c>
      <c r="F18" s="158">
        <v>11</v>
      </c>
      <c r="G18" s="159">
        <f t="shared" si="6"/>
        <v>37.5</v>
      </c>
      <c r="H18" s="160">
        <v>37.5</v>
      </c>
      <c r="I18" s="25">
        <v>9</v>
      </c>
      <c r="J18" s="26">
        <v>5</v>
      </c>
      <c r="K18" s="27">
        <v>9</v>
      </c>
      <c r="L18" s="28">
        <v>5</v>
      </c>
      <c r="M18" s="25">
        <v>0</v>
      </c>
      <c r="N18" s="26">
        <v>0</v>
      </c>
      <c r="O18" s="27">
        <v>9</v>
      </c>
      <c r="P18" s="28">
        <v>4.5</v>
      </c>
      <c r="Q18" s="25">
        <v>9</v>
      </c>
      <c r="R18" s="26">
        <v>4</v>
      </c>
      <c r="S18" s="27">
        <v>0</v>
      </c>
      <c r="T18" s="28">
        <v>0</v>
      </c>
      <c r="U18" s="25">
        <v>9</v>
      </c>
      <c r="V18" s="26">
        <v>4</v>
      </c>
      <c r="W18" s="161"/>
      <c r="X18" s="162">
        <f t="shared" si="0"/>
        <v>825</v>
      </c>
      <c r="Y18" s="162" t="e">
        <f>SUMIF('[1]2007'!$B$2119:$B$2200,[1]New!B20,'[1]2007'!$E$2119:$E$2200)</f>
        <v>#VALUE!</v>
      </c>
      <c r="Z18" s="15" t="e">
        <f t="shared" si="1"/>
        <v>#VALUE!</v>
      </c>
      <c r="AA18" s="157">
        <v>1</v>
      </c>
      <c r="AB18" s="157"/>
      <c r="AC18" s="16" t="e">
        <f t="shared" si="2"/>
        <v>#VALUE!</v>
      </c>
      <c r="AE18" s="164" t="e">
        <f>IF(Y18=0,0,LOOKUP(Y18,[1]Deduct!A$2:A$18,[1]Deduct!C$2:C$18))</f>
        <v>#VALUE!</v>
      </c>
      <c r="AF18" s="165" t="e">
        <f>IF(Y18=0,0,LOOKUP(Y18,[1]Deduct!A$2:A$18,[1]Deduct!D$2:D$18))</f>
        <v>#VALUE!</v>
      </c>
      <c r="AG18" s="165" t="e">
        <f>IF(Y18=0,0,LOOKUP(Y18,[1]Deduct!A$2:A$18,[1]Deduct!E$2:E$18))</f>
        <v>#VALUE!</v>
      </c>
      <c r="AH18" s="166" t="e">
        <f t="shared" si="3"/>
        <v>#VALUE!</v>
      </c>
      <c r="AJ18" s="163">
        <f>IF(X18=0,0,LOOKUP(X18,[1]Deduct!A$21:A$64,[1]Deduct!A$21:A$64))-X18</f>
        <v>-75</v>
      </c>
      <c r="AK18" s="167">
        <f>IF(X18=0,0,LOOKUP(X18,[1]Deduct!A$21:A$64,[1]Deduct!C$21:C$64))</f>
        <v>76.92</v>
      </c>
      <c r="AL18" s="163">
        <f>IF(X18=0,0,LOOKUP(X18,[1]Deduct!A$21:A$64,[1]Deduct!D$21:D$64))</f>
        <v>30.49</v>
      </c>
      <c r="AM18" s="163">
        <f>IF(X18=0,0,LOOKUP(X18,[1]Deduct!A$21:A$64,[1]Deduct!E$21:E$64))</f>
        <v>13.01</v>
      </c>
      <c r="AN18" s="165">
        <f t="shared" si="4"/>
        <v>169.12</v>
      </c>
      <c r="AP18" s="168" t="e">
        <f t="shared" si="5"/>
        <v>#VALUE!</v>
      </c>
    </row>
    <row r="19" spans="1:42" s="163" customFormat="1" ht="15">
      <c r="A19" s="156">
        <v>17</v>
      </c>
      <c r="B19" s="181" t="s">
        <v>234</v>
      </c>
      <c r="C19" s="3" t="s">
        <v>235</v>
      </c>
      <c r="D19" s="1" t="s">
        <v>17</v>
      </c>
      <c r="E19" s="157" t="s">
        <v>18</v>
      </c>
      <c r="F19" s="158">
        <v>11.25</v>
      </c>
      <c r="G19" s="159">
        <f t="shared" si="6"/>
        <v>14</v>
      </c>
      <c r="H19" s="160">
        <v>14</v>
      </c>
      <c r="I19" s="25">
        <v>8</v>
      </c>
      <c r="J19" s="26">
        <v>10</v>
      </c>
      <c r="K19" s="27">
        <v>8</v>
      </c>
      <c r="L19" s="28">
        <v>10</v>
      </c>
      <c r="M19" s="25">
        <v>8</v>
      </c>
      <c r="N19" s="26">
        <v>10</v>
      </c>
      <c r="O19" s="27">
        <v>8</v>
      </c>
      <c r="P19" s="28">
        <v>10</v>
      </c>
      <c r="Q19" s="25">
        <v>8</v>
      </c>
      <c r="R19" s="26">
        <v>10</v>
      </c>
      <c r="S19" s="27">
        <v>8</v>
      </c>
      <c r="T19" s="28">
        <v>10</v>
      </c>
      <c r="U19" s="25">
        <v>8</v>
      </c>
      <c r="V19" s="26">
        <v>10</v>
      </c>
      <c r="W19" s="161"/>
      <c r="X19" s="162">
        <f t="shared" si="0"/>
        <v>315</v>
      </c>
      <c r="Y19" s="162" t="e">
        <f>SUMIF('[1]2007'!$B$2119:$B$2200,[1]New!B21,'[1]2007'!$E$2119:$E$2200)</f>
        <v>#VALUE!</v>
      </c>
      <c r="Z19" s="15" t="e">
        <f t="shared" si="1"/>
        <v>#VALUE!</v>
      </c>
      <c r="AA19" s="157"/>
      <c r="AB19" s="157"/>
      <c r="AC19" s="16" t="e">
        <f t="shared" si="2"/>
        <v>#VALUE!</v>
      </c>
      <c r="AE19" s="164" t="e">
        <f>IF(Y19=0,0,LOOKUP(Y19,[1]Deduct!A$2:A$18,[1]Deduct!C$2:C$18))</f>
        <v>#VALUE!</v>
      </c>
      <c r="AF19" s="165" t="e">
        <f>IF(Y19=0,0,LOOKUP(Y19,[1]Deduct!A$2:A$18,[1]Deduct!D$2:D$18))</f>
        <v>#VALUE!</v>
      </c>
      <c r="AG19" s="165" t="e">
        <f>IF(Y19=0,0,LOOKUP(Y19,[1]Deduct!A$2:A$18,[1]Deduct!E$2:E$18))</f>
        <v>#VALUE!</v>
      </c>
      <c r="AH19" s="166" t="e">
        <f t="shared" si="3"/>
        <v>#VALUE!</v>
      </c>
      <c r="AJ19" s="163" t="e">
        <f>IF(X19=0,0,LOOKUP(X19,[1]Deduct!A$21:A$64,[1]Deduct!A$21:A$64))-X19</f>
        <v>#N/A</v>
      </c>
      <c r="AK19" s="167" t="e">
        <f>IF(X19=0,0,LOOKUP(X19,[1]Deduct!A$21:A$64,[1]Deduct!C$21:C$64))</f>
        <v>#N/A</v>
      </c>
      <c r="AL19" s="163" t="e">
        <f>IF(X19=0,0,LOOKUP(X19,[1]Deduct!A$21:A$64,[1]Deduct!D$21:D$64))</f>
        <v>#N/A</v>
      </c>
      <c r="AM19" s="163" t="e">
        <f>IF(X19=0,0,LOOKUP(X19,[1]Deduct!A$21:A$64,[1]Deduct!E$21:E$64))</f>
        <v>#N/A</v>
      </c>
      <c r="AN19" s="165" t="e">
        <f t="shared" si="4"/>
        <v>#N/A</v>
      </c>
      <c r="AP19" s="168" t="e">
        <f t="shared" si="5"/>
        <v>#N/A</v>
      </c>
    </row>
    <row r="20" spans="1:42" s="163" customFormat="1" ht="15">
      <c r="A20" s="156">
        <v>18</v>
      </c>
      <c r="B20" s="181" t="s">
        <v>59</v>
      </c>
      <c r="C20" s="3" t="s">
        <v>134</v>
      </c>
      <c r="D20" s="1" t="s">
        <v>216</v>
      </c>
      <c r="E20" s="157" t="s">
        <v>18</v>
      </c>
      <c r="F20" s="158">
        <v>11</v>
      </c>
      <c r="G20" s="159">
        <f t="shared" si="6"/>
        <v>37.5</v>
      </c>
      <c r="H20" s="160">
        <v>37.5</v>
      </c>
      <c r="I20" s="25">
        <v>12</v>
      </c>
      <c r="J20" s="26">
        <v>7.5</v>
      </c>
      <c r="K20" s="27">
        <v>12</v>
      </c>
      <c r="L20" s="28">
        <v>7.5</v>
      </c>
      <c r="M20" s="25">
        <v>9</v>
      </c>
      <c r="N20" s="26">
        <v>4.5</v>
      </c>
      <c r="O20" s="27">
        <v>0</v>
      </c>
      <c r="P20" s="28">
        <v>0</v>
      </c>
      <c r="Q20" s="25">
        <v>12</v>
      </c>
      <c r="R20" s="26">
        <v>7.5</v>
      </c>
      <c r="S20" s="27">
        <v>12</v>
      </c>
      <c r="T20" s="28">
        <v>7.5</v>
      </c>
      <c r="U20" s="25">
        <v>0</v>
      </c>
      <c r="V20" s="26">
        <v>0</v>
      </c>
      <c r="W20" s="161"/>
      <c r="X20" s="162">
        <f t="shared" si="0"/>
        <v>825</v>
      </c>
      <c r="Y20" s="162" t="e">
        <f>SUMIF('[1]2007'!$B$2119:$B$2200,[1]New!B22,'[1]2007'!$E$2119:$E$2200)</f>
        <v>#VALUE!</v>
      </c>
      <c r="Z20" s="15" t="e">
        <f t="shared" si="1"/>
        <v>#VALUE!</v>
      </c>
      <c r="AA20" s="157">
        <v>1</v>
      </c>
      <c r="AB20" s="157"/>
      <c r="AC20" s="16" t="e">
        <f t="shared" si="2"/>
        <v>#VALUE!</v>
      </c>
      <c r="AE20" s="164" t="e">
        <f>IF(Y20=0,0,LOOKUP(Y20,[1]Deduct!A$2:A$18,[1]Deduct!C$2:C$18))</f>
        <v>#VALUE!</v>
      </c>
      <c r="AF20" s="165" t="e">
        <f>IF(Y20=0,0,LOOKUP(Y20,[1]Deduct!A$2:A$18,[1]Deduct!D$2:D$18))</f>
        <v>#VALUE!</v>
      </c>
      <c r="AG20" s="165" t="e">
        <f>IF(Y20=0,0,LOOKUP(Y20,[1]Deduct!A$2:A$18,[1]Deduct!E$2:E$18))</f>
        <v>#VALUE!</v>
      </c>
      <c r="AH20" s="166" t="e">
        <f t="shared" si="3"/>
        <v>#VALUE!</v>
      </c>
      <c r="AJ20" s="163">
        <f>IF(X20=0,0,LOOKUP(X20,[1]Deduct!A$21:A$64,[1]Deduct!A$21:A$64))-X20</f>
        <v>-75</v>
      </c>
      <c r="AK20" s="167">
        <f>IF(X20=0,0,LOOKUP(X20,[1]Deduct!A$21:A$64,[1]Deduct!C$21:C$64))</f>
        <v>76.92</v>
      </c>
      <c r="AL20" s="163">
        <f>IF(X20=0,0,LOOKUP(X20,[1]Deduct!A$21:A$64,[1]Deduct!D$21:D$64))</f>
        <v>30.49</v>
      </c>
      <c r="AM20" s="163">
        <f>IF(X20=0,0,LOOKUP(X20,[1]Deduct!A$21:A$64,[1]Deduct!E$21:E$64))</f>
        <v>13.01</v>
      </c>
      <c r="AN20" s="165">
        <f t="shared" si="4"/>
        <v>169.12</v>
      </c>
      <c r="AP20" s="168" t="e">
        <f t="shared" si="5"/>
        <v>#VALUE!</v>
      </c>
    </row>
    <row r="21" spans="1:42" s="163" customFormat="1" ht="15">
      <c r="A21" s="156">
        <v>19</v>
      </c>
      <c r="B21" s="181" t="s">
        <v>61</v>
      </c>
      <c r="C21" s="3" t="s">
        <v>136</v>
      </c>
      <c r="D21" s="1" t="s">
        <v>20</v>
      </c>
      <c r="E21" s="157" t="s">
        <v>18</v>
      </c>
      <c r="F21" s="158">
        <v>11</v>
      </c>
      <c r="G21" s="159">
        <f t="shared" si="6"/>
        <v>20</v>
      </c>
      <c r="H21" s="160">
        <v>20</v>
      </c>
      <c r="I21" s="25">
        <v>9</v>
      </c>
      <c r="J21" s="26">
        <v>11</v>
      </c>
      <c r="K21" s="27">
        <v>9</v>
      </c>
      <c r="L21" s="28">
        <v>12</v>
      </c>
      <c r="M21" s="25">
        <v>9</v>
      </c>
      <c r="N21" s="26">
        <v>12</v>
      </c>
      <c r="O21" s="27">
        <v>9</v>
      </c>
      <c r="P21" s="28">
        <v>12</v>
      </c>
      <c r="Q21" s="25">
        <v>9</v>
      </c>
      <c r="R21" s="26">
        <v>12</v>
      </c>
      <c r="S21" s="27">
        <v>9</v>
      </c>
      <c r="T21" s="28">
        <v>12</v>
      </c>
      <c r="U21" s="25">
        <v>9</v>
      </c>
      <c r="V21" s="26">
        <v>12</v>
      </c>
      <c r="W21" s="161"/>
      <c r="X21" s="162">
        <f t="shared" si="0"/>
        <v>440</v>
      </c>
      <c r="Y21" s="162" t="e">
        <f>SUMIF('[1]2007'!$B$2119:$B$2200,[1]New!B23,'[1]2007'!$E$2119:$E$2200)</f>
        <v>#VALUE!</v>
      </c>
      <c r="Z21" s="15" t="e">
        <f t="shared" si="1"/>
        <v>#VALUE!</v>
      </c>
      <c r="AA21" s="157"/>
      <c r="AB21" s="157"/>
      <c r="AC21" s="16" t="e">
        <f t="shared" si="2"/>
        <v>#VALUE!</v>
      </c>
      <c r="AE21" s="164" t="e">
        <f>IF(Y21=0,0,LOOKUP(Y21,[1]Deduct!A$2:A$18,[1]Deduct!C$2:C$18))</f>
        <v>#VALUE!</v>
      </c>
      <c r="AF21" s="165" t="e">
        <f>IF(Y21=0,0,LOOKUP(Y21,[1]Deduct!A$2:A$18,[1]Deduct!D$2:D$18))</f>
        <v>#VALUE!</v>
      </c>
      <c r="AG21" s="165" t="e">
        <f>IF(Y21=0,0,LOOKUP(Y21,[1]Deduct!A$2:A$18,[1]Deduct!E$2:E$18))</f>
        <v>#VALUE!</v>
      </c>
      <c r="AH21" s="166" t="e">
        <f t="shared" si="3"/>
        <v>#VALUE!</v>
      </c>
      <c r="AJ21" s="163">
        <f>IF(X21=0,0,LOOKUP(X21,[1]Deduct!A$21:A$64,[1]Deduct!A$21:A$64))-X21</f>
        <v>0</v>
      </c>
      <c r="AK21" s="167">
        <f>IF(X21=0,0,LOOKUP(X21,[1]Deduct!A$21:A$64,[1]Deduct!C$21:C$64))</f>
        <v>1.33</v>
      </c>
      <c r="AL21" s="163">
        <f>IF(X21=0,0,LOOKUP(X21,[1]Deduct!A$21:A$64,[1]Deduct!D$21:D$64))</f>
        <v>15.12</v>
      </c>
      <c r="AM21" s="163">
        <f>IF(X21=0,0,LOOKUP(X21,[1]Deduct!A$21:A$64,[1]Deduct!E$21:E$64))</f>
        <v>7.61</v>
      </c>
      <c r="AN21" s="165">
        <f t="shared" si="4"/>
        <v>49.83</v>
      </c>
      <c r="AP21" s="168" t="e">
        <f t="shared" si="5"/>
        <v>#VALUE!</v>
      </c>
    </row>
    <row r="22" spans="1:42" s="163" customFormat="1" ht="15">
      <c r="A22" s="156">
        <v>20</v>
      </c>
      <c r="B22" s="181" t="s">
        <v>23</v>
      </c>
      <c r="C22" s="3" t="s">
        <v>24</v>
      </c>
      <c r="D22" s="1" t="s">
        <v>19</v>
      </c>
      <c r="E22" s="157" t="s">
        <v>18</v>
      </c>
      <c r="F22" s="158">
        <v>11</v>
      </c>
      <c r="G22" s="159">
        <f t="shared" si="6"/>
        <v>20</v>
      </c>
      <c r="H22" s="160">
        <v>20</v>
      </c>
      <c r="I22" s="25">
        <v>0</v>
      </c>
      <c r="J22" s="26">
        <v>0</v>
      </c>
      <c r="K22" s="27">
        <v>0</v>
      </c>
      <c r="L22" s="28">
        <v>0</v>
      </c>
      <c r="M22" s="25">
        <v>2</v>
      </c>
      <c r="N22" s="26">
        <v>6</v>
      </c>
      <c r="O22" s="27">
        <v>2</v>
      </c>
      <c r="P22" s="28">
        <v>6</v>
      </c>
      <c r="Q22" s="25">
        <v>2</v>
      </c>
      <c r="R22" s="26">
        <v>6</v>
      </c>
      <c r="S22" s="27">
        <v>2</v>
      </c>
      <c r="T22" s="28">
        <v>6</v>
      </c>
      <c r="U22" s="25">
        <v>2</v>
      </c>
      <c r="V22" s="26">
        <v>6</v>
      </c>
      <c r="W22" s="161"/>
      <c r="X22" s="162">
        <f t="shared" si="0"/>
        <v>440</v>
      </c>
      <c r="Y22" s="162" t="e">
        <f>SUMIF('[1]2007'!$B$2119:$B$2200,[1]New!B24,'[1]2007'!$E$2119:$E$2200)</f>
        <v>#VALUE!</v>
      </c>
      <c r="Z22" s="15" t="e">
        <f t="shared" si="1"/>
        <v>#VALUE!</v>
      </c>
      <c r="AA22" s="157">
        <v>1</v>
      </c>
      <c r="AB22" s="157"/>
      <c r="AC22" s="16" t="e">
        <f t="shared" si="2"/>
        <v>#VALUE!</v>
      </c>
      <c r="AE22" s="164" t="e">
        <f>IF(Y22=0,0,LOOKUP(Y22,[1]Deduct!A$2:A$18,[1]Deduct!C$2:C$18))</f>
        <v>#VALUE!</v>
      </c>
      <c r="AF22" s="165" t="e">
        <f>IF(Y22=0,0,LOOKUP(Y22,[1]Deduct!A$2:A$18,[1]Deduct!D$2:D$18))</f>
        <v>#VALUE!</v>
      </c>
      <c r="AG22" s="165" t="e">
        <f>IF(Y22=0,0,LOOKUP(Y22,[1]Deduct!A$2:A$18,[1]Deduct!E$2:E$18))</f>
        <v>#VALUE!</v>
      </c>
      <c r="AH22" s="166" t="e">
        <f t="shared" si="3"/>
        <v>#VALUE!</v>
      </c>
      <c r="AJ22" s="163">
        <f>IF(X22=0,0,LOOKUP(X22,[1]Deduct!A$21:A$64,[1]Deduct!A$21:A$64))-X22</f>
        <v>0</v>
      </c>
      <c r="AK22" s="167">
        <f>IF(X22=0,0,LOOKUP(X22,[1]Deduct!A$21:A$64,[1]Deduct!C$21:C$64))</f>
        <v>1.33</v>
      </c>
      <c r="AL22" s="163">
        <f>IF(X22=0,0,LOOKUP(X22,[1]Deduct!A$21:A$64,[1]Deduct!D$21:D$64))</f>
        <v>15.12</v>
      </c>
      <c r="AM22" s="163">
        <f>IF(X22=0,0,LOOKUP(X22,[1]Deduct!A$21:A$64,[1]Deduct!E$21:E$64))</f>
        <v>7.61</v>
      </c>
      <c r="AN22" s="165">
        <f t="shared" si="4"/>
        <v>49.83</v>
      </c>
      <c r="AP22" s="168" t="e">
        <f t="shared" si="5"/>
        <v>#VALUE!</v>
      </c>
    </row>
    <row r="23" spans="1:42" s="163" customFormat="1" ht="15">
      <c r="A23" s="156">
        <v>21</v>
      </c>
      <c r="B23" s="181" t="s">
        <v>225</v>
      </c>
      <c r="C23" s="3" t="s">
        <v>138</v>
      </c>
      <c r="D23" s="1" t="s">
        <v>26</v>
      </c>
      <c r="E23" s="157" t="s">
        <v>18</v>
      </c>
      <c r="F23" s="158">
        <v>11</v>
      </c>
      <c r="G23" s="159">
        <f t="shared" si="6"/>
        <v>20</v>
      </c>
      <c r="H23" s="160">
        <v>20</v>
      </c>
      <c r="I23" s="25">
        <v>9</v>
      </c>
      <c r="J23" s="26">
        <v>12</v>
      </c>
      <c r="K23" s="27">
        <v>9</v>
      </c>
      <c r="L23" s="28">
        <v>12</v>
      </c>
      <c r="M23" s="25">
        <v>9</v>
      </c>
      <c r="N23" s="26">
        <v>12</v>
      </c>
      <c r="O23" s="27">
        <v>9</v>
      </c>
      <c r="P23" s="28">
        <v>12</v>
      </c>
      <c r="Q23" s="25">
        <v>9</v>
      </c>
      <c r="R23" s="26">
        <v>12</v>
      </c>
      <c r="S23" s="27">
        <v>9</v>
      </c>
      <c r="T23" s="28">
        <v>12</v>
      </c>
      <c r="U23" s="25">
        <v>9</v>
      </c>
      <c r="V23" s="26">
        <v>11</v>
      </c>
      <c r="W23" s="161"/>
      <c r="X23" s="162">
        <f t="shared" si="0"/>
        <v>440</v>
      </c>
      <c r="Y23" s="162" t="e">
        <f>SUMIF('[1]2007'!$B$2119:$B$2200,[1]New!B25,'[1]2007'!$E$2119:$E$2200)</f>
        <v>#VALUE!</v>
      </c>
      <c r="Z23" s="15" t="e">
        <f t="shared" si="1"/>
        <v>#VALUE!</v>
      </c>
      <c r="AA23" s="157"/>
      <c r="AB23" s="157"/>
      <c r="AC23" s="16" t="e">
        <f t="shared" si="2"/>
        <v>#VALUE!</v>
      </c>
      <c r="AE23" s="164" t="e">
        <f>IF(Y23=0,0,LOOKUP(Y23,[1]Deduct!A$2:A$18,[1]Deduct!C$2:C$18))</f>
        <v>#VALUE!</v>
      </c>
      <c r="AF23" s="165" t="e">
        <f>IF(Y23=0,0,LOOKUP(Y23,[1]Deduct!A$2:A$18,[1]Deduct!D$2:D$18))</f>
        <v>#VALUE!</v>
      </c>
      <c r="AG23" s="165" t="e">
        <f>IF(Y23=0,0,LOOKUP(Y23,[1]Deduct!A$2:A$18,[1]Deduct!E$2:E$18))</f>
        <v>#VALUE!</v>
      </c>
      <c r="AH23" s="166" t="e">
        <f t="shared" si="3"/>
        <v>#VALUE!</v>
      </c>
      <c r="AJ23" s="163">
        <f>IF(X23=0,0,LOOKUP(X23,[1]Deduct!A$21:A$64,[1]Deduct!A$21:A$64))-X23</f>
        <v>0</v>
      </c>
      <c r="AK23" s="167">
        <f>IF(X23=0,0,LOOKUP(X23,[1]Deduct!A$21:A$64,[1]Deduct!C$21:C$64))</f>
        <v>1.33</v>
      </c>
      <c r="AL23" s="163">
        <f>IF(X23=0,0,LOOKUP(X23,[1]Deduct!A$21:A$64,[1]Deduct!D$21:D$64))</f>
        <v>15.12</v>
      </c>
      <c r="AM23" s="163">
        <f>IF(X23=0,0,LOOKUP(X23,[1]Deduct!A$21:A$64,[1]Deduct!E$21:E$64))</f>
        <v>7.61</v>
      </c>
      <c r="AN23" s="165">
        <f t="shared" si="4"/>
        <v>49.83</v>
      </c>
      <c r="AP23" s="168" t="e">
        <f t="shared" si="5"/>
        <v>#VALUE!</v>
      </c>
    </row>
    <row r="24" spans="1:42" s="163" customFormat="1" ht="15">
      <c r="A24" s="156">
        <v>22</v>
      </c>
      <c r="B24" s="181" t="s">
        <v>63</v>
      </c>
      <c r="C24" s="3" t="s">
        <v>139</v>
      </c>
      <c r="D24" s="1" t="s">
        <v>20</v>
      </c>
      <c r="E24" s="157" t="s">
        <v>18</v>
      </c>
      <c r="F24" s="158">
        <v>11</v>
      </c>
      <c r="G24" s="159">
        <f t="shared" si="6"/>
        <v>37.5</v>
      </c>
      <c r="H24" s="160">
        <v>37.5</v>
      </c>
      <c r="I24" s="25">
        <v>9</v>
      </c>
      <c r="J24" s="26">
        <v>4.5</v>
      </c>
      <c r="K24" s="27">
        <v>0</v>
      </c>
      <c r="L24" s="28">
        <v>0</v>
      </c>
      <c r="M24" s="25">
        <v>0</v>
      </c>
      <c r="N24" s="26">
        <v>0</v>
      </c>
      <c r="O24" s="27">
        <v>12</v>
      </c>
      <c r="P24" s="28">
        <v>7.5</v>
      </c>
      <c r="Q24" s="25">
        <v>9</v>
      </c>
      <c r="R24" s="26">
        <v>4.5</v>
      </c>
      <c r="S24" s="27">
        <v>1.5</v>
      </c>
      <c r="T24" s="28">
        <v>9</v>
      </c>
      <c r="U24" s="25">
        <v>1.5</v>
      </c>
      <c r="V24" s="26">
        <v>9</v>
      </c>
      <c r="W24" s="161"/>
      <c r="X24" s="162">
        <f t="shared" si="0"/>
        <v>825</v>
      </c>
      <c r="Y24" s="162" t="e">
        <f>SUMIF('[1]2007'!$B$2119:$B$2200,[1]New!B26,'[1]2007'!$E$2119:$E$2200)</f>
        <v>#VALUE!</v>
      </c>
      <c r="Z24" s="15" t="e">
        <f t="shared" si="1"/>
        <v>#VALUE!</v>
      </c>
      <c r="AA24" s="157">
        <v>1</v>
      </c>
      <c r="AB24" s="157"/>
      <c r="AC24" s="16" t="e">
        <f t="shared" si="2"/>
        <v>#VALUE!</v>
      </c>
      <c r="AE24" s="164" t="e">
        <f>IF(Y24=0,0,LOOKUP(Y24,[1]Deduct!A$2:A$18,[1]Deduct!C$2:C$18))</f>
        <v>#VALUE!</v>
      </c>
      <c r="AF24" s="165" t="e">
        <f>IF(Y24=0,0,LOOKUP(Y24,[1]Deduct!A$2:A$18,[1]Deduct!D$2:D$18))</f>
        <v>#VALUE!</v>
      </c>
      <c r="AG24" s="165" t="e">
        <f>IF(Y24=0,0,LOOKUP(Y24,[1]Deduct!A$2:A$18,[1]Deduct!E$2:E$18))</f>
        <v>#VALUE!</v>
      </c>
      <c r="AH24" s="166" t="e">
        <f t="shared" si="3"/>
        <v>#VALUE!</v>
      </c>
      <c r="AJ24" s="163">
        <f>IF(X24=0,0,LOOKUP(X24,[1]Deduct!A$21:A$64,[1]Deduct!A$21:A$64))-X24</f>
        <v>-75</v>
      </c>
      <c r="AK24" s="167">
        <f>IF(X24=0,0,LOOKUP(X24,[1]Deduct!A$21:A$64,[1]Deduct!C$21:C$64))</f>
        <v>76.92</v>
      </c>
      <c r="AL24" s="163">
        <f>IF(X24=0,0,LOOKUP(X24,[1]Deduct!A$21:A$64,[1]Deduct!D$21:D$64))</f>
        <v>30.49</v>
      </c>
      <c r="AM24" s="163">
        <f>IF(X24=0,0,LOOKUP(X24,[1]Deduct!A$21:A$64,[1]Deduct!E$21:E$64))</f>
        <v>13.01</v>
      </c>
      <c r="AN24" s="165">
        <f t="shared" si="4"/>
        <v>169.12</v>
      </c>
      <c r="AP24" s="168" t="e">
        <f t="shared" si="5"/>
        <v>#VALUE!</v>
      </c>
    </row>
    <row r="25" spans="1:42" s="163" customFormat="1" ht="15">
      <c r="A25" s="156">
        <v>23</v>
      </c>
      <c r="B25" s="181" t="s">
        <v>64</v>
      </c>
      <c r="C25" s="3" t="s">
        <v>140</v>
      </c>
      <c r="D25" s="1" t="s">
        <v>17</v>
      </c>
      <c r="E25" s="157" t="s">
        <v>18</v>
      </c>
      <c r="F25" s="158">
        <v>11.5</v>
      </c>
      <c r="G25" s="159">
        <f t="shared" si="6"/>
        <v>37.5</v>
      </c>
      <c r="H25" s="160">
        <v>37.5</v>
      </c>
      <c r="I25" s="25">
        <v>7.5</v>
      </c>
      <c r="J25" s="26">
        <v>3</v>
      </c>
      <c r="K25" s="27">
        <v>7.5</v>
      </c>
      <c r="L25" s="28">
        <v>3</v>
      </c>
      <c r="M25" s="25">
        <v>7.5</v>
      </c>
      <c r="N25" s="26">
        <v>3</v>
      </c>
      <c r="O25" s="27">
        <v>7.5</v>
      </c>
      <c r="P25" s="28">
        <v>3</v>
      </c>
      <c r="Q25" s="25">
        <v>7.5</v>
      </c>
      <c r="R25" s="26">
        <v>3</v>
      </c>
      <c r="S25" s="27">
        <v>0</v>
      </c>
      <c r="T25" s="28">
        <v>0</v>
      </c>
      <c r="U25" s="25">
        <v>0</v>
      </c>
      <c r="V25" s="26">
        <v>0</v>
      </c>
      <c r="W25" s="161"/>
      <c r="X25" s="162">
        <f t="shared" si="0"/>
        <v>862.5</v>
      </c>
      <c r="Y25" s="162" t="e">
        <f>SUMIF('[1]2007'!$B$2119:$B$2200,[1]New!B27,'[1]2007'!$E$2119:$E$2200)</f>
        <v>#VALUE!</v>
      </c>
      <c r="Z25" s="15" t="e">
        <f t="shared" si="1"/>
        <v>#VALUE!</v>
      </c>
      <c r="AA25" s="157"/>
      <c r="AB25" s="157"/>
      <c r="AC25" s="16" t="e">
        <f t="shared" si="2"/>
        <v>#VALUE!</v>
      </c>
      <c r="AE25" s="164" t="e">
        <f>IF(Y25=0,0,LOOKUP(Y25,[1]Deduct!A$2:A$18,[1]Deduct!C$2:C$18))</f>
        <v>#VALUE!</v>
      </c>
      <c r="AF25" s="165" t="e">
        <f>IF(Y25=0,0,LOOKUP(Y25,[1]Deduct!A$2:A$18,[1]Deduct!D$2:D$18))</f>
        <v>#VALUE!</v>
      </c>
      <c r="AG25" s="165" t="e">
        <f>IF(Y25=0,0,LOOKUP(Y25,[1]Deduct!A$2:A$18,[1]Deduct!E$2:E$18))</f>
        <v>#VALUE!</v>
      </c>
      <c r="AH25" s="166" t="e">
        <f t="shared" si="3"/>
        <v>#VALUE!</v>
      </c>
      <c r="AJ25" s="163">
        <f>IF(X25=0,0,LOOKUP(X25,[1]Deduct!A$21:A$64,[1]Deduct!A$21:A$64))-X25</f>
        <v>-112.5</v>
      </c>
      <c r="AK25" s="167">
        <f>IF(X25=0,0,LOOKUP(X25,[1]Deduct!A$21:A$64,[1]Deduct!C$21:C$64))</f>
        <v>76.92</v>
      </c>
      <c r="AL25" s="163">
        <f>IF(X25=0,0,LOOKUP(X25,[1]Deduct!A$21:A$64,[1]Deduct!D$21:D$64))</f>
        <v>30.49</v>
      </c>
      <c r="AM25" s="163">
        <f>IF(X25=0,0,LOOKUP(X25,[1]Deduct!A$21:A$64,[1]Deduct!E$21:E$64))</f>
        <v>13.01</v>
      </c>
      <c r="AN25" s="165">
        <f t="shared" si="4"/>
        <v>169.12</v>
      </c>
      <c r="AP25" s="168" t="e">
        <f t="shared" si="5"/>
        <v>#VALUE!</v>
      </c>
    </row>
    <row r="26" spans="1:42" s="163" customFormat="1" ht="15">
      <c r="A26" s="156">
        <v>24</v>
      </c>
      <c r="B26" s="181" t="s">
        <v>65</v>
      </c>
      <c r="C26" s="3" t="s">
        <v>141</v>
      </c>
      <c r="D26" s="1" t="s">
        <v>20</v>
      </c>
      <c r="E26" s="157" t="s">
        <v>18</v>
      </c>
      <c r="F26" s="158">
        <v>11</v>
      </c>
      <c r="G26" s="159">
        <f t="shared" si="6"/>
        <v>20</v>
      </c>
      <c r="H26" s="160">
        <v>20</v>
      </c>
      <c r="I26" s="25">
        <v>5</v>
      </c>
      <c r="J26" s="26">
        <v>9</v>
      </c>
      <c r="K26" s="27">
        <v>5</v>
      </c>
      <c r="L26" s="28">
        <v>9</v>
      </c>
      <c r="M26" s="25">
        <v>0</v>
      </c>
      <c r="N26" s="26">
        <v>0</v>
      </c>
      <c r="O26" s="27">
        <v>0</v>
      </c>
      <c r="P26" s="28">
        <v>0</v>
      </c>
      <c r="Q26" s="25">
        <v>5</v>
      </c>
      <c r="R26" s="26">
        <v>9</v>
      </c>
      <c r="S26" s="27">
        <v>5</v>
      </c>
      <c r="T26" s="28">
        <v>9</v>
      </c>
      <c r="U26" s="25">
        <v>5</v>
      </c>
      <c r="V26" s="26">
        <v>9</v>
      </c>
      <c r="W26" s="161"/>
      <c r="X26" s="162">
        <f t="shared" si="0"/>
        <v>440</v>
      </c>
      <c r="Y26" s="162" t="e">
        <f>SUMIF('[1]2007'!$B$2119:$B$2200,[1]New!B28,'[1]2007'!$E$2119:$E$2200)</f>
        <v>#VALUE!</v>
      </c>
      <c r="Z26" s="15" t="e">
        <f t="shared" si="1"/>
        <v>#VALUE!</v>
      </c>
      <c r="AA26" s="157">
        <v>1</v>
      </c>
      <c r="AB26" s="157"/>
      <c r="AC26" s="16" t="e">
        <f t="shared" si="2"/>
        <v>#VALUE!</v>
      </c>
      <c r="AE26" s="164" t="e">
        <f>IF(Y26=0,0,LOOKUP(Y26,[1]Deduct!A$2:A$18,[1]Deduct!C$2:C$18))</f>
        <v>#VALUE!</v>
      </c>
      <c r="AF26" s="165" t="e">
        <f>IF(Y26=0,0,LOOKUP(Y26,[1]Deduct!A$2:A$18,[1]Deduct!D$2:D$18))</f>
        <v>#VALUE!</v>
      </c>
      <c r="AG26" s="165" t="e">
        <f>IF(Y26=0,0,LOOKUP(Y26,[1]Deduct!A$2:A$18,[1]Deduct!E$2:E$18))</f>
        <v>#VALUE!</v>
      </c>
      <c r="AH26" s="166" t="e">
        <f t="shared" si="3"/>
        <v>#VALUE!</v>
      </c>
      <c r="AJ26" s="163">
        <f>IF(X26=0,0,LOOKUP(X26,[1]Deduct!A$21:A$64,[1]Deduct!A$21:A$64))-X26</f>
        <v>0</v>
      </c>
      <c r="AK26" s="167">
        <f>IF(X26=0,0,LOOKUP(X26,[1]Deduct!A$21:A$64,[1]Deduct!C$21:C$64))</f>
        <v>1.33</v>
      </c>
      <c r="AL26" s="163">
        <f>IF(X26=0,0,LOOKUP(X26,[1]Deduct!A$21:A$64,[1]Deduct!D$21:D$64))</f>
        <v>15.12</v>
      </c>
      <c r="AM26" s="163">
        <f>IF(X26=0,0,LOOKUP(X26,[1]Deduct!A$21:A$64,[1]Deduct!E$21:E$64))</f>
        <v>7.61</v>
      </c>
      <c r="AN26" s="165">
        <f t="shared" si="4"/>
        <v>49.83</v>
      </c>
      <c r="AP26" s="168" t="e">
        <f t="shared" si="5"/>
        <v>#VALUE!</v>
      </c>
    </row>
    <row r="27" spans="1:42" s="163" customFormat="1" ht="15">
      <c r="A27" s="156">
        <v>25</v>
      </c>
      <c r="B27" s="181" t="s">
        <v>66</v>
      </c>
      <c r="C27" s="3" t="s">
        <v>142</v>
      </c>
      <c r="D27" s="1" t="s">
        <v>25</v>
      </c>
      <c r="E27" s="157" t="s">
        <v>18</v>
      </c>
      <c r="F27" s="158">
        <v>11</v>
      </c>
      <c r="G27" s="159">
        <f t="shared" si="6"/>
        <v>20</v>
      </c>
      <c r="H27" s="160">
        <v>20</v>
      </c>
      <c r="I27" s="25">
        <v>9</v>
      </c>
      <c r="J27" s="26">
        <v>1</v>
      </c>
      <c r="K27" s="27">
        <v>9</v>
      </c>
      <c r="L27" s="28">
        <v>1</v>
      </c>
      <c r="M27" s="25">
        <v>9</v>
      </c>
      <c r="N27" s="26">
        <v>1</v>
      </c>
      <c r="O27" s="27">
        <v>9</v>
      </c>
      <c r="P27" s="28">
        <v>1</v>
      </c>
      <c r="Q27" s="25">
        <v>9</v>
      </c>
      <c r="R27" s="26">
        <v>1</v>
      </c>
      <c r="S27" s="27">
        <v>0</v>
      </c>
      <c r="T27" s="28">
        <v>0</v>
      </c>
      <c r="U27" s="25">
        <v>0</v>
      </c>
      <c r="V27" s="26">
        <v>0</v>
      </c>
      <c r="W27" s="161"/>
      <c r="X27" s="162">
        <f t="shared" si="0"/>
        <v>440</v>
      </c>
      <c r="Y27" s="162" t="e">
        <f>SUMIF('[1]2007'!$B$2119:$B$2200,[1]New!B29,'[1]2007'!$E$2119:$E$2200)</f>
        <v>#VALUE!</v>
      </c>
      <c r="Z27" s="15" t="e">
        <f t="shared" si="1"/>
        <v>#VALUE!</v>
      </c>
      <c r="AA27" s="157"/>
      <c r="AB27" s="157"/>
      <c r="AC27" s="16" t="e">
        <f t="shared" si="2"/>
        <v>#VALUE!</v>
      </c>
      <c r="AE27" s="164" t="e">
        <f>IF(Y27=0,0,LOOKUP(Y27,[1]Deduct!A$2:A$18,[1]Deduct!C$2:C$18))</f>
        <v>#VALUE!</v>
      </c>
      <c r="AF27" s="165" t="e">
        <f>IF(Y27=0,0,LOOKUP(Y27,[1]Deduct!A$2:A$18,[1]Deduct!D$2:D$18))</f>
        <v>#VALUE!</v>
      </c>
      <c r="AG27" s="165" t="e">
        <f>IF(Y27=0,0,LOOKUP(Y27,[1]Deduct!A$2:A$18,[1]Deduct!E$2:E$18))</f>
        <v>#VALUE!</v>
      </c>
      <c r="AH27" s="166" t="e">
        <f t="shared" si="3"/>
        <v>#VALUE!</v>
      </c>
      <c r="AJ27" s="163">
        <f>IF(X27=0,0,LOOKUP(X27,[1]Deduct!A$21:A$64,[1]Deduct!A$21:A$64))-X27</f>
        <v>0</v>
      </c>
      <c r="AK27" s="167">
        <f>IF(X27=0,0,LOOKUP(X27,[1]Deduct!A$21:A$64,[1]Deduct!C$21:C$64))</f>
        <v>1.33</v>
      </c>
      <c r="AL27" s="163">
        <f>IF(X27=0,0,LOOKUP(X27,[1]Deduct!A$21:A$64,[1]Deduct!D$21:D$64))</f>
        <v>15.12</v>
      </c>
      <c r="AM27" s="163">
        <f>IF(X27=0,0,LOOKUP(X27,[1]Deduct!A$21:A$64,[1]Deduct!E$21:E$64))</f>
        <v>7.61</v>
      </c>
      <c r="AN27" s="165">
        <f t="shared" si="4"/>
        <v>49.83</v>
      </c>
      <c r="AP27" s="168" t="e">
        <f t="shared" si="5"/>
        <v>#VALUE!</v>
      </c>
    </row>
    <row r="28" spans="1:42" s="163" customFormat="1" ht="15">
      <c r="A28" s="156">
        <v>26</v>
      </c>
      <c r="B28" s="181" t="s">
        <v>21</v>
      </c>
      <c r="C28" s="3" t="s">
        <v>22</v>
      </c>
      <c r="D28" s="1" t="s">
        <v>20</v>
      </c>
      <c r="E28" s="157" t="s">
        <v>18</v>
      </c>
      <c r="F28" s="158">
        <v>11</v>
      </c>
      <c r="G28" s="159">
        <f t="shared" si="6"/>
        <v>20</v>
      </c>
      <c r="H28" s="160">
        <v>20</v>
      </c>
      <c r="I28" s="25">
        <v>2</v>
      </c>
      <c r="J28" s="26">
        <v>6</v>
      </c>
      <c r="K28" s="27">
        <v>2</v>
      </c>
      <c r="L28" s="28">
        <v>6</v>
      </c>
      <c r="M28" s="25">
        <v>2</v>
      </c>
      <c r="N28" s="26">
        <v>6</v>
      </c>
      <c r="O28" s="27">
        <v>0</v>
      </c>
      <c r="P28" s="28">
        <v>0</v>
      </c>
      <c r="Q28" s="25">
        <v>0</v>
      </c>
      <c r="R28" s="26">
        <v>0</v>
      </c>
      <c r="S28" s="27">
        <v>2</v>
      </c>
      <c r="T28" s="28">
        <v>6</v>
      </c>
      <c r="U28" s="25">
        <v>2</v>
      </c>
      <c r="V28" s="26">
        <v>6</v>
      </c>
      <c r="W28" s="161"/>
      <c r="X28" s="162">
        <f t="shared" si="0"/>
        <v>440</v>
      </c>
      <c r="Y28" s="162" t="e">
        <f>SUMIF('[1]2007'!$B$2119:$B$2200,[1]New!B30,'[1]2007'!$E$2119:$E$2200)</f>
        <v>#VALUE!</v>
      </c>
      <c r="Z28" s="15" t="e">
        <f t="shared" si="1"/>
        <v>#VALUE!</v>
      </c>
      <c r="AA28" s="157"/>
      <c r="AB28" s="157"/>
      <c r="AC28" s="16" t="e">
        <f t="shared" si="2"/>
        <v>#VALUE!</v>
      </c>
      <c r="AE28" s="164" t="e">
        <f>IF(Y28=0,0,LOOKUP(Y28,[1]Deduct!A$2:A$18,[1]Deduct!C$2:C$18))</f>
        <v>#VALUE!</v>
      </c>
      <c r="AF28" s="165" t="e">
        <f>IF(Y28=0,0,LOOKUP(Y28,[1]Deduct!A$2:A$18,[1]Deduct!D$2:D$18))</f>
        <v>#VALUE!</v>
      </c>
      <c r="AG28" s="165" t="e">
        <f>IF(Y28=0,0,LOOKUP(Y28,[1]Deduct!A$2:A$18,[1]Deduct!E$2:E$18))</f>
        <v>#VALUE!</v>
      </c>
      <c r="AH28" s="166" t="e">
        <f t="shared" si="3"/>
        <v>#VALUE!</v>
      </c>
      <c r="AJ28" s="163">
        <f>IF(X28=0,0,LOOKUP(X28,[1]Deduct!A$21:A$64,[1]Deduct!A$21:A$64))-X28</f>
        <v>0</v>
      </c>
      <c r="AK28" s="167">
        <f>IF(X28=0,0,LOOKUP(X28,[1]Deduct!A$21:A$64,[1]Deduct!C$21:C$64))</f>
        <v>1.33</v>
      </c>
      <c r="AL28" s="163">
        <f>IF(X28=0,0,LOOKUP(X28,[1]Deduct!A$21:A$64,[1]Deduct!D$21:D$64))</f>
        <v>15.12</v>
      </c>
      <c r="AM28" s="163">
        <f>IF(X28=0,0,LOOKUP(X28,[1]Deduct!A$21:A$64,[1]Deduct!E$21:E$64))</f>
        <v>7.61</v>
      </c>
      <c r="AN28" s="165">
        <f t="shared" si="4"/>
        <v>49.83</v>
      </c>
      <c r="AP28" s="168" t="e">
        <f t="shared" si="5"/>
        <v>#VALUE!</v>
      </c>
    </row>
    <row r="29" spans="1:42" s="163" customFormat="1" ht="15">
      <c r="A29" s="156">
        <v>27</v>
      </c>
      <c r="B29" s="181" t="s">
        <v>67</v>
      </c>
      <c r="C29" s="3" t="s">
        <v>143</v>
      </c>
      <c r="D29" s="1" t="s">
        <v>20</v>
      </c>
      <c r="E29" s="157" t="s">
        <v>18</v>
      </c>
      <c r="F29" s="158">
        <v>11</v>
      </c>
      <c r="G29" s="159">
        <f t="shared" si="6"/>
        <v>37.5</v>
      </c>
      <c r="H29" s="160">
        <v>37.5</v>
      </c>
      <c r="I29" s="25">
        <v>0</v>
      </c>
      <c r="J29" s="26">
        <v>0</v>
      </c>
      <c r="K29" s="27">
        <v>0</v>
      </c>
      <c r="L29" s="28">
        <v>0</v>
      </c>
      <c r="M29" s="25">
        <v>9</v>
      </c>
      <c r="N29" s="26">
        <v>4.5</v>
      </c>
      <c r="O29" s="27">
        <v>9</v>
      </c>
      <c r="P29" s="28">
        <v>4.5</v>
      </c>
      <c r="Q29" s="25">
        <v>9</v>
      </c>
      <c r="R29" s="26">
        <v>4.5</v>
      </c>
      <c r="S29" s="27">
        <v>9</v>
      </c>
      <c r="T29" s="28">
        <v>4.5</v>
      </c>
      <c r="U29" s="25">
        <v>9</v>
      </c>
      <c r="V29" s="26">
        <v>4.5</v>
      </c>
      <c r="W29" s="161"/>
      <c r="X29" s="162">
        <f t="shared" si="0"/>
        <v>825</v>
      </c>
      <c r="Y29" s="162" t="e">
        <f>SUMIF('[1]2007'!$B$2119:$B$2200,[1]New!B31,'[1]2007'!$E$2119:$E$2200)</f>
        <v>#VALUE!</v>
      </c>
      <c r="Z29" s="15" t="e">
        <f t="shared" si="1"/>
        <v>#VALUE!</v>
      </c>
      <c r="AA29" s="157"/>
      <c r="AB29" s="157"/>
      <c r="AC29" s="16" t="e">
        <f t="shared" si="2"/>
        <v>#VALUE!</v>
      </c>
      <c r="AE29" s="164" t="e">
        <f>IF(Y29=0,0,LOOKUP(Y29,[1]Deduct!A$2:A$18,[1]Deduct!C$2:C$18))</f>
        <v>#VALUE!</v>
      </c>
      <c r="AF29" s="165" t="e">
        <f>IF(Y29=0,0,LOOKUP(Y29,[1]Deduct!A$2:A$18,[1]Deduct!D$2:D$18))</f>
        <v>#VALUE!</v>
      </c>
      <c r="AG29" s="165" t="e">
        <f>IF(Y29=0,0,LOOKUP(Y29,[1]Deduct!A$2:A$18,[1]Deduct!E$2:E$18))</f>
        <v>#VALUE!</v>
      </c>
      <c r="AH29" s="166" t="e">
        <f t="shared" si="3"/>
        <v>#VALUE!</v>
      </c>
      <c r="AJ29" s="163">
        <f>IF(X29=0,0,LOOKUP(X29,[1]Deduct!A$21:A$64,[1]Deduct!A$21:A$64))-X29</f>
        <v>-75</v>
      </c>
      <c r="AK29" s="167">
        <f>IF(X29=0,0,LOOKUP(X29,[1]Deduct!A$21:A$64,[1]Deduct!C$21:C$64))</f>
        <v>76.92</v>
      </c>
      <c r="AL29" s="163">
        <f>IF(X29=0,0,LOOKUP(X29,[1]Deduct!A$21:A$64,[1]Deduct!D$21:D$64))</f>
        <v>30.49</v>
      </c>
      <c r="AM29" s="163">
        <f>IF(X29=0,0,LOOKUP(X29,[1]Deduct!A$21:A$64,[1]Deduct!E$21:E$64))</f>
        <v>13.01</v>
      </c>
      <c r="AN29" s="165">
        <f t="shared" si="4"/>
        <v>169.12</v>
      </c>
      <c r="AP29" s="168" t="e">
        <f t="shared" si="5"/>
        <v>#VALUE!</v>
      </c>
    </row>
    <row r="30" spans="1:42" s="163" customFormat="1" ht="15">
      <c r="A30" s="156">
        <v>28</v>
      </c>
      <c r="B30" s="181" t="s">
        <v>69</v>
      </c>
      <c r="C30" s="3" t="s">
        <v>145</v>
      </c>
      <c r="D30" s="1" t="s">
        <v>17</v>
      </c>
      <c r="E30" s="157" t="s">
        <v>18</v>
      </c>
      <c r="F30" s="158">
        <v>11</v>
      </c>
      <c r="G30" s="159">
        <f t="shared" si="6"/>
        <v>11</v>
      </c>
      <c r="H30" s="160">
        <v>11</v>
      </c>
      <c r="I30" s="25">
        <v>0</v>
      </c>
      <c r="J30" s="26">
        <v>0</v>
      </c>
      <c r="K30" s="27">
        <v>12</v>
      </c>
      <c r="L30" s="28">
        <v>5</v>
      </c>
      <c r="M30" s="25">
        <v>0</v>
      </c>
      <c r="N30" s="26">
        <v>0</v>
      </c>
      <c r="O30" s="27">
        <v>0</v>
      </c>
      <c r="P30" s="28">
        <v>0</v>
      </c>
      <c r="Q30" s="25">
        <v>0</v>
      </c>
      <c r="R30" s="26">
        <v>0</v>
      </c>
      <c r="S30" s="27">
        <v>12</v>
      </c>
      <c r="T30" s="28">
        <v>6</v>
      </c>
      <c r="U30" s="25">
        <v>0</v>
      </c>
      <c r="V30" s="26">
        <v>0</v>
      </c>
      <c r="W30" s="161"/>
      <c r="X30" s="162">
        <f t="shared" si="0"/>
        <v>242</v>
      </c>
      <c r="Y30" s="162" t="e">
        <f>SUMIF('[1]2007'!$B$2119:$B$2200,[1]New!B32,'[1]2007'!$E$2119:$E$2200)</f>
        <v>#VALUE!</v>
      </c>
      <c r="Z30" s="15" t="e">
        <f t="shared" si="1"/>
        <v>#VALUE!</v>
      </c>
      <c r="AA30" s="157"/>
      <c r="AB30" s="157"/>
      <c r="AC30" s="16" t="e">
        <f t="shared" si="2"/>
        <v>#VALUE!</v>
      </c>
      <c r="AE30" s="164" t="e">
        <f>IF(Y30=0,0,LOOKUP(Y30,[1]Deduct!A$2:A$18,[1]Deduct!C$2:C$18))</f>
        <v>#VALUE!</v>
      </c>
      <c r="AF30" s="165" t="e">
        <f>IF(Y30=0,0,LOOKUP(Y30,[1]Deduct!A$2:A$18,[1]Deduct!D$2:D$18))</f>
        <v>#VALUE!</v>
      </c>
      <c r="AG30" s="165" t="e">
        <f>IF(Y30=0,0,LOOKUP(Y30,[1]Deduct!A$2:A$18,[1]Deduct!E$2:E$18))</f>
        <v>#VALUE!</v>
      </c>
      <c r="AH30" s="166" t="e">
        <f t="shared" si="3"/>
        <v>#VALUE!</v>
      </c>
      <c r="AJ30" s="163" t="e">
        <f>IF(X30=0,0,LOOKUP(X30,[1]Deduct!A$21:A$64,[1]Deduct!A$21:A$64))-X30</f>
        <v>#N/A</v>
      </c>
      <c r="AK30" s="167" t="e">
        <f>IF(X30=0,0,LOOKUP(X30,[1]Deduct!A$21:A$64,[1]Deduct!C$21:C$64))</f>
        <v>#N/A</v>
      </c>
      <c r="AL30" s="163" t="e">
        <f>IF(X30=0,0,LOOKUP(X30,[1]Deduct!A$21:A$64,[1]Deduct!D$21:D$64))</f>
        <v>#N/A</v>
      </c>
      <c r="AM30" s="163" t="e">
        <f>IF(X30=0,0,LOOKUP(X30,[1]Deduct!A$21:A$64,[1]Deduct!E$21:E$64))</f>
        <v>#N/A</v>
      </c>
      <c r="AN30" s="165" t="e">
        <f t="shared" si="4"/>
        <v>#N/A</v>
      </c>
      <c r="AP30" s="168" t="e">
        <f t="shared" si="5"/>
        <v>#N/A</v>
      </c>
    </row>
    <row r="31" spans="1:42" s="163" customFormat="1" ht="15">
      <c r="A31" s="156">
        <v>29</v>
      </c>
      <c r="B31" s="181" t="s">
        <v>236</v>
      </c>
      <c r="C31" s="3" t="s">
        <v>237</v>
      </c>
      <c r="D31" s="1" t="s">
        <v>17</v>
      </c>
      <c r="E31" s="157" t="s">
        <v>18</v>
      </c>
      <c r="F31" s="158">
        <v>11</v>
      </c>
      <c r="G31" s="159">
        <f t="shared" si="6"/>
        <v>20</v>
      </c>
      <c r="H31" s="160">
        <v>20</v>
      </c>
      <c r="I31" s="25">
        <v>0</v>
      </c>
      <c r="J31" s="26">
        <v>0</v>
      </c>
      <c r="K31" s="27">
        <v>0</v>
      </c>
      <c r="L31" s="28">
        <v>0</v>
      </c>
      <c r="M31" s="25">
        <v>12</v>
      </c>
      <c r="N31" s="26">
        <v>4</v>
      </c>
      <c r="O31" s="27">
        <v>12</v>
      </c>
      <c r="P31" s="28">
        <v>4</v>
      </c>
      <c r="Q31" s="25">
        <v>12</v>
      </c>
      <c r="R31" s="26">
        <v>4</v>
      </c>
      <c r="S31" s="27">
        <v>12</v>
      </c>
      <c r="T31" s="28">
        <v>4</v>
      </c>
      <c r="U31" s="25">
        <v>12</v>
      </c>
      <c r="V31" s="26">
        <v>4</v>
      </c>
      <c r="W31" s="161"/>
      <c r="X31" s="162">
        <f t="shared" si="0"/>
        <v>440</v>
      </c>
      <c r="Y31" s="162" t="e">
        <f>SUMIF('[1]2007'!$B$2119:$B$2200,[1]New!B33,'[1]2007'!$E$2119:$E$2200)</f>
        <v>#VALUE!</v>
      </c>
      <c r="Z31" s="15" t="e">
        <f t="shared" si="1"/>
        <v>#VALUE!</v>
      </c>
      <c r="AA31" s="157">
        <v>1</v>
      </c>
      <c r="AB31" s="157"/>
      <c r="AC31" s="16" t="e">
        <f t="shared" si="2"/>
        <v>#VALUE!</v>
      </c>
      <c r="AE31" s="164" t="e">
        <f>IF(Y31=0,0,LOOKUP(Y31,[1]Deduct!A$2:A$18,[1]Deduct!C$2:C$18))</f>
        <v>#VALUE!</v>
      </c>
      <c r="AF31" s="165" t="e">
        <f>IF(Y31=0,0,LOOKUP(Y31,[1]Deduct!A$2:A$18,[1]Deduct!D$2:D$18))</f>
        <v>#VALUE!</v>
      </c>
      <c r="AG31" s="165" t="e">
        <f>IF(Y31=0,0,LOOKUP(Y31,[1]Deduct!A$2:A$18,[1]Deduct!E$2:E$18))</f>
        <v>#VALUE!</v>
      </c>
      <c r="AH31" s="166" t="e">
        <f t="shared" si="3"/>
        <v>#VALUE!</v>
      </c>
      <c r="AJ31" s="163">
        <f>IF(X31=0,0,LOOKUP(X31,[1]Deduct!A$21:A$64,[1]Deduct!A$21:A$64))-X31</f>
        <v>0</v>
      </c>
      <c r="AK31" s="167">
        <f>IF(X31=0,0,LOOKUP(X31,[1]Deduct!A$21:A$64,[1]Deduct!C$21:C$64))</f>
        <v>1.33</v>
      </c>
      <c r="AL31" s="163">
        <f>IF(X31=0,0,LOOKUP(X31,[1]Deduct!A$21:A$64,[1]Deduct!D$21:D$64))</f>
        <v>15.12</v>
      </c>
      <c r="AM31" s="163">
        <f>IF(X31=0,0,LOOKUP(X31,[1]Deduct!A$21:A$64,[1]Deduct!E$21:E$64))</f>
        <v>7.61</v>
      </c>
      <c r="AN31" s="165">
        <f t="shared" si="4"/>
        <v>49.83</v>
      </c>
      <c r="AP31" s="168" t="e">
        <f t="shared" si="5"/>
        <v>#VALUE!</v>
      </c>
    </row>
    <row r="32" spans="1:42" s="163" customFormat="1" ht="15">
      <c r="A32" s="156">
        <v>30</v>
      </c>
      <c r="B32" s="181" t="s">
        <v>70</v>
      </c>
      <c r="C32" s="3" t="s">
        <v>146</v>
      </c>
      <c r="D32" s="1" t="s">
        <v>213</v>
      </c>
      <c r="E32" s="157" t="s">
        <v>18</v>
      </c>
      <c r="F32" s="158">
        <v>11</v>
      </c>
      <c r="G32" s="159">
        <f t="shared" si="6"/>
        <v>29.25</v>
      </c>
      <c r="H32" s="160">
        <v>29.25</v>
      </c>
      <c r="I32" s="25">
        <v>9</v>
      </c>
      <c r="J32" s="26">
        <v>2.25</v>
      </c>
      <c r="K32" s="27">
        <v>12</v>
      </c>
      <c r="L32" s="28">
        <v>6</v>
      </c>
      <c r="M32" s="25">
        <v>0</v>
      </c>
      <c r="N32" s="26">
        <v>0</v>
      </c>
      <c r="O32" s="27">
        <v>12</v>
      </c>
      <c r="P32" s="28">
        <v>6</v>
      </c>
      <c r="Q32" s="25">
        <v>0</v>
      </c>
      <c r="R32" s="26">
        <v>0</v>
      </c>
      <c r="S32" s="27">
        <v>9</v>
      </c>
      <c r="T32" s="28">
        <v>3</v>
      </c>
      <c r="U32" s="25">
        <v>9</v>
      </c>
      <c r="V32" s="26">
        <v>3</v>
      </c>
      <c r="W32" s="161"/>
      <c r="X32" s="162">
        <f t="shared" si="0"/>
        <v>643.5</v>
      </c>
      <c r="Y32" s="162" t="e">
        <f>SUMIF('[1]2007'!$B$2119:$B$2200,[1]New!B34,'[1]2007'!$E$2119:$E$2200)</f>
        <v>#VALUE!</v>
      </c>
      <c r="Z32" s="15" t="e">
        <f t="shared" si="1"/>
        <v>#VALUE!</v>
      </c>
      <c r="AA32" s="157">
        <v>1</v>
      </c>
      <c r="AB32" s="157"/>
      <c r="AC32" s="16" t="e">
        <f t="shared" si="2"/>
        <v>#VALUE!</v>
      </c>
      <c r="AE32" s="164" t="e">
        <f>IF(Y32=0,0,LOOKUP(Y32,[1]Deduct!A$2:A$18,[1]Deduct!C$2:C$18))</f>
        <v>#VALUE!</v>
      </c>
      <c r="AF32" s="165" t="e">
        <f>IF(Y32=0,0,LOOKUP(Y32,[1]Deduct!A$2:A$18,[1]Deduct!D$2:D$18))</f>
        <v>#VALUE!</v>
      </c>
      <c r="AG32" s="165" t="e">
        <f>IF(Y32=0,0,LOOKUP(Y32,[1]Deduct!A$2:A$18,[1]Deduct!E$2:E$18))</f>
        <v>#VALUE!</v>
      </c>
      <c r="AH32" s="166" t="e">
        <f t="shared" si="3"/>
        <v>#VALUE!</v>
      </c>
      <c r="AJ32" s="163">
        <f>IF(X32=0,0,LOOKUP(X32,[1]Deduct!A$21:A$64,[1]Deduct!A$21:A$64))-X32</f>
        <v>-3.5</v>
      </c>
      <c r="AK32" s="167">
        <f>IF(X32=0,0,LOOKUP(X32,[1]Deduct!A$21:A$64,[1]Deduct!C$21:C$64))</f>
        <v>45.66</v>
      </c>
      <c r="AL32" s="163">
        <f>IF(X32=0,0,LOOKUP(X32,[1]Deduct!A$21:A$64,[1]Deduct!D$21:D$64))</f>
        <v>25.02</v>
      </c>
      <c r="AM32" s="163">
        <f>IF(X32=0,0,LOOKUP(X32,[1]Deduct!A$21:A$64,[1]Deduct!E$21:E$64))</f>
        <v>11.07</v>
      </c>
      <c r="AN32" s="165">
        <f t="shared" si="4"/>
        <v>122.27</v>
      </c>
      <c r="AP32" s="168" t="e">
        <f t="shared" si="5"/>
        <v>#VALUE!</v>
      </c>
    </row>
    <row r="33" spans="1:42" s="163" customFormat="1" ht="15">
      <c r="A33" s="156">
        <v>31</v>
      </c>
      <c r="B33" s="181" t="s">
        <v>243</v>
      </c>
      <c r="C33" s="3" t="s">
        <v>244</v>
      </c>
      <c r="D33" s="1" t="s">
        <v>20</v>
      </c>
      <c r="E33" s="157" t="s">
        <v>18</v>
      </c>
      <c r="F33" s="158">
        <v>11</v>
      </c>
      <c r="G33" s="159">
        <f t="shared" si="6"/>
        <v>24</v>
      </c>
      <c r="H33" s="160">
        <v>24</v>
      </c>
      <c r="I33" s="25">
        <v>5</v>
      </c>
      <c r="J33" s="26">
        <v>9</v>
      </c>
      <c r="K33" s="27">
        <v>5</v>
      </c>
      <c r="L33" s="28">
        <v>9</v>
      </c>
      <c r="M33" s="25">
        <v>6</v>
      </c>
      <c r="N33" s="26">
        <v>9</v>
      </c>
      <c r="O33" s="27">
        <v>6</v>
      </c>
      <c r="P33" s="28">
        <v>9</v>
      </c>
      <c r="Q33" s="25">
        <v>5</v>
      </c>
      <c r="R33" s="26">
        <v>9</v>
      </c>
      <c r="S33" s="27">
        <v>6</v>
      </c>
      <c r="T33" s="28">
        <v>9</v>
      </c>
      <c r="U33" s="25">
        <v>6</v>
      </c>
      <c r="V33" s="26">
        <v>9</v>
      </c>
      <c r="W33" s="161"/>
      <c r="X33" s="162">
        <f t="shared" si="0"/>
        <v>528</v>
      </c>
      <c r="Y33" s="162" t="e">
        <f>SUMIF('[1]2007'!$B$2119:$B$2200,[1]New!B35,'[1]2007'!$E$2119:$E$2200)</f>
        <v>#VALUE!</v>
      </c>
      <c r="Z33" s="15" t="e">
        <f t="shared" si="1"/>
        <v>#VALUE!</v>
      </c>
      <c r="AA33" s="157"/>
      <c r="AB33" s="157"/>
      <c r="AC33" s="16" t="e">
        <f t="shared" si="2"/>
        <v>#VALUE!</v>
      </c>
      <c r="AE33" s="164" t="e">
        <f>IF(Y33=0,0,LOOKUP(Y33,[1]Deduct!A$2:A$18,[1]Deduct!C$2:C$18))</f>
        <v>#VALUE!</v>
      </c>
      <c r="AF33" s="165" t="e">
        <f>IF(Y33=0,0,LOOKUP(Y33,[1]Deduct!A$2:A$18,[1]Deduct!D$2:D$18))</f>
        <v>#VALUE!</v>
      </c>
      <c r="AG33" s="165" t="e">
        <f>IF(Y33=0,0,LOOKUP(Y33,[1]Deduct!A$2:A$18,[1]Deduct!E$2:E$18))</f>
        <v>#VALUE!</v>
      </c>
      <c r="AH33" s="166" t="e">
        <f t="shared" si="3"/>
        <v>#VALUE!</v>
      </c>
      <c r="AJ33" s="163">
        <f>IF(X33=0,0,LOOKUP(X33,[1]Deduct!A$21:A$64,[1]Deduct!A$21:A$64))-X33</f>
        <v>-8</v>
      </c>
      <c r="AK33" s="167">
        <f>IF(X33=0,0,LOOKUP(X33,[1]Deduct!A$21:A$64,[1]Deduct!C$21:C$64))</f>
        <v>16.18</v>
      </c>
      <c r="AL33" s="163">
        <f>IF(X33=0,0,LOOKUP(X33,[1]Deduct!A$21:A$64,[1]Deduct!D$21:D$64))</f>
        <v>19.079999999999998</v>
      </c>
      <c r="AM33" s="163">
        <f>IF(X33=0,0,LOOKUP(X33,[1]Deduct!A$21:A$64,[1]Deduct!E$21:E$64))</f>
        <v>9</v>
      </c>
      <c r="AN33" s="165">
        <f t="shared" si="4"/>
        <v>75.94</v>
      </c>
      <c r="AP33" s="168" t="e">
        <f t="shared" si="5"/>
        <v>#VALUE!</v>
      </c>
    </row>
    <row r="34" spans="1:42" s="163" customFormat="1" ht="15">
      <c r="A34" s="156">
        <v>32</v>
      </c>
      <c r="B34" s="181" t="s">
        <v>71</v>
      </c>
      <c r="C34" s="3" t="s">
        <v>147</v>
      </c>
      <c r="D34" s="1" t="s">
        <v>19</v>
      </c>
      <c r="E34" s="157" t="s">
        <v>18</v>
      </c>
      <c r="F34" s="158">
        <v>11</v>
      </c>
      <c r="G34" s="159">
        <f t="shared" si="6"/>
        <v>20</v>
      </c>
      <c r="H34" s="160">
        <v>20</v>
      </c>
      <c r="I34" s="25">
        <v>1</v>
      </c>
      <c r="J34" s="26">
        <v>5</v>
      </c>
      <c r="K34" s="27">
        <v>12.3</v>
      </c>
      <c r="L34" s="28">
        <v>4.3</v>
      </c>
      <c r="M34" s="25">
        <v>12.5</v>
      </c>
      <c r="N34" s="26">
        <v>4.5</v>
      </c>
      <c r="O34" s="27">
        <v>0</v>
      </c>
      <c r="P34" s="28">
        <v>0</v>
      </c>
      <c r="Q34" s="25">
        <v>12</v>
      </c>
      <c r="R34" s="26">
        <v>4</v>
      </c>
      <c r="S34" s="27">
        <v>6</v>
      </c>
      <c r="T34" s="28">
        <v>10</v>
      </c>
      <c r="U34" s="25">
        <v>0</v>
      </c>
      <c r="V34" s="26">
        <v>0</v>
      </c>
      <c r="W34" s="161"/>
      <c r="X34" s="162">
        <f t="shared" si="0"/>
        <v>440</v>
      </c>
      <c r="Y34" s="162" t="e">
        <f>SUMIF('[1]2007'!$B$2119:$B$2200,[1]New!B36,'[1]2007'!$E$2119:$E$2200)</f>
        <v>#VALUE!</v>
      </c>
      <c r="Z34" s="15" t="e">
        <f t="shared" si="1"/>
        <v>#VALUE!</v>
      </c>
      <c r="AA34" s="157"/>
      <c r="AB34" s="157"/>
      <c r="AC34" s="16" t="e">
        <f t="shared" si="2"/>
        <v>#VALUE!</v>
      </c>
      <c r="AE34" s="164" t="e">
        <f>IF(Y34=0,0,LOOKUP(Y34,[1]Deduct!A$2:A$18,[1]Deduct!C$2:C$18))</f>
        <v>#VALUE!</v>
      </c>
      <c r="AF34" s="165" t="e">
        <f>IF(Y34=0,0,LOOKUP(Y34,[1]Deduct!A$2:A$18,[1]Deduct!D$2:D$18))</f>
        <v>#VALUE!</v>
      </c>
      <c r="AG34" s="165" t="e">
        <f>IF(Y34=0,0,LOOKUP(Y34,[1]Deduct!A$2:A$18,[1]Deduct!E$2:E$18))</f>
        <v>#VALUE!</v>
      </c>
      <c r="AH34" s="166" t="e">
        <f t="shared" si="3"/>
        <v>#VALUE!</v>
      </c>
      <c r="AJ34" s="163">
        <f>IF(X34=0,0,LOOKUP(X34,[1]Deduct!A$21:A$64,[1]Deduct!A$21:A$64))-X34</f>
        <v>0</v>
      </c>
      <c r="AK34" s="167">
        <f>IF(X34=0,0,LOOKUP(X34,[1]Deduct!A$21:A$64,[1]Deduct!C$21:C$64))</f>
        <v>1.33</v>
      </c>
      <c r="AL34" s="163">
        <f>IF(X34=0,0,LOOKUP(X34,[1]Deduct!A$21:A$64,[1]Deduct!D$21:D$64))</f>
        <v>15.12</v>
      </c>
      <c r="AM34" s="163">
        <f>IF(X34=0,0,LOOKUP(X34,[1]Deduct!A$21:A$64,[1]Deduct!E$21:E$64))</f>
        <v>7.61</v>
      </c>
      <c r="AN34" s="165">
        <f t="shared" si="4"/>
        <v>49.83</v>
      </c>
      <c r="AP34" s="168" t="e">
        <f t="shared" si="5"/>
        <v>#VALUE!</v>
      </c>
    </row>
    <row r="35" spans="1:42" s="163" customFormat="1" ht="15">
      <c r="A35" s="156">
        <v>33</v>
      </c>
      <c r="B35" s="181" t="s">
        <v>72</v>
      </c>
      <c r="C35" s="3" t="s">
        <v>149</v>
      </c>
      <c r="D35" s="1" t="s">
        <v>17</v>
      </c>
      <c r="E35" s="157" t="s">
        <v>18</v>
      </c>
      <c r="F35" s="158">
        <v>11</v>
      </c>
      <c r="G35" s="159">
        <f t="shared" si="6"/>
        <v>37</v>
      </c>
      <c r="H35" s="160">
        <v>37</v>
      </c>
      <c r="I35" s="25">
        <v>10.5</v>
      </c>
      <c r="J35" s="26">
        <v>6</v>
      </c>
      <c r="K35" s="27">
        <v>10.5</v>
      </c>
      <c r="L35" s="28">
        <v>6</v>
      </c>
      <c r="M35" s="25">
        <v>0</v>
      </c>
      <c r="N35" s="26">
        <v>0</v>
      </c>
      <c r="O35" s="27">
        <v>10.5</v>
      </c>
      <c r="P35" s="28">
        <v>6</v>
      </c>
      <c r="Q35" s="25">
        <v>11</v>
      </c>
      <c r="R35" s="26">
        <v>6.5</v>
      </c>
      <c r="S35" s="27">
        <v>0</v>
      </c>
      <c r="T35" s="28">
        <v>0</v>
      </c>
      <c r="U35" s="25">
        <v>11</v>
      </c>
      <c r="V35" s="26">
        <v>6</v>
      </c>
      <c r="W35" s="161"/>
      <c r="X35" s="162">
        <f t="shared" si="0"/>
        <v>814</v>
      </c>
      <c r="Y35" s="162" t="e">
        <f>SUMIF('[1]2007'!$B$2119:$B$2200,[1]New!B37,'[1]2007'!$E$2119:$E$2200)</f>
        <v>#VALUE!</v>
      </c>
      <c r="Z35" s="15" t="e">
        <f t="shared" si="1"/>
        <v>#VALUE!</v>
      </c>
      <c r="AA35" s="157">
        <v>1</v>
      </c>
      <c r="AB35" s="157"/>
      <c r="AC35" s="16" t="e">
        <f t="shared" si="2"/>
        <v>#VALUE!</v>
      </c>
      <c r="AE35" s="164" t="e">
        <f>IF(Y35=0,0,LOOKUP(Y35,[1]Deduct!A$2:A$18,[1]Deduct!C$2:C$18))</f>
        <v>#VALUE!</v>
      </c>
      <c r="AF35" s="165" t="e">
        <f>IF(Y35=0,0,LOOKUP(Y35,[1]Deduct!A$2:A$18,[1]Deduct!D$2:D$18))</f>
        <v>#VALUE!</v>
      </c>
      <c r="AG35" s="165" t="e">
        <f>IF(Y35=0,0,LOOKUP(Y35,[1]Deduct!A$2:A$18,[1]Deduct!E$2:E$18))</f>
        <v>#VALUE!</v>
      </c>
      <c r="AH35" s="166" t="e">
        <f t="shared" si="3"/>
        <v>#VALUE!</v>
      </c>
      <c r="AJ35" s="163">
        <f>IF(X35=0,0,LOOKUP(X35,[1]Deduct!A$21:A$64,[1]Deduct!A$21:A$64))-X35</f>
        <v>-64</v>
      </c>
      <c r="AK35" s="167">
        <f>IF(X35=0,0,LOOKUP(X35,[1]Deduct!A$21:A$64,[1]Deduct!C$21:C$64))</f>
        <v>76.92</v>
      </c>
      <c r="AL35" s="163">
        <f>IF(X35=0,0,LOOKUP(X35,[1]Deduct!A$21:A$64,[1]Deduct!D$21:D$64))</f>
        <v>30.49</v>
      </c>
      <c r="AM35" s="163">
        <f>IF(X35=0,0,LOOKUP(X35,[1]Deduct!A$21:A$64,[1]Deduct!E$21:E$64))</f>
        <v>13.01</v>
      </c>
      <c r="AN35" s="165">
        <f t="shared" si="4"/>
        <v>169.12</v>
      </c>
      <c r="AP35" s="168" t="e">
        <f t="shared" si="5"/>
        <v>#VALUE!</v>
      </c>
    </row>
    <row r="36" spans="1:42" s="163" customFormat="1" ht="15">
      <c r="A36" s="156">
        <v>34</v>
      </c>
      <c r="B36" s="181" t="s">
        <v>73</v>
      </c>
      <c r="C36" s="3" t="s">
        <v>150</v>
      </c>
      <c r="D36" s="1" t="s">
        <v>20</v>
      </c>
      <c r="E36" s="157" t="s">
        <v>18</v>
      </c>
      <c r="F36" s="158">
        <v>11</v>
      </c>
      <c r="G36" s="159">
        <f t="shared" si="6"/>
        <v>37.5</v>
      </c>
      <c r="H36" s="160">
        <v>37.5</v>
      </c>
      <c r="I36" s="25">
        <v>0</v>
      </c>
      <c r="J36" s="26">
        <v>0</v>
      </c>
      <c r="K36" s="27">
        <v>0</v>
      </c>
      <c r="L36" s="28">
        <v>0</v>
      </c>
      <c r="M36" s="25">
        <v>9</v>
      </c>
      <c r="N36" s="26">
        <v>4.5</v>
      </c>
      <c r="O36" s="27">
        <v>9</v>
      </c>
      <c r="P36" s="28">
        <v>4.5</v>
      </c>
      <c r="Q36" s="25">
        <v>9</v>
      </c>
      <c r="R36" s="26">
        <v>4.5</v>
      </c>
      <c r="S36" s="27">
        <v>9</v>
      </c>
      <c r="T36" s="28">
        <v>4.5</v>
      </c>
      <c r="U36" s="25">
        <v>9</v>
      </c>
      <c r="V36" s="26">
        <v>4.5</v>
      </c>
      <c r="W36" s="161"/>
      <c r="X36" s="162">
        <f t="shared" si="0"/>
        <v>825</v>
      </c>
      <c r="Y36" s="162" t="e">
        <f>SUMIF('[1]2007'!$B$2119:$B$2200,[1]New!B38,'[1]2007'!$E$2119:$E$2200)</f>
        <v>#VALUE!</v>
      </c>
      <c r="Z36" s="15" t="e">
        <f t="shared" si="1"/>
        <v>#VALUE!</v>
      </c>
      <c r="AA36" s="157"/>
      <c r="AB36" s="157"/>
      <c r="AC36" s="16" t="e">
        <f t="shared" si="2"/>
        <v>#VALUE!</v>
      </c>
      <c r="AE36" s="164" t="e">
        <f>IF(Y36=0,0,LOOKUP(Y36,[1]Deduct!A$2:A$18,[1]Deduct!C$2:C$18))</f>
        <v>#VALUE!</v>
      </c>
      <c r="AF36" s="165" t="e">
        <f>IF(Y36=0,0,LOOKUP(Y36,[1]Deduct!A$2:A$18,[1]Deduct!D$2:D$18))</f>
        <v>#VALUE!</v>
      </c>
      <c r="AG36" s="165" t="e">
        <f>IF(Y36=0,0,LOOKUP(Y36,[1]Deduct!A$2:A$18,[1]Deduct!E$2:E$18))</f>
        <v>#VALUE!</v>
      </c>
      <c r="AH36" s="166" t="e">
        <f t="shared" si="3"/>
        <v>#VALUE!</v>
      </c>
      <c r="AJ36" s="163">
        <f>IF(X36=0,0,LOOKUP(X36,[1]Deduct!A$21:A$64,[1]Deduct!A$21:A$64))-X36</f>
        <v>-75</v>
      </c>
      <c r="AK36" s="167">
        <f>IF(X36=0,0,LOOKUP(X36,[1]Deduct!A$21:A$64,[1]Deduct!C$21:C$64))</f>
        <v>76.92</v>
      </c>
      <c r="AL36" s="163">
        <f>IF(X36=0,0,LOOKUP(X36,[1]Deduct!A$21:A$64,[1]Deduct!D$21:D$64))</f>
        <v>30.49</v>
      </c>
      <c r="AM36" s="163">
        <f>IF(X36=0,0,LOOKUP(X36,[1]Deduct!A$21:A$64,[1]Deduct!E$21:E$64))</f>
        <v>13.01</v>
      </c>
      <c r="AN36" s="165">
        <f t="shared" si="4"/>
        <v>169.12</v>
      </c>
      <c r="AP36" s="168" t="e">
        <f t="shared" si="5"/>
        <v>#VALUE!</v>
      </c>
    </row>
    <row r="37" spans="1:42" s="163" customFormat="1" ht="15">
      <c r="A37" s="156">
        <v>35</v>
      </c>
      <c r="B37" s="181" t="s">
        <v>74</v>
      </c>
      <c r="C37" s="3" t="s">
        <v>151</v>
      </c>
      <c r="D37" s="1" t="s">
        <v>20</v>
      </c>
      <c r="E37" s="157" t="s">
        <v>18</v>
      </c>
      <c r="F37" s="158">
        <v>11</v>
      </c>
      <c r="G37" s="159">
        <f t="shared" si="6"/>
        <v>29.5</v>
      </c>
      <c r="H37" s="160">
        <v>29.5</v>
      </c>
      <c r="I37" s="25">
        <v>0</v>
      </c>
      <c r="J37" s="26">
        <v>0</v>
      </c>
      <c r="K37" s="27">
        <v>12</v>
      </c>
      <c r="L37" s="28">
        <v>6</v>
      </c>
      <c r="M37" s="25">
        <v>12</v>
      </c>
      <c r="N37" s="26">
        <v>6</v>
      </c>
      <c r="O37" s="27">
        <v>12</v>
      </c>
      <c r="P37" s="28">
        <v>6</v>
      </c>
      <c r="Q37" s="25">
        <v>0</v>
      </c>
      <c r="R37" s="26">
        <v>0</v>
      </c>
      <c r="S37" s="27">
        <v>12</v>
      </c>
      <c r="T37" s="28">
        <v>6</v>
      </c>
      <c r="U37" s="25">
        <v>12</v>
      </c>
      <c r="V37" s="26">
        <v>5.5</v>
      </c>
      <c r="W37" s="161"/>
      <c r="X37" s="162">
        <f t="shared" si="0"/>
        <v>649</v>
      </c>
      <c r="Y37" s="162" t="e">
        <f>SUMIF('[1]2007'!$B$2119:$B$2200,[1]New!B39,'[1]2007'!$E$2119:$E$2200)</f>
        <v>#VALUE!</v>
      </c>
      <c r="Z37" s="15" t="e">
        <f t="shared" si="1"/>
        <v>#VALUE!</v>
      </c>
      <c r="AA37" s="157"/>
      <c r="AB37" s="157"/>
      <c r="AC37" s="16" t="e">
        <f t="shared" si="2"/>
        <v>#VALUE!</v>
      </c>
      <c r="AE37" s="164" t="e">
        <f>IF(Y37=0,0,LOOKUP(Y37,[1]Deduct!A$2:A$18,[1]Deduct!C$2:C$18))</f>
        <v>#VALUE!</v>
      </c>
      <c r="AF37" s="165" t="e">
        <f>IF(Y37=0,0,LOOKUP(Y37,[1]Deduct!A$2:A$18,[1]Deduct!D$2:D$18))</f>
        <v>#VALUE!</v>
      </c>
      <c r="AG37" s="165" t="e">
        <f>IF(Y37=0,0,LOOKUP(Y37,[1]Deduct!A$2:A$18,[1]Deduct!E$2:E$18))</f>
        <v>#VALUE!</v>
      </c>
      <c r="AH37" s="166" t="e">
        <f t="shared" si="3"/>
        <v>#VALUE!</v>
      </c>
      <c r="AJ37" s="163">
        <f>IF(X37=0,0,LOOKUP(X37,[1]Deduct!A$21:A$64,[1]Deduct!A$21:A$64))-X37</f>
        <v>-9</v>
      </c>
      <c r="AK37" s="167">
        <f>IF(X37=0,0,LOOKUP(X37,[1]Deduct!A$21:A$64,[1]Deduct!C$21:C$64))</f>
        <v>45.66</v>
      </c>
      <c r="AL37" s="163">
        <f>IF(X37=0,0,LOOKUP(X37,[1]Deduct!A$21:A$64,[1]Deduct!D$21:D$64))</f>
        <v>25.02</v>
      </c>
      <c r="AM37" s="163">
        <f>IF(X37=0,0,LOOKUP(X37,[1]Deduct!A$21:A$64,[1]Deduct!E$21:E$64))</f>
        <v>11.07</v>
      </c>
      <c r="AN37" s="165">
        <f t="shared" si="4"/>
        <v>122.27</v>
      </c>
      <c r="AP37" s="168" t="e">
        <f t="shared" si="5"/>
        <v>#VALUE!</v>
      </c>
    </row>
    <row r="38" spans="1:42" s="163" customFormat="1" ht="15">
      <c r="A38" s="156">
        <v>36</v>
      </c>
      <c r="B38" s="181" t="s">
        <v>75</v>
      </c>
      <c r="C38" s="3" t="s">
        <v>152</v>
      </c>
      <c r="D38" s="1" t="s">
        <v>17</v>
      </c>
      <c r="E38" s="157" t="s">
        <v>18</v>
      </c>
      <c r="F38" s="158">
        <v>11</v>
      </c>
      <c r="G38" s="159">
        <f t="shared" si="6"/>
        <v>31.5</v>
      </c>
      <c r="H38" s="160">
        <v>31.5</v>
      </c>
      <c r="I38" s="25">
        <v>12</v>
      </c>
      <c r="J38" s="26">
        <v>7</v>
      </c>
      <c r="K38" s="27">
        <v>0</v>
      </c>
      <c r="L38" s="28">
        <v>0</v>
      </c>
      <c r="M38" s="25">
        <v>12</v>
      </c>
      <c r="N38" s="26">
        <v>6.5</v>
      </c>
      <c r="O38" s="27">
        <v>12</v>
      </c>
      <c r="P38" s="28">
        <v>6</v>
      </c>
      <c r="Q38" s="25">
        <v>12</v>
      </c>
      <c r="R38" s="26">
        <v>6</v>
      </c>
      <c r="S38" s="27">
        <v>12</v>
      </c>
      <c r="T38" s="28">
        <v>6</v>
      </c>
      <c r="U38" s="25">
        <v>0</v>
      </c>
      <c r="V38" s="26">
        <v>0</v>
      </c>
      <c r="W38" s="161"/>
      <c r="X38" s="162">
        <f t="shared" si="0"/>
        <v>693</v>
      </c>
      <c r="Y38" s="162" t="e">
        <f>SUMIF('[1]2007'!$B$2119:$B$2200,[1]New!B40,'[1]2007'!$E$2119:$E$2200)</f>
        <v>#VALUE!</v>
      </c>
      <c r="Z38" s="15" t="e">
        <f t="shared" si="1"/>
        <v>#VALUE!</v>
      </c>
      <c r="AA38" s="157"/>
      <c r="AB38" s="157"/>
      <c r="AC38" s="16" t="e">
        <f t="shared" si="2"/>
        <v>#VALUE!</v>
      </c>
      <c r="AE38" s="164" t="e">
        <f>IF(Y38=0,0,LOOKUP(Y38,[1]Deduct!A$2:A$18,[1]Deduct!C$2:C$18))</f>
        <v>#VALUE!</v>
      </c>
      <c r="AF38" s="165" t="e">
        <f>IF(Y38=0,0,LOOKUP(Y38,[1]Deduct!A$2:A$18,[1]Deduct!D$2:D$18))</f>
        <v>#VALUE!</v>
      </c>
      <c r="AG38" s="165" t="e">
        <f>IF(Y38=0,0,LOOKUP(Y38,[1]Deduct!A$2:A$18,[1]Deduct!E$2:E$18))</f>
        <v>#VALUE!</v>
      </c>
      <c r="AH38" s="166" t="e">
        <f t="shared" si="3"/>
        <v>#VALUE!</v>
      </c>
      <c r="AJ38" s="163">
        <f>IF(X38=0,0,LOOKUP(X38,[1]Deduct!A$21:A$64,[1]Deduct!A$21:A$64))-X38</f>
        <v>-3</v>
      </c>
      <c r="AK38" s="167">
        <f>IF(X38=0,0,LOOKUP(X38,[1]Deduct!A$21:A$64,[1]Deduct!C$21:C$64))</f>
        <v>55.48</v>
      </c>
      <c r="AL38" s="163">
        <f>IF(X38=0,0,LOOKUP(X38,[1]Deduct!A$21:A$64,[1]Deduct!D$21:D$64))</f>
        <v>27.5</v>
      </c>
      <c r="AM38" s="163">
        <f>IF(X38=0,0,LOOKUP(X38,[1]Deduct!A$21:A$64,[1]Deduct!E$21:E$64))</f>
        <v>11.94</v>
      </c>
      <c r="AN38" s="165">
        <f t="shared" si="4"/>
        <v>139.13999999999999</v>
      </c>
      <c r="AP38" s="168" t="e">
        <f t="shared" si="5"/>
        <v>#VALUE!</v>
      </c>
    </row>
    <row r="39" spans="1:42" s="163" customFormat="1" ht="15">
      <c r="A39" s="156">
        <v>37</v>
      </c>
      <c r="B39" s="181" t="s">
        <v>260</v>
      </c>
      <c r="C39" s="3" t="s">
        <v>261</v>
      </c>
      <c r="D39" s="1" t="s">
        <v>216</v>
      </c>
      <c r="E39" s="157" t="s">
        <v>18</v>
      </c>
      <c r="F39" s="158">
        <v>11</v>
      </c>
      <c r="G39" s="159">
        <f t="shared" si="6"/>
        <v>37.5</v>
      </c>
      <c r="H39" s="160">
        <v>37.5</v>
      </c>
      <c r="I39" s="25">
        <v>0</v>
      </c>
      <c r="J39" s="26">
        <v>0</v>
      </c>
      <c r="K39" s="27">
        <v>2.5</v>
      </c>
      <c r="L39" s="28">
        <v>10</v>
      </c>
      <c r="M39" s="25">
        <v>2.5</v>
      </c>
      <c r="N39" s="26">
        <v>10</v>
      </c>
      <c r="O39" s="27">
        <v>2.5</v>
      </c>
      <c r="P39" s="28">
        <v>10</v>
      </c>
      <c r="Q39" s="25">
        <v>2.5</v>
      </c>
      <c r="R39" s="26">
        <v>10</v>
      </c>
      <c r="S39" s="27">
        <v>0</v>
      </c>
      <c r="T39" s="28">
        <v>0</v>
      </c>
      <c r="U39" s="25">
        <v>2.5</v>
      </c>
      <c r="V39" s="26">
        <v>10</v>
      </c>
      <c r="W39" s="161"/>
      <c r="X39" s="162">
        <f t="shared" si="0"/>
        <v>825</v>
      </c>
      <c r="Y39" s="162" t="e">
        <f>SUMIF('[1]2007'!$B$2119:$B$2200,[1]New!B41,'[1]2007'!$E$2119:$E$2200)</f>
        <v>#VALUE!</v>
      </c>
      <c r="Z39" s="15" t="e">
        <f t="shared" si="1"/>
        <v>#VALUE!</v>
      </c>
      <c r="AA39" s="157"/>
      <c r="AB39" s="157"/>
      <c r="AC39" s="16" t="e">
        <f t="shared" si="2"/>
        <v>#VALUE!</v>
      </c>
      <c r="AE39" s="164" t="e">
        <f>IF(Y39=0,0,LOOKUP(Y39,[1]Deduct!A$2:A$18,[1]Deduct!C$2:C$18))</f>
        <v>#VALUE!</v>
      </c>
      <c r="AF39" s="165" t="e">
        <f>IF(Y39=0,0,LOOKUP(Y39,[1]Deduct!A$2:A$18,[1]Deduct!D$2:D$18))</f>
        <v>#VALUE!</v>
      </c>
      <c r="AG39" s="165" t="e">
        <f>IF(Y39=0,0,LOOKUP(Y39,[1]Deduct!A$2:A$18,[1]Deduct!E$2:E$18))</f>
        <v>#VALUE!</v>
      </c>
      <c r="AH39" s="166" t="e">
        <f t="shared" si="3"/>
        <v>#VALUE!</v>
      </c>
      <c r="AJ39" s="163">
        <f>IF(X39=0,0,LOOKUP(X39,[1]Deduct!A$21:A$64,[1]Deduct!A$21:A$64))-X39</f>
        <v>-75</v>
      </c>
      <c r="AK39" s="167">
        <f>IF(X39=0,0,LOOKUP(X39,[1]Deduct!A$21:A$64,[1]Deduct!C$21:C$64))</f>
        <v>76.92</v>
      </c>
      <c r="AL39" s="163">
        <f>IF(X39=0,0,LOOKUP(X39,[1]Deduct!A$21:A$64,[1]Deduct!D$21:D$64))</f>
        <v>30.49</v>
      </c>
      <c r="AM39" s="163">
        <f>IF(X39=0,0,LOOKUP(X39,[1]Deduct!A$21:A$64,[1]Deduct!E$21:E$64))</f>
        <v>13.01</v>
      </c>
      <c r="AN39" s="165">
        <f t="shared" si="4"/>
        <v>169.12</v>
      </c>
      <c r="AP39" s="168" t="e">
        <f t="shared" si="5"/>
        <v>#VALUE!</v>
      </c>
    </row>
    <row r="40" spans="1:42" s="163" customFormat="1" ht="15">
      <c r="A40" s="156">
        <v>38</v>
      </c>
      <c r="B40" s="181" t="s">
        <v>76</v>
      </c>
      <c r="C40" s="3" t="s">
        <v>153</v>
      </c>
      <c r="D40" s="1" t="s">
        <v>17</v>
      </c>
      <c r="E40" s="157" t="s">
        <v>18</v>
      </c>
      <c r="F40" s="158">
        <v>11.75</v>
      </c>
      <c r="G40" s="159">
        <f t="shared" si="6"/>
        <v>23.25</v>
      </c>
      <c r="H40" s="160">
        <v>23.25</v>
      </c>
      <c r="I40" s="25">
        <v>12</v>
      </c>
      <c r="J40" s="26">
        <v>4.5</v>
      </c>
      <c r="K40" s="27">
        <v>0</v>
      </c>
      <c r="L40" s="28">
        <v>0</v>
      </c>
      <c r="M40" s="25">
        <v>12</v>
      </c>
      <c r="N40" s="26">
        <v>4.5</v>
      </c>
      <c r="O40" s="27">
        <v>12</v>
      </c>
      <c r="P40" s="28">
        <v>5.25</v>
      </c>
      <c r="Q40" s="25">
        <v>12</v>
      </c>
      <c r="R40" s="26">
        <v>4.5</v>
      </c>
      <c r="S40" s="27">
        <v>12</v>
      </c>
      <c r="T40" s="28">
        <v>4.5</v>
      </c>
      <c r="U40" s="25">
        <v>0</v>
      </c>
      <c r="V40" s="26">
        <v>0</v>
      </c>
      <c r="W40" s="161"/>
      <c r="X40" s="162">
        <f t="shared" si="0"/>
        <v>546.375</v>
      </c>
      <c r="Y40" s="162" t="e">
        <f>SUMIF('[1]2007'!$B$2119:$B$2200,[1]New!B42,'[1]2007'!$E$2119:$E$2200)</f>
        <v>#VALUE!</v>
      </c>
      <c r="Z40" s="15" t="e">
        <f t="shared" si="1"/>
        <v>#VALUE!</v>
      </c>
      <c r="AA40" s="157">
        <v>1</v>
      </c>
      <c r="AB40" s="157"/>
      <c r="AC40" s="16" t="e">
        <f t="shared" si="2"/>
        <v>#VALUE!</v>
      </c>
      <c r="AE40" s="164" t="e">
        <f>IF(Y40=0,0,LOOKUP(Y40,[1]Deduct!A$2:A$18,[1]Deduct!C$2:C$18))</f>
        <v>#VALUE!</v>
      </c>
      <c r="AF40" s="165" t="e">
        <f>IF(Y40=0,0,LOOKUP(Y40,[1]Deduct!A$2:A$18,[1]Deduct!D$2:D$18))</f>
        <v>#VALUE!</v>
      </c>
      <c r="AG40" s="165" t="e">
        <f>IF(Y40=0,0,LOOKUP(Y40,[1]Deduct!A$2:A$18,[1]Deduct!E$2:E$18))</f>
        <v>#VALUE!</v>
      </c>
      <c r="AH40" s="166" t="e">
        <f t="shared" si="3"/>
        <v>#VALUE!</v>
      </c>
      <c r="AJ40" s="163">
        <f>IF(X40=0,0,LOOKUP(X40,[1]Deduct!A$21:A$64,[1]Deduct!A$21:A$64))-X40</f>
        <v>-6.375</v>
      </c>
      <c r="AK40" s="167">
        <f>IF(X40=0,0,LOOKUP(X40,[1]Deduct!A$21:A$64,[1]Deduct!C$21:C$64))</f>
        <v>21.25</v>
      </c>
      <c r="AL40" s="163">
        <f>IF(X40=0,0,LOOKUP(X40,[1]Deduct!A$21:A$64,[1]Deduct!D$21:D$64))</f>
        <v>20.07</v>
      </c>
      <c r="AM40" s="163">
        <f>IF(X40=0,0,LOOKUP(X40,[1]Deduct!A$21:A$64,[1]Deduct!E$21:E$64))</f>
        <v>9.34</v>
      </c>
      <c r="AN40" s="165">
        <f t="shared" si="4"/>
        <v>83.81</v>
      </c>
      <c r="AP40" s="168" t="e">
        <f t="shared" si="5"/>
        <v>#VALUE!</v>
      </c>
    </row>
    <row r="41" spans="1:42" s="163" customFormat="1" ht="15">
      <c r="A41" s="156">
        <v>39</v>
      </c>
      <c r="B41" s="181" t="s">
        <v>77</v>
      </c>
      <c r="C41" s="3" t="s">
        <v>154</v>
      </c>
      <c r="D41" s="1" t="s">
        <v>17</v>
      </c>
      <c r="E41" s="157" t="s">
        <v>18</v>
      </c>
      <c r="F41" s="158">
        <v>11</v>
      </c>
      <c r="G41" s="159">
        <f t="shared" si="6"/>
        <v>31.25</v>
      </c>
      <c r="H41" s="160">
        <v>31.25</v>
      </c>
      <c r="I41" s="25">
        <v>11</v>
      </c>
      <c r="J41" s="26">
        <v>6</v>
      </c>
      <c r="K41" s="27">
        <v>0</v>
      </c>
      <c r="L41" s="28">
        <v>0</v>
      </c>
      <c r="M41" s="25">
        <v>11</v>
      </c>
      <c r="N41" s="26">
        <v>5.25</v>
      </c>
      <c r="O41" s="27">
        <v>0</v>
      </c>
      <c r="P41" s="28">
        <v>0</v>
      </c>
      <c r="Q41" s="25">
        <v>11</v>
      </c>
      <c r="R41" s="26">
        <v>5</v>
      </c>
      <c r="S41" s="27">
        <v>11</v>
      </c>
      <c r="T41" s="28">
        <v>5</v>
      </c>
      <c r="U41" s="25">
        <v>11</v>
      </c>
      <c r="V41" s="26">
        <v>5</v>
      </c>
      <c r="W41" s="161"/>
      <c r="X41" s="162">
        <f t="shared" si="0"/>
        <v>687.5</v>
      </c>
      <c r="Y41" s="162" t="e">
        <f>SUMIF('[1]2007'!$B$2119:$B$2200,[1]New!B43,'[1]2007'!$E$2119:$E$2200)</f>
        <v>#VALUE!</v>
      </c>
      <c r="Z41" s="15" t="e">
        <f t="shared" si="1"/>
        <v>#VALUE!</v>
      </c>
      <c r="AA41" s="157">
        <v>1</v>
      </c>
      <c r="AB41" s="157"/>
      <c r="AC41" s="16" t="e">
        <f t="shared" si="2"/>
        <v>#VALUE!</v>
      </c>
      <c r="AE41" s="164" t="e">
        <f>IF(Y41=0,0,LOOKUP(Y41,[1]Deduct!A$2:A$18,[1]Deduct!C$2:C$18))</f>
        <v>#VALUE!</v>
      </c>
      <c r="AF41" s="165" t="e">
        <f>IF(Y41=0,0,LOOKUP(Y41,[1]Deduct!A$2:A$18,[1]Deduct!D$2:D$18))</f>
        <v>#VALUE!</v>
      </c>
      <c r="AG41" s="165" t="e">
        <f>IF(Y41=0,0,LOOKUP(Y41,[1]Deduct!A$2:A$18,[1]Deduct!E$2:E$18))</f>
        <v>#VALUE!</v>
      </c>
      <c r="AH41" s="166" t="e">
        <f t="shared" si="3"/>
        <v>#VALUE!</v>
      </c>
      <c r="AJ41" s="163">
        <f>IF(X41=0,0,LOOKUP(X41,[1]Deduct!A$21:A$64,[1]Deduct!A$21:A$64))-X41</f>
        <v>-7.5</v>
      </c>
      <c r="AK41" s="167">
        <f>IF(X41=0,0,LOOKUP(X41,[1]Deduct!A$21:A$64,[1]Deduct!C$21:C$64))</f>
        <v>53.52</v>
      </c>
      <c r="AL41" s="163">
        <f>IF(X41=0,0,LOOKUP(X41,[1]Deduct!A$21:A$64,[1]Deduct!D$21:D$64))</f>
        <v>27</v>
      </c>
      <c r="AM41" s="163">
        <f>IF(X41=0,0,LOOKUP(X41,[1]Deduct!A$21:A$64,[1]Deduct!E$21:E$64))</f>
        <v>11.76</v>
      </c>
      <c r="AN41" s="165">
        <f t="shared" si="4"/>
        <v>135.74</v>
      </c>
      <c r="AP41" s="168" t="e">
        <f t="shared" si="5"/>
        <v>#VALUE!</v>
      </c>
    </row>
    <row r="42" spans="1:42" s="163" customFormat="1" ht="15">
      <c r="A42" s="156">
        <v>40</v>
      </c>
      <c r="B42" s="181" t="s">
        <v>78</v>
      </c>
      <c r="C42" s="3" t="s">
        <v>155</v>
      </c>
      <c r="D42" s="1" t="s">
        <v>213</v>
      </c>
      <c r="E42" s="157" t="s">
        <v>18</v>
      </c>
      <c r="F42" s="158">
        <v>11.5</v>
      </c>
      <c r="G42" s="159">
        <f t="shared" si="6"/>
        <v>41</v>
      </c>
      <c r="H42" s="160">
        <v>41</v>
      </c>
      <c r="I42" s="25">
        <v>12</v>
      </c>
      <c r="J42" s="26">
        <v>8</v>
      </c>
      <c r="K42" s="27">
        <v>2</v>
      </c>
      <c r="L42" s="28">
        <v>10</v>
      </c>
      <c r="M42" s="25">
        <v>2</v>
      </c>
      <c r="N42" s="26">
        <v>10</v>
      </c>
      <c r="O42" s="27">
        <v>2</v>
      </c>
      <c r="P42" s="28">
        <v>10</v>
      </c>
      <c r="Q42" s="25">
        <v>0</v>
      </c>
      <c r="R42" s="26">
        <v>0</v>
      </c>
      <c r="S42" s="27">
        <v>1</v>
      </c>
      <c r="T42" s="28">
        <v>10</v>
      </c>
      <c r="U42" s="25">
        <v>0</v>
      </c>
      <c r="V42" s="26">
        <v>0</v>
      </c>
      <c r="W42" s="161"/>
      <c r="X42" s="162">
        <f t="shared" si="0"/>
        <v>943</v>
      </c>
      <c r="Y42" s="162" t="e">
        <f>SUMIF('[1]2007'!$B$2119:$B$2200,[1]New!B44,'[1]2007'!$E$2119:$E$2200)</f>
        <v>#VALUE!</v>
      </c>
      <c r="Z42" s="15" t="e">
        <f t="shared" si="1"/>
        <v>#VALUE!</v>
      </c>
      <c r="AA42" s="157">
        <v>1</v>
      </c>
      <c r="AB42" s="157"/>
      <c r="AC42" s="16" t="e">
        <f t="shared" si="2"/>
        <v>#VALUE!</v>
      </c>
      <c r="AE42" s="164" t="e">
        <f>IF(Y42=0,0,LOOKUP(Y42,[1]Deduct!A$2:A$18,[1]Deduct!C$2:C$18))</f>
        <v>#VALUE!</v>
      </c>
      <c r="AF42" s="165" t="e">
        <f>IF(Y42=0,0,LOOKUP(Y42,[1]Deduct!A$2:A$18,[1]Deduct!D$2:D$18))</f>
        <v>#VALUE!</v>
      </c>
      <c r="AG42" s="165" t="e">
        <f>IF(Y42=0,0,LOOKUP(Y42,[1]Deduct!A$2:A$18,[1]Deduct!E$2:E$18))</f>
        <v>#VALUE!</v>
      </c>
      <c r="AH42" s="166" t="e">
        <f t="shared" si="3"/>
        <v>#VALUE!</v>
      </c>
      <c r="AJ42" s="163">
        <f>IF(X42=0,0,LOOKUP(X42,[1]Deduct!A$21:A$64,[1]Deduct!A$21:A$64))-X42</f>
        <v>-41</v>
      </c>
      <c r="AK42" s="167">
        <f>IF(X42=0,0,LOOKUP(X42,[1]Deduct!A$21:A$64,[1]Deduct!C$21:C$64))</f>
        <v>105.1</v>
      </c>
      <c r="AL42" s="163">
        <f>IF(X42=0,0,LOOKUP(X42,[1]Deduct!A$21:A$64,[1]Deduct!D$21:D$64))</f>
        <v>37.99</v>
      </c>
      <c r="AM42" s="163">
        <f>IF(X42=0,0,LOOKUP(X42,[1]Deduct!A$21:A$64,[1]Deduct!E$21:E$64))</f>
        <v>15.6</v>
      </c>
      <c r="AN42" s="165">
        <f t="shared" si="4"/>
        <v>218.52</v>
      </c>
      <c r="AP42" s="168" t="e">
        <f t="shared" si="5"/>
        <v>#VALUE!</v>
      </c>
    </row>
    <row r="43" spans="1:42" s="163" customFormat="1" ht="15">
      <c r="A43" s="156">
        <v>41</v>
      </c>
      <c r="B43" s="181" t="s">
        <v>266</v>
      </c>
      <c r="C43" s="3" t="s">
        <v>267</v>
      </c>
      <c r="D43" s="1" t="s">
        <v>19</v>
      </c>
      <c r="E43" s="157" t="s">
        <v>18</v>
      </c>
      <c r="F43" s="158">
        <v>11</v>
      </c>
      <c r="G43" s="159">
        <f t="shared" si="6"/>
        <v>25</v>
      </c>
      <c r="H43" s="160">
        <v>25</v>
      </c>
      <c r="I43" s="25">
        <v>9</v>
      </c>
      <c r="J43" s="26">
        <v>2</v>
      </c>
      <c r="K43" s="27">
        <v>9</v>
      </c>
      <c r="L43" s="28">
        <v>2</v>
      </c>
      <c r="M43" s="25">
        <v>0</v>
      </c>
      <c r="N43" s="26">
        <v>0</v>
      </c>
      <c r="O43" s="27">
        <v>5</v>
      </c>
      <c r="P43" s="28">
        <v>10</v>
      </c>
      <c r="Q43" s="25">
        <v>0</v>
      </c>
      <c r="R43" s="26">
        <v>0</v>
      </c>
      <c r="S43" s="27">
        <v>9</v>
      </c>
      <c r="T43" s="28">
        <v>2</v>
      </c>
      <c r="U43" s="25">
        <v>9</v>
      </c>
      <c r="V43" s="26">
        <v>2</v>
      </c>
      <c r="W43" s="161"/>
      <c r="X43" s="162">
        <f t="shared" si="0"/>
        <v>550</v>
      </c>
      <c r="Y43" s="162" t="e">
        <f>SUMIF('[1]2007'!$B$2119:$B$2200,[1]New!B45,'[1]2007'!$E$2119:$E$2200)</f>
        <v>#VALUE!</v>
      </c>
      <c r="Z43" s="15" t="e">
        <f t="shared" si="1"/>
        <v>#VALUE!</v>
      </c>
      <c r="AA43" s="157">
        <v>1</v>
      </c>
      <c r="AB43" s="157"/>
      <c r="AC43" s="16" t="e">
        <f t="shared" si="2"/>
        <v>#VALUE!</v>
      </c>
      <c r="AE43" s="164" t="e">
        <f>IF(Y43=0,0,LOOKUP(Y43,[1]Deduct!A$2:A$18,[1]Deduct!C$2:C$18))</f>
        <v>#VALUE!</v>
      </c>
      <c r="AF43" s="165" t="e">
        <f>IF(Y43=0,0,LOOKUP(Y43,[1]Deduct!A$2:A$18,[1]Deduct!D$2:D$18))</f>
        <v>#VALUE!</v>
      </c>
      <c r="AG43" s="165" t="e">
        <f>IF(Y43=0,0,LOOKUP(Y43,[1]Deduct!A$2:A$18,[1]Deduct!E$2:E$18))</f>
        <v>#VALUE!</v>
      </c>
      <c r="AH43" s="166" t="e">
        <f t="shared" si="3"/>
        <v>#VALUE!</v>
      </c>
      <c r="AJ43" s="163">
        <f>IF(X43=0,0,LOOKUP(X43,[1]Deduct!A$21:A$64,[1]Deduct!A$21:A$64))-X43</f>
        <v>0</v>
      </c>
      <c r="AK43" s="167">
        <f>IF(X43=0,0,LOOKUP(X43,[1]Deduct!A$21:A$64,[1]Deduct!C$21:C$64))</f>
        <v>23.78</v>
      </c>
      <c r="AL43" s="163">
        <f>IF(X43=0,0,LOOKUP(X43,[1]Deduct!A$21:A$64,[1]Deduct!D$21:D$64))</f>
        <v>20.57</v>
      </c>
      <c r="AM43" s="163">
        <f>IF(X43=0,0,LOOKUP(X43,[1]Deduct!A$21:A$64,[1]Deduct!E$21:E$64))</f>
        <v>9.52</v>
      </c>
      <c r="AN43" s="165">
        <f t="shared" si="4"/>
        <v>87.77</v>
      </c>
      <c r="AP43" s="168" t="e">
        <f t="shared" si="5"/>
        <v>#VALUE!</v>
      </c>
    </row>
    <row r="44" spans="1:42" s="163" customFormat="1" ht="15">
      <c r="A44" s="156">
        <v>42</v>
      </c>
      <c r="B44" s="181" t="s">
        <v>79</v>
      </c>
      <c r="C44" s="3" t="s">
        <v>156</v>
      </c>
      <c r="D44" s="1" t="s">
        <v>20</v>
      </c>
      <c r="E44" s="157" t="s">
        <v>18</v>
      </c>
      <c r="F44" s="158">
        <v>11</v>
      </c>
      <c r="G44" s="159">
        <f t="shared" si="6"/>
        <v>37.5</v>
      </c>
      <c r="H44" s="160">
        <v>37.5</v>
      </c>
      <c r="I44" s="25">
        <v>1.5</v>
      </c>
      <c r="J44" s="26">
        <v>9</v>
      </c>
      <c r="K44" s="27">
        <v>1.5</v>
      </c>
      <c r="L44" s="28">
        <v>9</v>
      </c>
      <c r="M44" s="25">
        <v>0</v>
      </c>
      <c r="N44" s="26">
        <v>0</v>
      </c>
      <c r="O44" s="27">
        <v>1.5</v>
      </c>
      <c r="P44" s="28">
        <v>9</v>
      </c>
      <c r="Q44" s="25">
        <v>1.5</v>
      </c>
      <c r="R44" s="26">
        <v>9</v>
      </c>
      <c r="S44" s="27">
        <v>0</v>
      </c>
      <c r="T44" s="28">
        <v>0</v>
      </c>
      <c r="U44" s="25">
        <v>1.5</v>
      </c>
      <c r="V44" s="26">
        <v>9</v>
      </c>
      <c r="W44" s="161"/>
      <c r="X44" s="162">
        <f t="shared" si="0"/>
        <v>825</v>
      </c>
      <c r="Y44" s="162" t="e">
        <f>SUMIF('[1]2007'!$B$2119:$B$2200,[1]New!B46,'[1]2007'!$E$2119:$E$2200)</f>
        <v>#VALUE!</v>
      </c>
      <c r="Z44" s="15" t="e">
        <f t="shared" si="1"/>
        <v>#VALUE!</v>
      </c>
      <c r="AA44" s="157"/>
      <c r="AB44" s="157"/>
      <c r="AC44" s="16" t="e">
        <f t="shared" si="2"/>
        <v>#VALUE!</v>
      </c>
      <c r="AE44" s="164" t="e">
        <f>IF(Y44=0,0,LOOKUP(Y44,[1]Deduct!A$2:A$18,[1]Deduct!C$2:C$18))</f>
        <v>#VALUE!</v>
      </c>
      <c r="AF44" s="165" t="e">
        <f>IF(Y44=0,0,LOOKUP(Y44,[1]Deduct!A$2:A$18,[1]Deduct!D$2:D$18))</f>
        <v>#VALUE!</v>
      </c>
      <c r="AG44" s="165" t="e">
        <f>IF(Y44=0,0,LOOKUP(Y44,[1]Deduct!A$2:A$18,[1]Deduct!E$2:E$18))</f>
        <v>#VALUE!</v>
      </c>
      <c r="AH44" s="166" t="e">
        <f t="shared" si="3"/>
        <v>#VALUE!</v>
      </c>
      <c r="AJ44" s="163">
        <f>IF(X44=0,0,LOOKUP(X44,[1]Deduct!A$21:A$64,[1]Deduct!A$21:A$64))-X44</f>
        <v>-75</v>
      </c>
      <c r="AK44" s="167">
        <f>IF(X44=0,0,LOOKUP(X44,[1]Deduct!A$21:A$64,[1]Deduct!C$21:C$64))</f>
        <v>76.92</v>
      </c>
      <c r="AL44" s="163">
        <f>IF(X44=0,0,LOOKUP(X44,[1]Deduct!A$21:A$64,[1]Deduct!D$21:D$64))</f>
        <v>30.49</v>
      </c>
      <c r="AM44" s="163">
        <f>IF(X44=0,0,LOOKUP(X44,[1]Deduct!A$21:A$64,[1]Deduct!E$21:E$64))</f>
        <v>13.01</v>
      </c>
      <c r="AN44" s="165">
        <f t="shared" si="4"/>
        <v>169.12</v>
      </c>
      <c r="AP44" s="168" t="e">
        <f t="shared" si="5"/>
        <v>#VALUE!</v>
      </c>
    </row>
    <row r="45" spans="1:42" s="163" customFormat="1" ht="15">
      <c r="A45" s="156">
        <v>43</v>
      </c>
      <c r="B45" s="181" t="s">
        <v>80</v>
      </c>
      <c r="C45" s="3" t="s">
        <v>157</v>
      </c>
      <c r="D45" s="1" t="s">
        <v>17</v>
      </c>
      <c r="E45" s="157" t="s">
        <v>18</v>
      </c>
      <c r="F45" s="158">
        <v>11</v>
      </c>
      <c r="G45" s="159">
        <f t="shared" si="6"/>
        <v>34</v>
      </c>
      <c r="H45" s="160">
        <v>34</v>
      </c>
      <c r="I45" s="25">
        <v>0</v>
      </c>
      <c r="J45" s="26">
        <v>0</v>
      </c>
      <c r="K45" s="27">
        <v>12</v>
      </c>
      <c r="L45" s="28">
        <v>6.5</v>
      </c>
      <c r="M45" s="25">
        <v>9</v>
      </c>
      <c r="N45" s="26">
        <v>4</v>
      </c>
      <c r="O45" s="27">
        <v>12</v>
      </c>
      <c r="P45" s="28">
        <v>6.5</v>
      </c>
      <c r="Q45" s="25">
        <v>12</v>
      </c>
      <c r="R45" s="26">
        <v>7.3</v>
      </c>
      <c r="S45" s="27">
        <v>12</v>
      </c>
      <c r="T45" s="28">
        <v>6.7</v>
      </c>
      <c r="U45" s="25">
        <v>0</v>
      </c>
      <c r="V45" s="26">
        <v>0</v>
      </c>
      <c r="W45" s="161"/>
      <c r="X45" s="162">
        <f t="shared" si="0"/>
        <v>748</v>
      </c>
      <c r="Y45" s="162" t="e">
        <f>SUMIF('[1]2007'!$B$2119:$B$2200,[1]New!B47,'[1]2007'!$E$2119:$E$2200)</f>
        <v>#VALUE!</v>
      </c>
      <c r="Z45" s="15" t="e">
        <f t="shared" si="1"/>
        <v>#VALUE!</v>
      </c>
      <c r="AA45" s="157"/>
      <c r="AB45" s="157"/>
      <c r="AC45" s="16" t="e">
        <f t="shared" si="2"/>
        <v>#VALUE!</v>
      </c>
      <c r="AE45" s="164" t="e">
        <f>IF(Y45=0,0,LOOKUP(Y45,[1]Deduct!A$2:A$18,[1]Deduct!C$2:C$18))</f>
        <v>#VALUE!</v>
      </c>
      <c r="AF45" s="165" t="e">
        <f>IF(Y45=0,0,LOOKUP(Y45,[1]Deduct!A$2:A$18,[1]Deduct!D$2:D$18))</f>
        <v>#VALUE!</v>
      </c>
      <c r="AG45" s="165" t="e">
        <f>IF(Y45=0,0,LOOKUP(Y45,[1]Deduct!A$2:A$18,[1]Deduct!E$2:E$18))</f>
        <v>#VALUE!</v>
      </c>
      <c r="AH45" s="166" t="e">
        <f t="shared" si="3"/>
        <v>#VALUE!</v>
      </c>
      <c r="AJ45" s="163">
        <f>IF(X45=0,0,LOOKUP(X45,[1]Deduct!A$21:A$64,[1]Deduct!A$21:A$64))-X45</f>
        <v>-8</v>
      </c>
      <c r="AK45" s="167">
        <f>IF(X45=0,0,LOOKUP(X45,[1]Deduct!A$21:A$64,[1]Deduct!C$21:C$64))</f>
        <v>73.03</v>
      </c>
      <c r="AL45" s="163">
        <f>IF(X45=0,0,LOOKUP(X45,[1]Deduct!A$21:A$64,[1]Deduct!D$21:D$64))</f>
        <v>29.99</v>
      </c>
      <c r="AM45" s="163">
        <f>IF(X45=0,0,LOOKUP(X45,[1]Deduct!A$21:A$64,[1]Deduct!E$21:E$64))</f>
        <v>12.83</v>
      </c>
      <c r="AN45" s="165">
        <f t="shared" si="4"/>
        <v>163.80000000000001</v>
      </c>
      <c r="AP45" s="168" t="e">
        <f t="shared" si="5"/>
        <v>#VALUE!</v>
      </c>
    </row>
    <row r="46" spans="1:42" s="163" customFormat="1" ht="15">
      <c r="A46" s="156">
        <v>44</v>
      </c>
      <c r="B46" s="181" t="s">
        <v>81</v>
      </c>
      <c r="C46" s="3" t="s">
        <v>158</v>
      </c>
      <c r="D46" s="1" t="s">
        <v>213</v>
      </c>
      <c r="E46" s="157" t="s">
        <v>18</v>
      </c>
      <c r="F46" s="158">
        <v>12</v>
      </c>
      <c r="G46" s="159">
        <f t="shared" si="6"/>
        <v>44</v>
      </c>
      <c r="H46" s="160">
        <v>44</v>
      </c>
      <c r="I46" s="25">
        <v>0</v>
      </c>
      <c r="J46" s="26">
        <v>0</v>
      </c>
      <c r="K46" s="27">
        <v>0</v>
      </c>
      <c r="L46" s="28">
        <v>0</v>
      </c>
      <c r="M46" s="25">
        <v>12</v>
      </c>
      <c r="N46" s="26">
        <v>8.8000000000000007</v>
      </c>
      <c r="O46" s="27">
        <v>12</v>
      </c>
      <c r="P46" s="28">
        <v>8.8000000000000007</v>
      </c>
      <c r="Q46" s="25">
        <v>12</v>
      </c>
      <c r="R46" s="26">
        <v>8.8000000000000007</v>
      </c>
      <c r="S46" s="27">
        <v>12</v>
      </c>
      <c r="T46" s="28">
        <v>8.8000000000000007</v>
      </c>
      <c r="U46" s="25">
        <v>12</v>
      </c>
      <c r="V46" s="26">
        <v>8.8000000000000007</v>
      </c>
      <c r="W46" s="161"/>
      <c r="X46" s="162">
        <f t="shared" si="0"/>
        <v>1056</v>
      </c>
      <c r="Y46" s="162" t="e">
        <f>SUMIF('[1]2007'!$B$2119:$B$2200,[1]New!B48,'[1]2007'!$E$2119:$E$2200)</f>
        <v>#VALUE!</v>
      </c>
      <c r="Z46" s="15" t="e">
        <f t="shared" si="1"/>
        <v>#VALUE!</v>
      </c>
      <c r="AA46" s="157"/>
      <c r="AB46" s="157"/>
      <c r="AC46" s="16" t="e">
        <f t="shared" si="2"/>
        <v>#VALUE!</v>
      </c>
      <c r="AE46" s="164" t="e">
        <f>IF(Y46=0,0,LOOKUP(Y46,[1]Deduct!A$2:A$18,[1]Deduct!C$2:C$18))</f>
        <v>#VALUE!</v>
      </c>
      <c r="AF46" s="165" t="e">
        <f>IF(Y46=0,0,LOOKUP(Y46,[1]Deduct!A$2:A$18,[1]Deduct!D$2:D$18))</f>
        <v>#VALUE!</v>
      </c>
      <c r="AG46" s="165" t="e">
        <f>IF(Y46=0,0,LOOKUP(Y46,[1]Deduct!A$2:A$18,[1]Deduct!E$2:E$18))</f>
        <v>#VALUE!</v>
      </c>
      <c r="AH46" s="166" t="e">
        <f t="shared" si="3"/>
        <v>#VALUE!</v>
      </c>
      <c r="AJ46" s="163">
        <f>IF(X46=0,0,LOOKUP(X46,[1]Deduct!A$21:A$64,[1]Deduct!A$21:A$64))-X46</f>
        <v>-96</v>
      </c>
      <c r="AK46" s="167">
        <f>IF(X46=0,0,LOOKUP(X46,[1]Deduct!A$21:A$64,[1]Deduct!C$21:C$64))</f>
        <v>119.97</v>
      </c>
      <c r="AL46" s="163">
        <f>IF(X46=0,0,LOOKUP(X46,[1]Deduct!A$21:A$64,[1]Deduct!D$21:D$64))</f>
        <v>40.86</v>
      </c>
      <c r="AM46" s="163">
        <f>IF(X46=0,0,LOOKUP(X46,[1]Deduct!A$21:A$64,[1]Deduct!E$21:E$64))</f>
        <v>16.61</v>
      </c>
      <c r="AN46" s="165">
        <f t="shared" si="4"/>
        <v>241.55</v>
      </c>
      <c r="AP46" s="168" t="e">
        <f t="shared" si="5"/>
        <v>#VALUE!</v>
      </c>
    </row>
    <row r="47" spans="1:42" s="163" customFormat="1" ht="15">
      <c r="A47" s="156">
        <v>45</v>
      </c>
      <c r="B47" s="181" t="s">
        <v>83</v>
      </c>
      <c r="C47" s="3" t="s">
        <v>160</v>
      </c>
      <c r="D47" s="1" t="s">
        <v>17</v>
      </c>
      <c r="E47" s="157" t="s">
        <v>18</v>
      </c>
      <c r="F47" s="158">
        <v>11</v>
      </c>
      <c r="G47" s="159">
        <f t="shared" si="6"/>
        <v>3</v>
      </c>
      <c r="H47" s="160">
        <v>3</v>
      </c>
      <c r="I47" s="25">
        <v>0</v>
      </c>
      <c r="J47" s="26">
        <v>0</v>
      </c>
      <c r="K47" s="27">
        <v>0</v>
      </c>
      <c r="L47" s="28">
        <v>0</v>
      </c>
      <c r="M47" s="25">
        <v>0</v>
      </c>
      <c r="N47" s="26">
        <v>0</v>
      </c>
      <c r="O47" s="27">
        <v>12</v>
      </c>
      <c r="P47" s="28">
        <v>3</v>
      </c>
      <c r="Q47" s="25">
        <v>0</v>
      </c>
      <c r="R47" s="26">
        <v>0</v>
      </c>
      <c r="S47" s="27">
        <v>0</v>
      </c>
      <c r="T47" s="28">
        <v>0</v>
      </c>
      <c r="U47" s="25">
        <v>0</v>
      </c>
      <c r="V47" s="26">
        <v>0</v>
      </c>
      <c r="W47" s="161"/>
      <c r="X47" s="162">
        <f t="shared" si="0"/>
        <v>66</v>
      </c>
      <c r="Y47" s="162" t="e">
        <f>SUMIF('[1]2007'!$B$2119:$B$2200,[1]New!B49,'[1]2007'!$E$2119:$E$2200)</f>
        <v>#VALUE!</v>
      </c>
      <c r="Z47" s="15" t="e">
        <f t="shared" si="1"/>
        <v>#VALUE!</v>
      </c>
      <c r="AA47" s="157">
        <v>1</v>
      </c>
      <c r="AB47" s="157"/>
      <c r="AC47" s="16" t="e">
        <f t="shared" si="2"/>
        <v>#VALUE!</v>
      </c>
      <c r="AE47" s="164" t="e">
        <f>IF(Y47=0,0,LOOKUP(Y47,[1]Deduct!A$2:A$18,[1]Deduct!C$2:C$18))</f>
        <v>#VALUE!</v>
      </c>
      <c r="AF47" s="165" t="e">
        <f>IF(Y47=0,0,LOOKUP(Y47,[1]Deduct!A$2:A$18,[1]Deduct!D$2:D$18))</f>
        <v>#VALUE!</v>
      </c>
      <c r="AG47" s="165" t="e">
        <f>IF(Y47=0,0,LOOKUP(Y47,[1]Deduct!A$2:A$18,[1]Deduct!E$2:E$18))</f>
        <v>#VALUE!</v>
      </c>
      <c r="AH47" s="166" t="e">
        <f t="shared" si="3"/>
        <v>#VALUE!</v>
      </c>
      <c r="AJ47" s="163" t="e">
        <f>IF(X47=0,0,LOOKUP(X47,[1]Deduct!A$21:A$64,[1]Deduct!A$21:A$64))-X47</f>
        <v>#N/A</v>
      </c>
      <c r="AK47" s="167" t="e">
        <f>IF(X47=0,0,LOOKUP(X47,[1]Deduct!A$21:A$64,[1]Deduct!C$21:C$64))</f>
        <v>#N/A</v>
      </c>
      <c r="AL47" s="163" t="e">
        <f>IF(X47=0,0,LOOKUP(X47,[1]Deduct!A$21:A$64,[1]Deduct!D$21:D$64))</f>
        <v>#N/A</v>
      </c>
      <c r="AM47" s="163" t="e">
        <f>IF(X47=0,0,LOOKUP(X47,[1]Deduct!A$21:A$64,[1]Deduct!E$21:E$64))</f>
        <v>#N/A</v>
      </c>
      <c r="AN47" s="165" t="e">
        <f t="shared" si="4"/>
        <v>#N/A</v>
      </c>
      <c r="AP47" s="168" t="e">
        <f t="shared" si="5"/>
        <v>#N/A</v>
      </c>
    </row>
    <row r="48" spans="1:42" s="163" customFormat="1" ht="15">
      <c r="A48" s="156">
        <v>46</v>
      </c>
      <c r="B48" s="181" t="s">
        <v>262</v>
      </c>
      <c r="C48" s="3" t="s">
        <v>263</v>
      </c>
      <c r="D48" s="1" t="s">
        <v>25</v>
      </c>
      <c r="E48" s="157" t="s">
        <v>18</v>
      </c>
      <c r="F48" s="158">
        <v>18</v>
      </c>
      <c r="G48" s="159">
        <f t="shared" si="6"/>
        <v>9.25</v>
      </c>
      <c r="H48" s="160">
        <v>9.25</v>
      </c>
      <c r="I48" s="25">
        <v>0</v>
      </c>
      <c r="J48" s="26">
        <v>0</v>
      </c>
      <c r="K48" s="27">
        <v>0</v>
      </c>
      <c r="L48" s="28">
        <v>0</v>
      </c>
      <c r="M48" s="25">
        <v>0</v>
      </c>
      <c r="N48" s="26">
        <v>0</v>
      </c>
      <c r="O48" s="27">
        <v>0</v>
      </c>
      <c r="P48" s="28">
        <v>0</v>
      </c>
      <c r="Q48" s="25">
        <v>0</v>
      </c>
      <c r="R48" s="26">
        <v>0</v>
      </c>
      <c r="S48" s="27">
        <v>12</v>
      </c>
      <c r="T48" s="28">
        <v>5</v>
      </c>
      <c r="U48" s="25">
        <v>12</v>
      </c>
      <c r="V48" s="26">
        <v>4.25</v>
      </c>
      <c r="W48" s="161"/>
      <c r="X48" s="162">
        <f t="shared" si="0"/>
        <v>333</v>
      </c>
      <c r="Y48" s="162" t="e">
        <f>SUMIF('[1]2007'!$B$2119:$B$2200,[1]New!B50,'[1]2007'!$E$2119:$E$2200)</f>
        <v>#VALUE!</v>
      </c>
      <c r="Z48" s="15" t="e">
        <f t="shared" si="1"/>
        <v>#VALUE!</v>
      </c>
      <c r="AA48" s="157"/>
      <c r="AB48" s="157"/>
      <c r="AC48" s="16" t="e">
        <f t="shared" si="2"/>
        <v>#VALUE!</v>
      </c>
      <c r="AE48" s="164" t="e">
        <f>IF(Y48=0,0,LOOKUP(Y48,[1]Deduct!A$2:A$18,[1]Deduct!C$2:C$18))</f>
        <v>#VALUE!</v>
      </c>
      <c r="AF48" s="165" t="e">
        <f>IF(Y48=0,0,LOOKUP(Y48,[1]Deduct!A$2:A$18,[1]Deduct!D$2:D$18))</f>
        <v>#VALUE!</v>
      </c>
      <c r="AG48" s="165" t="e">
        <f>IF(Y48=0,0,LOOKUP(Y48,[1]Deduct!A$2:A$18,[1]Deduct!E$2:E$18))</f>
        <v>#VALUE!</v>
      </c>
      <c r="AH48" s="166" t="e">
        <f t="shared" si="3"/>
        <v>#VALUE!</v>
      </c>
      <c r="AJ48" s="163" t="e">
        <f>IF(X48=0,0,LOOKUP(X48,[1]Deduct!A$21:A$64,[1]Deduct!A$21:A$64))-X48</f>
        <v>#N/A</v>
      </c>
      <c r="AK48" s="167" t="e">
        <f>IF(X48=0,0,LOOKUP(X48,[1]Deduct!A$21:A$64,[1]Deduct!C$21:C$64))</f>
        <v>#N/A</v>
      </c>
      <c r="AL48" s="163" t="e">
        <f>IF(X48=0,0,LOOKUP(X48,[1]Deduct!A$21:A$64,[1]Deduct!D$21:D$64))</f>
        <v>#N/A</v>
      </c>
      <c r="AM48" s="163" t="e">
        <f>IF(X48=0,0,LOOKUP(X48,[1]Deduct!A$21:A$64,[1]Deduct!E$21:E$64))</f>
        <v>#N/A</v>
      </c>
      <c r="AN48" s="165" t="e">
        <f t="shared" si="4"/>
        <v>#N/A</v>
      </c>
      <c r="AP48" s="168" t="e">
        <f t="shared" si="5"/>
        <v>#N/A</v>
      </c>
    </row>
    <row r="49" spans="1:42" s="163" customFormat="1" ht="15">
      <c r="A49" s="156">
        <v>47</v>
      </c>
      <c r="B49" s="181" t="s">
        <v>268</v>
      </c>
      <c r="C49" s="3" t="s">
        <v>269</v>
      </c>
      <c r="D49" s="1" t="s">
        <v>20</v>
      </c>
      <c r="E49" s="157" t="s">
        <v>18</v>
      </c>
      <c r="F49" s="158">
        <v>14</v>
      </c>
      <c r="G49" s="159">
        <f t="shared" si="6"/>
        <v>14.25</v>
      </c>
      <c r="H49" s="160">
        <v>14.25</v>
      </c>
      <c r="I49" s="25">
        <v>12</v>
      </c>
      <c r="J49" s="26">
        <v>5</v>
      </c>
      <c r="K49" s="27">
        <v>0</v>
      </c>
      <c r="L49" s="28">
        <v>0</v>
      </c>
      <c r="M49" s="25">
        <v>0</v>
      </c>
      <c r="N49" s="26">
        <v>0</v>
      </c>
      <c r="O49" s="27">
        <v>0</v>
      </c>
      <c r="P49" s="28">
        <v>0</v>
      </c>
      <c r="Q49" s="25">
        <v>0</v>
      </c>
      <c r="R49" s="26">
        <v>0</v>
      </c>
      <c r="S49" s="27">
        <v>12</v>
      </c>
      <c r="T49" s="28">
        <v>5</v>
      </c>
      <c r="U49" s="25">
        <v>12</v>
      </c>
      <c r="V49" s="26">
        <v>4.25</v>
      </c>
      <c r="W49" s="161"/>
      <c r="X49" s="162">
        <f t="shared" si="0"/>
        <v>399</v>
      </c>
      <c r="Y49" s="162" t="e">
        <f>SUMIF('[1]2007'!$B$2119:$B$2200,[1]New!B51,'[1]2007'!$E$2119:$E$2200)</f>
        <v>#VALUE!</v>
      </c>
      <c r="Z49" s="15" t="e">
        <f t="shared" si="1"/>
        <v>#VALUE!</v>
      </c>
      <c r="AA49" s="157"/>
      <c r="AB49" s="157"/>
      <c r="AC49" s="16" t="e">
        <f t="shared" si="2"/>
        <v>#VALUE!</v>
      </c>
      <c r="AE49" s="164" t="e">
        <f>IF(Y49=0,0,LOOKUP(Y49,[1]Deduct!A$2:A$18,[1]Deduct!C$2:C$18))</f>
        <v>#VALUE!</v>
      </c>
      <c r="AF49" s="165" t="e">
        <f>IF(Y49=0,0,LOOKUP(Y49,[1]Deduct!A$2:A$18,[1]Deduct!D$2:D$18))</f>
        <v>#VALUE!</v>
      </c>
      <c r="AG49" s="165" t="e">
        <f>IF(Y49=0,0,LOOKUP(Y49,[1]Deduct!A$2:A$18,[1]Deduct!E$2:E$18))</f>
        <v>#VALUE!</v>
      </c>
      <c r="AH49" s="166" t="e">
        <f t="shared" si="3"/>
        <v>#VALUE!</v>
      </c>
      <c r="AJ49" s="163">
        <f>IF(X49=0,0,LOOKUP(X49,[1]Deduct!A$21:A$64,[1]Deduct!A$21:A$64))-X49</f>
        <v>-9</v>
      </c>
      <c r="AK49" s="167">
        <f>IF(X49=0,0,LOOKUP(X49,[1]Deduct!A$21:A$64,[1]Deduct!C$21:C$64))</f>
        <v>0</v>
      </c>
      <c r="AL49" s="163">
        <f>IF(X49=0,0,LOOKUP(X49,[1]Deduct!A$21:A$64,[1]Deduct!D$21:D$64))</f>
        <v>12.65</v>
      </c>
      <c r="AM49" s="163">
        <f>IF(X49=0,0,LOOKUP(X49,[1]Deduct!A$21:A$64,[1]Deduct!E$21:E$64))</f>
        <v>6.75</v>
      </c>
      <c r="AN49" s="165">
        <f t="shared" si="4"/>
        <v>41.5</v>
      </c>
      <c r="AP49" s="168" t="e">
        <f t="shared" si="5"/>
        <v>#VALUE!</v>
      </c>
    </row>
    <row r="50" spans="1:42" s="163" customFormat="1" ht="15">
      <c r="A50" s="156">
        <v>48</v>
      </c>
      <c r="B50" s="181" t="s">
        <v>84</v>
      </c>
      <c r="C50" s="3" t="s">
        <v>161</v>
      </c>
      <c r="D50" s="1" t="s">
        <v>26</v>
      </c>
      <c r="E50" s="157" t="s">
        <v>18</v>
      </c>
      <c r="F50" s="158">
        <v>11</v>
      </c>
      <c r="G50" s="159">
        <f t="shared" si="6"/>
        <v>20</v>
      </c>
      <c r="H50" s="160">
        <v>20</v>
      </c>
      <c r="I50" s="25">
        <v>9</v>
      </c>
      <c r="J50" s="26">
        <v>1</v>
      </c>
      <c r="K50" s="27">
        <v>6</v>
      </c>
      <c r="L50" s="28">
        <v>10</v>
      </c>
      <c r="M50" s="25">
        <v>9</v>
      </c>
      <c r="N50" s="26">
        <v>1</v>
      </c>
      <c r="O50" s="27">
        <v>9</v>
      </c>
      <c r="P50" s="28">
        <v>1</v>
      </c>
      <c r="Q50" s="25">
        <v>9</v>
      </c>
      <c r="R50" s="26">
        <v>1</v>
      </c>
      <c r="S50" s="27">
        <v>0</v>
      </c>
      <c r="T50" s="28">
        <v>0</v>
      </c>
      <c r="U50" s="25">
        <v>0</v>
      </c>
      <c r="V50" s="26">
        <v>0</v>
      </c>
      <c r="W50" s="161"/>
      <c r="X50" s="162">
        <f t="shared" si="0"/>
        <v>440</v>
      </c>
      <c r="Y50" s="162" t="e">
        <f>SUMIF('[1]2007'!$B$2119:$B$2200,[1]New!B52,'[1]2007'!$E$2119:$E$2200)</f>
        <v>#VALUE!</v>
      </c>
      <c r="Z50" s="15" t="e">
        <f t="shared" si="1"/>
        <v>#VALUE!</v>
      </c>
      <c r="AA50" s="157"/>
      <c r="AB50" s="157"/>
      <c r="AC50" s="16" t="e">
        <f t="shared" si="2"/>
        <v>#VALUE!</v>
      </c>
      <c r="AE50" s="164" t="e">
        <f>IF(Y50=0,0,LOOKUP(Y50,[1]Deduct!A$2:A$18,[1]Deduct!C$2:C$18))</f>
        <v>#VALUE!</v>
      </c>
      <c r="AF50" s="165" t="e">
        <f>IF(Y50=0,0,LOOKUP(Y50,[1]Deduct!A$2:A$18,[1]Deduct!D$2:D$18))</f>
        <v>#VALUE!</v>
      </c>
      <c r="AG50" s="165" t="e">
        <f>IF(Y50=0,0,LOOKUP(Y50,[1]Deduct!A$2:A$18,[1]Deduct!E$2:E$18))</f>
        <v>#VALUE!</v>
      </c>
      <c r="AH50" s="166" t="e">
        <f t="shared" si="3"/>
        <v>#VALUE!</v>
      </c>
      <c r="AJ50" s="163">
        <f>IF(X50=0,0,LOOKUP(X50,[1]Deduct!A$21:A$64,[1]Deduct!A$21:A$64))-X50</f>
        <v>0</v>
      </c>
      <c r="AK50" s="167">
        <f>IF(X50=0,0,LOOKUP(X50,[1]Deduct!A$21:A$64,[1]Deduct!C$21:C$64))</f>
        <v>1.33</v>
      </c>
      <c r="AL50" s="163">
        <f>IF(X50=0,0,LOOKUP(X50,[1]Deduct!A$21:A$64,[1]Deduct!D$21:D$64))</f>
        <v>15.12</v>
      </c>
      <c r="AM50" s="163">
        <f>IF(X50=0,0,LOOKUP(X50,[1]Deduct!A$21:A$64,[1]Deduct!E$21:E$64))</f>
        <v>7.61</v>
      </c>
      <c r="AN50" s="165">
        <f t="shared" si="4"/>
        <v>49.83</v>
      </c>
      <c r="AP50" s="168" t="e">
        <f t="shared" si="5"/>
        <v>#VALUE!</v>
      </c>
    </row>
    <row r="51" spans="1:42" s="163" customFormat="1" ht="15">
      <c r="A51" s="156">
        <v>49</v>
      </c>
      <c r="B51" s="181" t="s">
        <v>86</v>
      </c>
      <c r="C51" s="3" t="s">
        <v>163</v>
      </c>
      <c r="D51" s="1" t="s">
        <v>20</v>
      </c>
      <c r="E51" s="157" t="s">
        <v>18</v>
      </c>
      <c r="F51" s="158">
        <v>11</v>
      </c>
      <c r="G51" s="159">
        <f t="shared" si="6"/>
        <v>34</v>
      </c>
      <c r="H51" s="160">
        <v>34</v>
      </c>
      <c r="I51" s="25">
        <v>0</v>
      </c>
      <c r="J51" s="26">
        <v>0</v>
      </c>
      <c r="K51" s="27">
        <v>11</v>
      </c>
      <c r="L51" s="28">
        <v>6</v>
      </c>
      <c r="M51" s="25">
        <v>11</v>
      </c>
      <c r="N51" s="26">
        <v>6</v>
      </c>
      <c r="O51" s="27">
        <v>11</v>
      </c>
      <c r="P51" s="28">
        <v>6</v>
      </c>
      <c r="Q51" s="25">
        <v>0</v>
      </c>
      <c r="R51" s="26">
        <v>0</v>
      </c>
      <c r="S51" s="27">
        <v>11</v>
      </c>
      <c r="T51" s="28">
        <v>6</v>
      </c>
      <c r="U51" s="25">
        <v>11</v>
      </c>
      <c r="V51" s="26">
        <v>5</v>
      </c>
      <c r="W51" s="161"/>
      <c r="X51" s="162">
        <f t="shared" si="0"/>
        <v>748</v>
      </c>
      <c r="Y51" s="162" t="e">
        <f>SUMIF('[1]2007'!$B$2119:$B$2200,[1]New!B53,'[1]2007'!$E$2119:$E$2200)</f>
        <v>#VALUE!</v>
      </c>
      <c r="Z51" s="15" t="e">
        <f t="shared" si="1"/>
        <v>#VALUE!</v>
      </c>
      <c r="AA51" s="157"/>
      <c r="AB51" s="157"/>
      <c r="AC51" s="16" t="e">
        <f t="shared" si="2"/>
        <v>#VALUE!</v>
      </c>
      <c r="AE51" s="164" t="e">
        <f>IF(Y51=0,0,LOOKUP(Y51,[1]Deduct!A$2:A$18,[1]Deduct!C$2:C$18))</f>
        <v>#VALUE!</v>
      </c>
      <c r="AF51" s="165" t="e">
        <f>IF(Y51=0,0,LOOKUP(Y51,[1]Deduct!A$2:A$18,[1]Deduct!D$2:D$18))</f>
        <v>#VALUE!</v>
      </c>
      <c r="AG51" s="165" t="e">
        <f>IF(Y51=0,0,LOOKUP(Y51,[1]Deduct!A$2:A$18,[1]Deduct!E$2:E$18))</f>
        <v>#VALUE!</v>
      </c>
      <c r="AH51" s="166" t="e">
        <f t="shared" si="3"/>
        <v>#VALUE!</v>
      </c>
      <c r="AJ51" s="163">
        <f>IF(X51=0,0,LOOKUP(X51,[1]Deduct!A$21:A$64,[1]Deduct!A$21:A$64))-X51</f>
        <v>-8</v>
      </c>
      <c r="AK51" s="167">
        <f>IF(X51=0,0,LOOKUP(X51,[1]Deduct!A$21:A$64,[1]Deduct!C$21:C$64))</f>
        <v>73.03</v>
      </c>
      <c r="AL51" s="163">
        <f>IF(X51=0,0,LOOKUP(X51,[1]Deduct!A$21:A$64,[1]Deduct!D$21:D$64))</f>
        <v>29.99</v>
      </c>
      <c r="AM51" s="163">
        <f>IF(X51=0,0,LOOKUP(X51,[1]Deduct!A$21:A$64,[1]Deduct!E$21:E$64))</f>
        <v>12.83</v>
      </c>
      <c r="AN51" s="165">
        <f t="shared" si="4"/>
        <v>163.80000000000001</v>
      </c>
      <c r="AP51" s="168" t="e">
        <f t="shared" si="5"/>
        <v>#VALUE!</v>
      </c>
    </row>
    <row r="52" spans="1:42" s="163" customFormat="1" ht="15">
      <c r="A52" s="156">
        <v>50</v>
      </c>
      <c r="B52" s="181" t="s">
        <v>270</v>
      </c>
      <c r="C52" s="3" t="s">
        <v>271</v>
      </c>
      <c r="D52" s="1" t="s">
        <v>19</v>
      </c>
      <c r="E52" s="157" t="s">
        <v>18</v>
      </c>
      <c r="F52" s="158">
        <v>11</v>
      </c>
      <c r="G52" s="159">
        <f t="shared" si="6"/>
        <v>15.25</v>
      </c>
      <c r="H52" s="160">
        <v>15.25</v>
      </c>
      <c r="I52" s="25">
        <v>0</v>
      </c>
      <c r="J52" s="26">
        <v>0</v>
      </c>
      <c r="K52" s="27">
        <v>0</v>
      </c>
      <c r="L52" s="28">
        <v>0</v>
      </c>
      <c r="M52" s="25">
        <v>9</v>
      </c>
      <c r="N52" s="26">
        <v>2.25</v>
      </c>
      <c r="O52" s="27">
        <v>9</v>
      </c>
      <c r="P52" s="28">
        <v>2</v>
      </c>
      <c r="Q52" s="25">
        <v>9</v>
      </c>
      <c r="R52" s="26">
        <v>2</v>
      </c>
      <c r="S52" s="27">
        <v>0</v>
      </c>
      <c r="T52" s="28">
        <v>0</v>
      </c>
      <c r="U52" s="25">
        <v>0</v>
      </c>
      <c r="V52" s="26">
        <v>0</v>
      </c>
      <c r="W52" s="161"/>
      <c r="X52" s="162">
        <f t="shared" si="0"/>
        <v>335.5</v>
      </c>
      <c r="Y52" s="162" t="e">
        <f>SUMIF('[1]2007'!$B$2119:$B$2200,[1]New!B54,'[1]2007'!$E$2119:$E$2200)</f>
        <v>#VALUE!</v>
      </c>
      <c r="Z52" s="15" t="e">
        <f t="shared" si="1"/>
        <v>#VALUE!</v>
      </c>
      <c r="AA52" s="157"/>
      <c r="AB52" s="157"/>
      <c r="AC52" s="16" t="e">
        <f t="shared" si="2"/>
        <v>#VALUE!</v>
      </c>
      <c r="AE52" s="164" t="e">
        <f>IF(Y52=0,0,LOOKUP(Y52,[1]Deduct!A$2:A$18,[1]Deduct!C$2:C$18))</f>
        <v>#VALUE!</v>
      </c>
      <c r="AF52" s="165" t="e">
        <f>IF(Y52=0,0,LOOKUP(Y52,[1]Deduct!A$2:A$18,[1]Deduct!D$2:D$18))</f>
        <v>#VALUE!</v>
      </c>
      <c r="AG52" s="165" t="e">
        <f>IF(Y52=0,0,LOOKUP(Y52,[1]Deduct!A$2:A$18,[1]Deduct!E$2:E$18))</f>
        <v>#VALUE!</v>
      </c>
      <c r="AH52" s="166" t="e">
        <f t="shared" si="3"/>
        <v>#VALUE!</v>
      </c>
      <c r="AJ52" s="163" t="e">
        <f>IF(X52=0,0,LOOKUP(X52,[1]Deduct!A$21:A$64,[1]Deduct!A$21:A$64))-X52</f>
        <v>#N/A</v>
      </c>
      <c r="AK52" s="167" t="e">
        <f>IF(X52=0,0,LOOKUP(X52,[1]Deduct!A$21:A$64,[1]Deduct!C$21:C$64))</f>
        <v>#N/A</v>
      </c>
      <c r="AL52" s="163" t="e">
        <f>IF(X52=0,0,LOOKUP(X52,[1]Deduct!A$21:A$64,[1]Deduct!D$21:D$64))</f>
        <v>#N/A</v>
      </c>
      <c r="AM52" s="163" t="e">
        <f>IF(X52=0,0,LOOKUP(X52,[1]Deduct!A$21:A$64,[1]Deduct!E$21:E$64))</f>
        <v>#N/A</v>
      </c>
      <c r="AN52" s="165" t="e">
        <f t="shared" si="4"/>
        <v>#N/A</v>
      </c>
      <c r="AP52" s="168" t="e">
        <f t="shared" si="5"/>
        <v>#N/A</v>
      </c>
    </row>
    <row r="53" spans="1:42" s="163" customFormat="1" ht="15">
      <c r="A53" s="156">
        <v>51</v>
      </c>
      <c r="B53" s="181" t="s">
        <v>87</v>
      </c>
      <c r="C53" s="3" t="s">
        <v>164</v>
      </c>
      <c r="D53" s="1" t="s">
        <v>20</v>
      </c>
      <c r="E53" s="157" t="s">
        <v>18</v>
      </c>
      <c r="F53" s="158">
        <v>11</v>
      </c>
      <c r="G53" s="159">
        <f t="shared" si="6"/>
        <v>30</v>
      </c>
      <c r="H53" s="160">
        <v>30</v>
      </c>
      <c r="I53" s="25">
        <v>12</v>
      </c>
      <c r="J53" s="26">
        <v>6</v>
      </c>
      <c r="K53" s="27">
        <v>0</v>
      </c>
      <c r="L53" s="28">
        <v>0</v>
      </c>
      <c r="M53" s="25">
        <v>12</v>
      </c>
      <c r="N53" s="26">
        <v>6</v>
      </c>
      <c r="O53" s="27">
        <v>12</v>
      </c>
      <c r="P53" s="28">
        <v>6</v>
      </c>
      <c r="Q53" s="25">
        <v>0</v>
      </c>
      <c r="R53" s="26">
        <v>0</v>
      </c>
      <c r="S53" s="27">
        <v>12</v>
      </c>
      <c r="T53" s="28">
        <v>6</v>
      </c>
      <c r="U53" s="25">
        <v>3</v>
      </c>
      <c r="V53" s="26">
        <v>9</v>
      </c>
      <c r="W53" s="161"/>
      <c r="X53" s="162">
        <f t="shared" si="0"/>
        <v>660</v>
      </c>
      <c r="Y53" s="162" t="e">
        <f>SUMIF('[1]2007'!$B$2119:$B$2200,[1]New!B55,'[1]2007'!$E$2119:$E$2200)</f>
        <v>#VALUE!</v>
      </c>
      <c r="Z53" s="15" t="e">
        <f t="shared" si="1"/>
        <v>#VALUE!</v>
      </c>
      <c r="AA53" s="157">
        <v>1</v>
      </c>
      <c r="AB53" s="157"/>
      <c r="AC53" s="16" t="e">
        <f t="shared" si="2"/>
        <v>#VALUE!</v>
      </c>
      <c r="AE53" s="164" t="e">
        <f>IF(Y53=0,0,LOOKUP(Y53,[1]Deduct!A$2:A$18,[1]Deduct!C$2:C$18))</f>
        <v>#VALUE!</v>
      </c>
      <c r="AF53" s="165" t="e">
        <f>IF(Y53=0,0,LOOKUP(Y53,[1]Deduct!A$2:A$18,[1]Deduct!D$2:D$18))</f>
        <v>#VALUE!</v>
      </c>
      <c r="AG53" s="165" t="e">
        <f>IF(Y53=0,0,LOOKUP(Y53,[1]Deduct!A$2:A$18,[1]Deduct!E$2:E$18))</f>
        <v>#VALUE!</v>
      </c>
      <c r="AH53" s="166" t="e">
        <f t="shared" si="3"/>
        <v>#VALUE!</v>
      </c>
      <c r="AJ53" s="163">
        <f>IF(X53=0,0,LOOKUP(X53,[1]Deduct!A$21:A$64,[1]Deduct!A$21:A$64))-X53</f>
        <v>0</v>
      </c>
      <c r="AK53" s="167">
        <f>IF(X53=0,0,LOOKUP(X53,[1]Deduct!A$21:A$64,[1]Deduct!C$21:C$64))</f>
        <v>49.59</v>
      </c>
      <c r="AL53" s="163">
        <f>IF(X53=0,0,LOOKUP(X53,[1]Deduct!A$21:A$64,[1]Deduct!D$21:D$64))</f>
        <v>26.01</v>
      </c>
      <c r="AM53" s="163">
        <f>IF(X53=0,0,LOOKUP(X53,[1]Deduct!A$21:A$64,[1]Deduct!E$21:E$64))</f>
        <v>11.42</v>
      </c>
      <c r="AN53" s="165">
        <f t="shared" si="4"/>
        <v>129.02000000000001</v>
      </c>
      <c r="AP53" s="168" t="e">
        <f t="shared" si="5"/>
        <v>#VALUE!</v>
      </c>
    </row>
    <row r="54" spans="1:42" s="163" customFormat="1" ht="15">
      <c r="A54" s="156">
        <v>52</v>
      </c>
      <c r="B54" s="181" t="s">
        <v>88</v>
      </c>
      <c r="C54" s="3" t="s">
        <v>165</v>
      </c>
      <c r="D54" s="1" t="s">
        <v>20</v>
      </c>
      <c r="E54" s="157" t="s">
        <v>18</v>
      </c>
      <c r="F54" s="158">
        <v>11</v>
      </c>
      <c r="G54" s="159">
        <f t="shared" si="6"/>
        <v>39.25</v>
      </c>
      <c r="H54" s="160">
        <v>39.25</v>
      </c>
      <c r="I54" s="25">
        <v>0</v>
      </c>
      <c r="J54" s="26">
        <v>0</v>
      </c>
      <c r="K54" s="27">
        <v>9</v>
      </c>
      <c r="L54" s="28">
        <v>4.25</v>
      </c>
      <c r="M54" s="25">
        <v>0</v>
      </c>
      <c r="N54" s="26">
        <v>0</v>
      </c>
      <c r="O54" s="27">
        <v>9</v>
      </c>
      <c r="P54" s="28">
        <v>5</v>
      </c>
      <c r="Q54" s="25">
        <v>9</v>
      </c>
      <c r="R54" s="26">
        <v>5</v>
      </c>
      <c r="S54" s="27">
        <v>9</v>
      </c>
      <c r="T54" s="28">
        <v>5</v>
      </c>
      <c r="U54" s="25">
        <v>9</v>
      </c>
      <c r="V54" s="26">
        <v>5</v>
      </c>
      <c r="W54" s="161"/>
      <c r="X54" s="162">
        <f t="shared" si="0"/>
        <v>863.5</v>
      </c>
      <c r="Y54" s="162" t="e">
        <f>SUMIF('[1]2007'!$B$2119:$B$2200,[1]New!B56,'[1]2007'!$E$2119:$E$2200)</f>
        <v>#VALUE!</v>
      </c>
      <c r="Z54" s="15" t="e">
        <f t="shared" si="1"/>
        <v>#VALUE!</v>
      </c>
      <c r="AA54" s="157">
        <v>1</v>
      </c>
      <c r="AB54" s="157"/>
      <c r="AC54" s="16" t="e">
        <f t="shared" si="2"/>
        <v>#VALUE!</v>
      </c>
      <c r="AE54" s="164" t="e">
        <f>IF(Y54=0,0,LOOKUP(Y54,[1]Deduct!A$2:A$18,[1]Deduct!C$2:C$18))</f>
        <v>#VALUE!</v>
      </c>
      <c r="AF54" s="165" t="e">
        <f>IF(Y54=0,0,LOOKUP(Y54,[1]Deduct!A$2:A$18,[1]Deduct!D$2:D$18))</f>
        <v>#VALUE!</v>
      </c>
      <c r="AG54" s="165" t="e">
        <f>IF(Y54=0,0,LOOKUP(Y54,[1]Deduct!A$2:A$18,[1]Deduct!E$2:E$18))</f>
        <v>#VALUE!</v>
      </c>
      <c r="AH54" s="166" t="e">
        <f t="shared" si="3"/>
        <v>#VALUE!</v>
      </c>
      <c r="AJ54" s="163">
        <f>IF(X54=0,0,LOOKUP(X54,[1]Deduct!A$21:A$64,[1]Deduct!A$21:A$64))-X54</f>
        <v>-113.5</v>
      </c>
      <c r="AK54" s="167">
        <f>IF(X54=0,0,LOOKUP(X54,[1]Deduct!A$21:A$64,[1]Deduct!C$21:C$64))</f>
        <v>76.92</v>
      </c>
      <c r="AL54" s="163">
        <f>IF(X54=0,0,LOOKUP(X54,[1]Deduct!A$21:A$64,[1]Deduct!D$21:D$64))</f>
        <v>30.49</v>
      </c>
      <c r="AM54" s="163">
        <f>IF(X54=0,0,LOOKUP(X54,[1]Deduct!A$21:A$64,[1]Deduct!E$21:E$64))</f>
        <v>13.01</v>
      </c>
      <c r="AN54" s="165">
        <f t="shared" si="4"/>
        <v>169.12</v>
      </c>
      <c r="AP54" s="168" t="e">
        <f t="shared" si="5"/>
        <v>#VALUE!</v>
      </c>
    </row>
    <row r="55" spans="1:42" s="163" customFormat="1" ht="15">
      <c r="A55" s="156">
        <v>53</v>
      </c>
      <c r="B55" s="181" t="s">
        <v>89</v>
      </c>
      <c r="C55" s="3" t="s">
        <v>166</v>
      </c>
      <c r="D55" s="1" t="s">
        <v>20</v>
      </c>
      <c r="E55" s="157" t="s">
        <v>18</v>
      </c>
      <c r="F55" s="158">
        <v>11</v>
      </c>
      <c r="G55" s="159">
        <f t="shared" si="6"/>
        <v>20</v>
      </c>
      <c r="H55" s="160">
        <v>20</v>
      </c>
      <c r="I55" s="25">
        <v>12</v>
      </c>
      <c r="J55" s="26">
        <v>4</v>
      </c>
      <c r="K55" s="27">
        <v>0</v>
      </c>
      <c r="L55" s="28">
        <v>0</v>
      </c>
      <c r="M55" s="25">
        <v>12</v>
      </c>
      <c r="N55" s="26">
        <v>4</v>
      </c>
      <c r="O55" s="27">
        <v>0</v>
      </c>
      <c r="P55" s="28">
        <v>0</v>
      </c>
      <c r="Q55" s="25">
        <v>12</v>
      </c>
      <c r="R55" s="26">
        <v>4</v>
      </c>
      <c r="S55" s="27">
        <v>12</v>
      </c>
      <c r="T55" s="28">
        <v>4</v>
      </c>
      <c r="U55" s="25">
        <v>12</v>
      </c>
      <c r="V55" s="26">
        <v>4</v>
      </c>
      <c r="W55" s="161"/>
      <c r="X55" s="162">
        <f t="shared" si="0"/>
        <v>440</v>
      </c>
      <c r="Y55" s="162" t="e">
        <f>SUMIF('[1]2007'!$B$2119:$B$2200,[1]New!B57,'[1]2007'!$E$2119:$E$2200)</f>
        <v>#VALUE!</v>
      </c>
      <c r="Z55" s="15" t="e">
        <f t="shared" si="1"/>
        <v>#VALUE!</v>
      </c>
      <c r="AA55" s="157"/>
      <c r="AB55" s="157"/>
      <c r="AC55" s="16" t="e">
        <f t="shared" si="2"/>
        <v>#VALUE!</v>
      </c>
      <c r="AE55" s="164" t="e">
        <f>IF(Y55=0,0,LOOKUP(Y55,[1]Deduct!A$2:A$18,[1]Deduct!C$2:C$18))</f>
        <v>#VALUE!</v>
      </c>
      <c r="AF55" s="165" t="e">
        <f>IF(Y55=0,0,LOOKUP(Y55,[1]Deduct!A$2:A$18,[1]Deduct!D$2:D$18))</f>
        <v>#VALUE!</v>
      </c>
      <c r="AG55" s="165" t="e">
        <f>IF(Y55=0,0,LOOKUP(Y55,[1]Deduct!A$2:A$18,[1]Deduct!E$2:E$18))</f>
        <v>#VALUE!</v>
      </c>
      <c r="AH55" s="166" t="e">
        <f t="shared" si="3"/>
        <v>#VALUE!</v>
      </c>
      <c r="AJ55" s="163">
        <f>IF(X55=0,0,LOOKUP(X55,[1]Deduct!A$21:A$64,[1]Deduct!A$21:A$64))-X55</f>
        <v>0</v>
      </c>
      <c r="AK55" s="167">
        <f>IF(X55=0,0,LOOKUP(X55,[1]Deduct!A$21:A$64,[1]Deduct!C$21:C$64))</f>
        <v>1.33</v>
      </c>
      <c r="AL55" s="163">
        <f>IF(X55=0,0,LOOKUP(X55,[1]Deduct!A$21:A$64,[1]Deduct!D$21:D$64))</f>
        <v>15.12</v>
      </c>
      <c r="AM55" s="163">
        <f>IF(X55=0,0,LOOKUP(X55,[1]Deduct!A$21:A$64,[1]Deduct!E$21:E$64))</f>
        <v>7.61</v>
      </c>
      <c r="AN55" s="165">
        <f t="shared" si="4"/>
        <v>49.83</v>
      </c>
      <c r="AP55" s="168" t="e">
        <f t="shared" si="5"/>
        <v>#VALUE!</v>
      </c>
    </row>
    <row r="56" spans="1:42" s="163" customFormat="1" ht="15">
      <c r="A56" s="156">
        <v>54</v>
      </c>
      <c r="B56" s="181" t="s">
        <v>90</v>
      </c>
      <c r="C56" s="3" t="s">
        <v>167</v>
      </c>
      <c r="D56" s="1" t="s">
        <v>20</v>
      </c>
      <c r="E56" s="157" t="s">
        <v>18</v>
      </c>
      <c r="F56" s="158">
        <v>11</v>
      </c>
      <c r="G56" s="159">
        <f t="shared" si="6"/>
        <v>24.5</v>
      </c>
      <c r="H56" s="160">
        <v>24.5</v>
      </c>
      <c r="I56" s="25">
        <v>9</v>
      </c>
      <c r="J56" s="26">
        <v>2</v>
      </c>
      <c r="K56" s="27">
        <v>9</v>
      </c>
      <c r="L56" s="28">
        <v>2</v>
      </c>
      <c r="M56" s="25">
        <v>0</v>
      </c>
      <c r="N56" s="26">
        <v>0</v>
      </c>
      <c r="O56" s="27">
        <v>0</v>
      </c>
      <c r="P56" s="28">
        <v>0</v>
      </c>
      <c r="Q56" s="25">
        <v>9</v>
      </c>
      <c r="R56" s="26">
        <v>2</v>
      </c>
      <c r="S56" s="27">
        <v>9</v>
      </c>
      <c r="T56" s="28">
        <v>2</v>
      </c>
      <c r="U56" s="25">
        <v>9</v>
      </c>
      <c r="V56" s="26">
        <v>1.5</v>
      </c>
      <c r="W56" s="161"/>
      <c r="X56" s="162">
        <f t="shared" si="0"/>
        <v>539</v>
      </c>
      <c r="Y56" s="162" t="e">
        <f>SUMIF('[1]2007'!$B$2119:$B$2200,[1]New!B58,'[1]2007'!$E$2119:$E$2200)</f>
        <v>#VALUE!</v>
      </c>
      <c r="Z56" s="15" t="e">
        <f t="shared" si="1"/>
        <v>#VALUE!</v>
      </c>
      <c r="AA56" s="157"/>
      <c r="AB56" s="157"/>
      <c r="AC56" s="16" t="e">
        <f t="shared" si="2"/>
        <v>#VALUE!</v>
      </c>
      <c r="AE56" s="164" t="e">
        <f>IF(Y56=0,0,LOOKUP(Y56,[1]Deduct!A$2:A$18,[1]Deduct!C$2:C$18))</f>
        <v>#VALUE!</v>
      </c>
      <c r="AF56" s="165" t="e">
        <f>IF(Y56=0,0,LOOKUP(Y56,[1]Deduct!A$2:A$18,[1]Deduct!D$2:D$18))</f>
        <v>#VALUE!</v>
      </c>
      <c r="AG56" s="165" t="e">
        <f>IF(Y56=0,0,LOOKUP(Y56,[1]Deduct!A$2:A$18,[1]Deduct!E$2:E$18))</f>
        <v>#VALUE!</v>
      </c>
      <c r="AH56" s="166" t="e">
        <f t="shared" si="3"/>
        <v>#VALUE!</v>
      </c>
      <c r="AJ56" s="163">
        <f>IF(X56=0,0,LOOKUP(X56,[1]Deduct!A$21:A$64,[1]Deduct!A$21:A$64))-X56</f>
        <v>-9</v>
      </c>
      <c r="AK56" s="167">
        <f>IF(X56=0,0,LOOKUP(X56,[1]Deduct!A$21:A$64,[1]Deduct!C$21:C$64))</f>
        <v>18.72</v>
      </c>
      <c r="AL56" s="163">
        <f>IF(X56=0,0,LOOKUP(X56,[1]Deduct!A$21:A$64,[1]Deduct!D$21:D$64))</f>
        <v>19.579999999999998</v>
      </c>
      <c r="AM56" s="163">
        <f>IF(X56=0,0,LOOKUP(X56,[1]Deduct!A$21:A$64,[1]Deduct!E$21:E$64))</f>
        <v>9.17</v>
      </c>
      <c r="AN56" s="165">
        <f t="shared" si="4"/>
        <v>79.89</v>
      </c>
      <c r="AP56" s="168" t="e">
        <f t="shared" si="5"/>
        <v>#VALUE!</v>
      </c>
    </row>
    <row r="57" spans="1:42" s="163" customFormat="1" ht="15">
      <c r="A57" s="156">
        <v>55</v>
      </c>
      <c r="B57" s="181" t="s">
        <v>91</v>
      </c>
      <c r="C57" s="3" t="s">
        <v>168</v>
      </c>
      <c r="D57" s="1" t="s">
        <v>26</v>
      </c>
      <c r="E57" s="157" t="s">
        <v>18</v>
      </c>
      <c r="F57" s="158">
        <v>11</v>
      </c>
      <c r="G57" s="159">
        <f t="shared" si="6"/>
        <v>15</v>
      </c>
      <c r="H57" s="160">
        <v>15</v>
      </c>
      <c r="I57" s="25">
        <v>0</v>
      </c>
      <c r="J57" s="26">
        <v>0</v>
      </c>
      <c r="K57" s="27">
        <v>0</v>
      </c>
      <c r="L57" s="28">
        <v>0</v>
      </c>
      <c r="M57" s="25">
        <v>0</v>
      </c>
      <c r="N57" s="26">
        <v>0</v>
      </c>
      <c r="O57" s="27">
        <v>0</v>
      </c>
      <c r="P57" s="28">
        <v>0</v>
      </c>
      <c r="Q57" s="25">
        <v>5</v>
      </c>
      <c r="R57" s="26">
        <v>10</v>
      </c>
      <c r="S57" s="27">
        <v>12</v>
      </c>
      <c r="T57" s="28">
        <v>5</v>
      </c>
      <c r="U57" s="25">
        <v>5</v>
      </c>
      <c r="V57" s="26">
        <v>10</v>
      </c>
      <c r="W57" s="161"/>
      <c r="X57" s="162">
        <f t="shared" si="0"/>
        <v>330</v>
      </c>
      <c r="Y57" s="162" t="e">
        <f>SUMIF('[1]2007'!$B$2119:$B$2200,[1]New!B59,'[1]2007'!$E$2119:$E$2200)</f>
        <v>#VALUE!</v>
      </c>
      <c r="Z57" s="15" t="e">
        <f t="shared" si="1"/>
        <v>#VALUE!</v>
      </c>
      <c r="AA57" s="157"/>
      <c r="AB57" s="157"/>
      <c r="AC57" s="16" t="e">
        <f t="shared" si="2"/>
        <v>#VALUE!</v>
      </c>
      <c r="AE57" s="164" t="e">
        <f>IF(Y57=0,0,LOOKUP(Y57,[1]Deduct!A$2:A$18,[1]Deduct!C$2:C$18))</f>
        <v>#VALUE!</v>
      </c>
      <c r="AF57" s="165" t="e">
        <f>IF(Y57=0,0,LOOKUP(Y57,[1]Deduct!A$2:A$18,[1]Deduct!D$2:D$18))</f>
        <v>#VALUE!</v>
      </c>
      <c r="AG57" s="165" t="e">
        <f>IF(Y57=0,0,LOOKUP(Y57,[1]Deduct!A$2:A$18,[1]Deduct!E$2:E$18))</f>
        <v>#VALUE!</v>
      </c>
      <c r="AH57" s="166" t="e">
        <f t="shared" si="3"/>
        <v>#VALUE!</v>
      </c>
      <c r="AJ57" s="163" t="e">
        <f>IF(X57=0,0,LOOKUP(X57,[1]Deduct!A$21:A$64,[1]Deduct!A$21:A$64))-X57</f>
        <v>#N/A</v>
      </c>
      <c r="AK57" s="167" t="e">
        <f>IF(X57=0,0,LOOKUP(X57,[1]Deduct!A$21:A$64,[1]Deduct!C$21:C$64))</f>
        <v>#N/A</v>
      </c>
      <c r="AL57" s="163" t="e">
        <f>IF(X57=0,0,LOOKUP(X57,[1]Deduct!A$21:A$64,[1]Deduct!D$21:D$64))</f>
        <v>#N/A</v>
      </c>
      <c r="AM57" s="163" t="e">
        <f>IF(X57=0,0,LOOKUP(X57,[1]Deduct!A$21:A$64,[1]Deduct!E$21:E$64))</f>
        <v>#N/A</v>
      </c>
      <c r="AN57" s="165" t="e">
        <f t="shared" si="4"/>
        <v>#N/A</v>
      </c>
      <c r="AP57" s="168" t="e">
        <f t="shared" si="5"/>
        <v>#N/A</v>
      </c>
    </row>
    <row r="58" spans="1:42" s="163" customFormat="1" ht="15">
      <c r="A58" s="156">
        <v>56</v>
      </c>
      <c r="B58" s="181" t="s">
        <v>272</v>
      </c>
      <c r="C58" s="3" t="s">
        <v>239</v>
      </c>
      <c r="D58" s="1" t="s">
        <v>216</v>
      </c>
      <c r="E58" s="157" t="s">
        <v>18</v>
      </c>
      <c r="F58" s="158">
        <v>11</v>
      </c>
      <c r="G58" s="159">
        <f t="shared" si="6"/>
        <v>30</v>
      </c>
      <c r="H58" s="160">
        <v>30</v>
      </c>
      <c r="I58" s="25">
        <v>12</v>
      </c>
      <c r="J58" s="26">
        <v>6</v>
      </c>
      <c r="K58" s="27">
        <v>12</v>
      </c>
      <c r="L58" s="28">
        <v>6</v>
      </c>
      <c r="M58" s="25">
        <v>12</v>
      </c>
      <c r="N58" s="26">
        <v>6</v>
      </c>
      <c r="O58" s="27">
        <v>12</v>
      </c>
      <c r="P58" s="28">
        <v>6</v>
      </c>
      <c r="Q58" s="25">
        <v>0</v>
      </c>
      <c r="R58" s="26">
        <v>0</v>
      </c>
      <c r="S58" s="27">
        <v>12</v>
      </c>
      <c r="T58" s="28">
        <v>6</v>
      </c>
      <c r="U58" s="25">
        <v>0</v>
      </c>
      <c r="V58" s="26">
        <v>0</v>
      </c>
      <c r="W58" s="161"/>
      <c r="X58" s="162">
        <f t="shared" si="0"/>
        <v>660</v>
      </c>
      <c r="Y58" s="162" t="e">
        <f>SUMIF('[1]2007'!$B$2119:$B$2200,[1]New!B60,'[1]2007'!$E$2119:$E$2200)</f>
        <v>#VALUE!</v>
      </c>
      <c r="Z58" s="15" t="e">
        <f t="shared" si="1"/>
        <v>#VALUE!</v>
      </c>
      <c r="AA58" s="157"/>
      <c r="AB58" s="157"/>
      <c r="AC58" s="16" t="e">
        <f t="shared" si="2"/>
        <v>#VALUE!</v>
      </c>
      <c r="AE58" s="164" t="e">
        <f>IF(Y58=0,0,LOOKUP(Y58,[1]Deduct!A$2:A$18,[1]Deduct!C$2:C$18))</f>
        <v>#VALUE!</v>
      </c>
      <c r="AF58" s="165" t="e">
        <f>IF(Y58=0,0,LOOKUP(Y58,[1]Deduct!A$2:A$18,[1]Deduct!D$2:D$18))</f>
        <v>#VALUE!</v>
      </c>
      <c r="AG58" s="165" t="e">
        <f>IF(Y58=0,0,LOOKUP(Y58,[1]Deduct!A$2:A$18,[1]Deduct!E$2:E$18))</f>
        <v>#VALUE!</v>
      </c>
      <c r="AH58" s="166" t="e">
        <f t="shared" si="3"/>
        <v>#VALUE!</v>
      </c>
      <c r="AJ58" s="163">
        <f>IF(X58=0,0,LOOKUP(X58,[1]Deduct!A$21:A$64,[1]Deduct!A$21:A$64))-X58</f>
        <v>0</v>
      </c>
      <c r="AK58" s="167">
        <f>IF(X58=0,0,LOOKUP(X58,[1]Deduct!A$21:A$64,[1]Deduct!C$21:C$64))</f>
        <v>49.59</v>
      </c>
      <c r="AL58" s="163">
        <f>IF(X58=0,0,LOOKUP(X58,[1]Deduct!A$21:A$64,[1]Deduct!D$21:D$64))</f>
        <v>26.01</v>
      </c>
      <c r="AM58" s="163">
        <f>IF(X58=0,0,LOOKUP(X58,[1]Deduct!A$21:A$64,[1]Deduct!E$21:E$64))</f>
        <v>11.42</v>
      </c>
      <c r="AN58" s="165">
        <f t="shared" si="4"/>
        <v>129.02000000000001</v>
      </c>
      <c r="AP58" s="168" t="e">
        <f t="shared" si="5"/>
        <v>#VALUE!</v>
      </c>
    </row>
    <row r="59" spans="1:42" s="163" customFormat="1" ht="15">
      <c r="A59" s="156">
        <v>57</v>
      </c>
      <c r="B59" s="181" t="s">
        <v>92</v>
      </c>
      <c r="C59" s="3" t="s">
        <v>169</v>
      </c>
      <c r="D59" s="1" t="s">
        <v>26</v>
      </c>
      <c r="E59" s="157" t="s">
        <v>18</v>
      </c>
      <c r="F59" s="158">
        <v>11</v>
      </c>
      <c r="G59" s="159">
        <f t="shared" si="6"/>
        <v>37.5</v>
      </c>
      <c r="H59" s="160">
        <v>37.5</v>
      </c>
      <c r="I59" s="25">
        <v>10</v>
      </c>
      <c r="J59" s="26">
        <v>5.5</v>
      </c>
      <c r="K59" s="27">
        <v>10</v>
      </c>
      <c r="L59" s="28">
        <v>5.5</v>
      </c>
      <c r="M59" s="25">
        <v>10</v>
      </c>
      <c r="N59" s="26">
        <v>5.5</v>
      </c>
      <c r="O59" s="27">
        <v>10</v>
      </c>
      <c r="P59" s="28">
        <v>5.5</v>
      </c>
      <c r="Q59" s="25">
        <v>10</v>
      </c>
      <c r="R59" s="26">
        <v>5.5</v>
      </c>
      <c r="S59" s="27">
        <v>0</v>
      </c>
      <c r="T59" s="28">
        <v>0</v>
      </c>
      <c r="U59" s="25">
        <v>0</v>
      </c>
      <c r="V59" s="26">
        <v>0</v>
      </c>
      <c r="W59" s="161"/>
      <c r="X59" s="162">
        <f t="shared" si="0"/>
        <v>825</v>
      </c>
      <c r="Y59" s="162" t="e">
        <f>SUMIF('[1]2007'!$B$2119:$B$2200,[1]New!B61,'[1]2007'!$E$2119:$E$2200)</f>
        <v>#VALUE!</v>
      </c>
      <c r="Z59" s="15" t="e">
        <f t="shared" si="1"/>
        <v>#VALUE!</v>
      </c>
      <c r="AA59" s="157"/>
      <c r="AB59" s="157"/>
      <c r="AC59" s="16" t="e">
        <f t="shared" si="2"/>
        <v>#VALUE!</v>
      </c>
      <c r="AE59" s="164" t="e">
        <f>IF(Y59=0,0,LOOKUP(Y59,[1]Deduct!A$2:A$18,[1]Deduct!C$2:C$18))</f>
        <v>#VALUE!</v>
      </c>
      <c r="AF59" s="165" t="e">
        <f>IF(Y59=0,0,LOOKUP(Y59,[1]Deduct!A$2:A$18,[1]Deduct!D$2:D$18))</f>
        <v>#VALUE!</v>
      </c>
      <c r="AG59" s="165" t="e">
        <f>IF(Y59=0,0,LOOKUP(Y59,[1]Deduct!A$2:A$18,[1]Deduct!E$2:E$18))</f>
        <v>#VALUE!</v>
      </c>
      <c r="AH59" s="166" t="e">
        <f t="shared" si="3"/>
        <v>#VALUE!</v>
      </c>
      <c r="AJ59" s="163">
        <f>IF(X59=0,0,LOOKUP(X59,[1]Deduct!A$21:A$64,[1]Deduct!A$21:A$64))-X59</f>
        <v>-75</v>
      </c>
      <c r="AK59" s="167">
        <f>IF(X59=0,0,LOOKUP(X59,[1]Deduct!A$21:A$64,[1]Deduct!C$21:C$64))</f>
        <v>76.92</v>
      </c>
      <c r="AL59" s="163">
        <f>IF(X59=0,0,LOOKUP(X59,[1]Deduct!A$21:A$64,[1]Deduct!D$21:D$64))</f>
        <v>30.49</v>
      </c>
      <c r="AM59" s="163">
        <f>IF(X59=0,0,LOOKUP(X59,[1]Deduct!A$21:A$64,[1]Deduct!E$21:E$64))</f>
        <v>13.01</v>
      </c>
      <c r="AN59" s="165">
        <f t="shared" si="4"/>
        <v>169.12</v>
      </c>
      <c r="AP59" s="168" t="e">
        <f t="shared" si="5"/>
        <v>#VALUE!</v>
      </c>
    </row>
    <row r="60" spans="1:42" s="163" customFormat="1" ht="15">
      <c r="A60" s="156">
        <v>58</v>
      </c>
      <c r="B60" s="181" t="s">
        <v>93</v>
      </c>
      <c r="C60" s="3" t="s">
        <v>170</v>
      </c>
      <c r="D60" s="1" t="s">
        <v>17</v>
      </c>
      <c r="E60" s="157" t="s">
        <v>18</v>
      </c>
      <c r="F60" s="158">
        <v>11</v>
      </c>
      <c r="G60" s="159">
        <f t="shared" si="6"/>
        <v>20</v>
      </c>
      <c r="H60" s="160">
        <v>20</v>
      </c>
      <c r="I60" s="25">
        <v>12</v>
      </c>
      <c r="J60" s="26">
        <v>4</v>
      </c>
      <c r="K60" s="27">
        <v>0</v>
      </c>
      <c r="L60" s="28">
        <v>0</v>
      </c>
      <c r="M60" s="25">
        <v>12</v>
      </c>
      <c r="N60" s="26">
        <v>4</v>
      </c>
      <c r="O60" s="27">
        <v>12</v>
      </c>
      <c r="P60" s="28">
        <v>4</v>
      </c>
      <c r="Q60" s="25">
        <v>0</v>
      </c>
      <c r="R60" s="26">
        <v>0</v>
      </c>
      <c r="S60" s="27">
        <v>12</v>
      </c>
      <c r="T60" s="28">
        <v>4</v>
      </c>
      <c r="U60" s="25">
        <v>12</v>
      </c>
      <c r="V60" s="26">
        <v>4</v>
      </c>
      <c r="W60" s="161"/>
      <c r="X60" s="162">
        <f t="shared" si="0"/>
        <v>440</v>
      </c>
      <c r="Y60" s="162" t="e">
        <f>SUMIF('[1]2007'!$B$2119:$B$2200,[1]New!B62,'[1]2007'!$E$2119:$E$2200)</f>
        <v>#VALUE!</v>
      </c>
      <c r="Z60" s="15" t="e">
        <f t="shared" si="1"/>
        <v>#VALUE!</v>
      </c>
      <c r="AA60" s="157">
        <v>1</v>
      </c>
      <c r="AB60" s="157"/>
      <c r="AC60" s="16" t="e">
        <f t="shared" si="2"/>
        <v>#VALUE!</v>
      </c>
      <c r="AE60" s="164" t="e">
        <f>IF(Y60=0,0,LOOKUP(Y60,[1]Deduct!A$2:A$18,[1]Deduct!C$2:C$18))</f>
        <v>#VALUE!</v>
      </c>
      <c r="AF60" s="165" t="e">
        <f>IF(Y60=0,0,LOOKUP(Y60,[1]Deduct!A$2:A$18,[1]Deduct!D$2:D$18))</f>
        <v>#VALUE!</v>
      </c>
      <c r="AG60" s="165" t="e">
        <f>IF(Y60=0,0,LOOKUP(Y60,[1]Deduct!A$2:A$18,[1]Deduct!E$2:E$18))</f>
        <v>#VALUE!</v>
      </c>
      <c r="AH60" s="166" t="e">
        <f t="shared" si="3"/>
        <v>#VALUE!</v>
      </c>
      <c r="AJ60" s="163">
        <f>IF(X60=0,0,LOOKUP(X60,[1]Deduct!A$21:A$64,[1]Deduct!A$21:A$64))-X60</f>
        <v>0</v>
      </c>
      <c r="AK60" s="167">
        <f>IF(X60=0,0,LOOKUP(X60,[1]Deduct!A$21:A$64,[1]Deduct!C$21:C$64))</f>
        <v>1.33</v>
      </c>
      <c r="AL60" s="163">
        <f>IF(X60=0,0,LOOKUP(X60,[1]Deduct!A$21:A$64,[1]Deduct!D$21:D$64))</f>
        <v>15.12</v>
      </c>
      <c r="AM60" s="163">
        <f>IF(X60=0,0,LOOKUP(X60,[1]Deduct!A$21:A$64,[1]Deduct!E$21:E$64))</f>
        <v>7.61</v>
      </c>
      <c r="AN60" s="165">
        <f t="shared" si="4"/>
        <v>49.83</v>
      </c>
      <c r="AP60" s="168" t="e">
        <f t="shared" si="5"/>
        <v>#VALUE!</v>
      </c>
    </row>
    <row r="61" spans="1:42" s="163" customFormat="1" ht="15">
      <c r="A61" s="156">
        <v>59</v>
      </c>
      <c r="B61" s="181" t="s">
        <v>245</v>
      </c>
      <c r="C61" s="3" t="s">
        <v>246</v>
      </c>
      <c r="D61" s="1" t="s">
        <v>216</v>
      </c>
      <c r="E61" s="157" t="s">
        <v>18</v>
      </c>
      <c r="F61" s="158">
        <v>11</v>
      </c>
      <c r="G61" s="159">
        <f t="shared" si="6"/>
        <v>39.75</v>
      </c>
      <c r="H61" s="160">
        <v>39.75</v>
      </c>
      <c r="I61" s="25">
        <v>9</v>
      </c>
      <c r="J61" s="26">
        <v>5</v>
      </c>
      <c r="K61" s="27">
        <v>0</v>
      </c>
      <c r="L61" s="28">
        <v>0</v>
      </c>
      <c r="M61" s="25">
        <v>0</v>
      </c>
      <c r="N61" s="26">
        <v>0</v>
      </c>
      <c r="O61" s="27">
        <v>9</v>
      </c>
      <c r="P61" s="28">
        <v>5</v>
      </c>
      <c r="Q61" s="25">
        <v>9</v>
      </c>
      <c r="R61" s="26">
        <v>5</v>
      </c>
      <c r="S61" s="27">
        <v>9</v>
      </c>
      <c r="T61" s="28">
        <v>4.75</v>
      </c>
      <c r="U61" s="25">
        <v>9</v>
      </c>
      <c r="V61" s="26">
        <v>5</v>
      </c>
      <c r="W61" s="161"/>
      <c r="X61" s="162">
        <f t="shared" si="0"/>
        <v>874.5</v>
      </c>
      <c r="Y61" s="162" t="e">
        <f>SUMIF('[1]2007'!$B$2119:$B$2200,[1]New!B63,'[1]2007'!$E$2119:$E$2200)</f>
        <v>#VALUE!</v>
      </c>
      <c r="Z61" s="15" t="e">
        <f t="shared" si="1"/>
        <v>#VALUE!</v>
      </c>
      <c r="AA61" s="157"/>
      <c r="AB61" s="157"/>
      <c r="AC61" s="16" t="e">
        <f t="shared" si="2"/>
        <v>#VALUE!</v>
      </c>
      <c r="AE61" s="164" t="e">
        <f>IF(Y61=0,0,LOOKUP(Y61,[1]Deduct!A$2:A$18,[1]Deduct!C$2:C$18))</f>
        <v>#VALUE!</v>
      </c>
      <c r="AF61" s="165" t="e">
        <f>IF(Y61=0,0,LOOKUP(Y61,[1]Deduct!A$2:A$18,[1]Deduct!D$2:D$18))</f>
        <v>#VALUE!</v>
      </c>
      <c r="AG61" s="165" t="e">
        <f>IF(Y61=0,0,LOOKUP(Y61,[1]Deduct!A$2:A$18,[1]Deduct!E$2:E$18))</f>
        <v>#VALUE!</v>
      </c>
      <c r="AH61" s="166" t="e">
        <f t="shared" si="3"/>
        <v>#VALUE!</v>
      </c>
      <c r="AJ61" s="163">
        <f>IF(X61=0,0,LOOKUP(X61,[1]Deduct!A$21:A$64,[1]Deduct!A$21:A$64))-X61</f>
        <v>-124.5</v>
      </c>
      <c r="AK61" s="167">
        <f>IF(X61=0,0,LOOKUP(X61,[1]Deduct!A$21:A$64,[1]Deduct!C$21:C$64))</f>
        <v>76.92</v>
      </c>
      <c r="AL61" s="163">
        <f>IF(X61=0,0,LOOKUP(X61,[1]Deduct!A$21:A$64,[1]Deduct!D$21:D$64))</f>
        <v>30.49</v>
      </c>
      <c r="AM61" s="163">
        <f>IF(X61=0,0,LOOKUP(X61,[1]Deduct!A$21:A$64,[1]Deduct!E$21:E$64))</f>
        <v>13.01</v>
      </c>
      <c r="AN61" s="165">
        <f t="shared" si="4"/>
        <v>169.12</v>
      </c>
      <c r="AP61" s="168" t="e">
        <f t="shared" si="5"/>
        <v>#VALUE!</v>
      </c>
    </row>
    <row r="62" spans="1:42" s="163" customFormat="1" ht="15">
      <c r="A62" s="156">
        <v>60</v>
      </c>
      <c r="B62" s="181" t="s">
        <v>95</v>
      </c>
      <c r="C62" s="3" t="s">
        <v>172</v>
      </c>
      <c r="D62" s="1" t="s">
        <v>213</v>
      </c>
      <c r="E62" s="157" t="s">
        <v>18</v>
      </c>
      <c r="F62" s="158">
        <v>13.25</v>
      </c>
      <c r="G62" s="159">
        <f t="shared" si="6"/>
        <v>44</v>
      </c>
      <c r="H62" s="160">
        <v>44</v>
      </c>
      <c r="I62" s="25">
        <v>9</v>
      </c>
      <c r="J62" s="26">
        <v>5.8</v>
      </c>
      <c r="K62" s="27">
        <v>9</v>
      </c>
      <c r="L62" s="28">
        <v>5.8</v>
      </c>
      <c r="M62" s="25">
        <v>0</v>
      </c>
      <c r="N62" s="26">
        <v>0</v>
      </c>
      <c r="O62" s="27">
        <v>9</v>
      </c>
      <c r="P62" s="28">
        <v>5.8</v>
      </c>
      <c r="Q62" s="25">
        <v>9</v>
      </c>
      <c r="R62" s="26">
        <v>5.8</v>
      </c>
      <c r="S62" s="27">
        <v>0</v>
      </c>
      <c r="T62" s="28">
        <v>0</v>
      </c>
      <c r="U62" s="25">
        <v>9</v>
      </c>
      <c r="V62" s="26">
        <v>5.8</v>
      </c>
      <c r="W62" s="161"/>
      <c r="X62" s="162">
        <f t="shared" si="0"/>
        <v>1166</v>
      </c>
      <c r="Y62" s="162" t="e">
        <f>SUMIF('[1]2007'!$B$2119:$B$2200,[1]New!B64,'[1]2007'!$E$2119:$E$2200)</f>
        <v>#VALUE!</v>
      </c>
      <c r="Z62" s="15" t="e">
        <f t="shared" si="1"/>
        <v>#VALUE!</v>
      </c>
      <c r="AA62" s="157"/>
      <c r="AB62" s="157"/>
      <c r="AC62" s="16" t="e">
        <f t="shared" si="2"/>
        <v>#VALUE!</v>
      </c>
      <c r="AE62" s="164" t="e">
        <f>IF(Y62=0,0,LOOKUP(Y62,[1]Deduct!A$2:A$18,[1]Deduct!C$2:C$18))</f>
        <v>#VALUE!</v>
      </c>
      <c r="AF62" s="165" t="e">
        <f>IF(Y62=0,0,LOOKUP(Y62,[1]Deduct!A$2:A$18,[1]Deduct!D$2:D$18))</f>
        <v>#VALUE!</v>
      </c>
      <c r="AG62" s="165" t="e">
        <f>IF(Y62=0,0,LOOKUP(Y62,[1]Deduct!A$2:A$18,[1]Deduct!E$2:E$18))</f>
        <v>#VALUE!</v>
      </c>
      <c r="AH62" s="166" t="e">
        <f t="shared" si="3"/>
        <v>#VALUE!</v>
      </c>
      <c r="AJ62" s="163">
        <f>IF(X62=0,0,LOOKUP(X62,[1]Deduct!A$21:A$64,[1]Deduct!A$21:A$64))-X62</f>
        <v>-206</v>
      </c>
      <c r="AK62" s="167">
        <f>IF(X62=0,0,LOOKUP(X62,[1]Deduct!A$21:A$64,[1]Deduct!C$21:C$64))</f>
        <v>119.97</v>
      </c>
      <c r="AL62" s="163">
        <f>IF(X62=0,0,LOOKUP(X62,[1]Deduct!A$21:A$64,[1]Deduct!D$21:D$64))</f>
        <v>40.86</v>
      </c>
      <c r="AM62" s="163">
        <f>IF(X62=0,0,LOOKUP(X62,[1]Deduct!A$21:A$64,[1]Deduct!E$21:E$64))</f>
        <v>16.61</v>
      </c>
      <c r="AN62" s="165">
        <f t="shared" si="4"/>
        <v>241.55</v>
      </c>
      <c r="AP62" s="168" t="e">
        <f t="shared" si="5"/>
        <v>#VALUE!</v>
      </c>
    </row>
    <row r="63" spans="1:42" s="163" customFormat="1" ht="15">
      <c r="A63" s="156">
        <v>61</v>
      </c>
      <c r="B63" s="181" t="s">
        <v>96</v>
      </c>
      <c r="C63" s="3" t="s">
        <v>173</v>
      </c>
      <c r="D63" s="1" t="s">
        <v>213</v>
      </c>
      <c r="E63" s="157" t="s">
        <v>18</v>
      </c>
      <c r="F63" s="158">
        <v>11</v>
      </c>
      <c r="G63" s="159">
        <f t="shared" si="6"/>
        <v>20</v>
      </c>
      <c r="H63" s="160">
        <v>20</v>
      </c>
      <c r="I63" s="25">
        <v>6</v>
      </c>
      <c r="J63" s="26">
        <v>10</v>
      </c>
      <c r="K63" s="27">
        <v>0</v>
      </c>
      <c r="L63" s="28">
        <v>0</v>
      </c>
      <c r="M63" s="25">
        <v>6</v>
      </c>
      <c r="N63" s="26">
        <v>10</v>
      </c>
      <c r="O63" s="27">
        <v>0</v>
      </c>
      <c r="P63" s="28">
        <v>0</v>
      </c>
      <c r="Q63" s="25">
        <v>6</v>
      </c>
      <c r="R63" s="26">
        <v>10</v>
      </c>
      <c r="S63" s="27">
        <v>6</v>
      </c>
      <c r="T63" s="28">
        <v>10</v>
      </c>
      <c r="U63" s="25">
        <v>6</v>
      </c>
      <c r="V63" s="26">
        <v>10</v>
      </c>
      <c r="W63" s="161"/>
      <c r="X63" s="162">
        <f t="shared" si="0"/>
        <v>440</v>
      </c>
      <c r="Y63" s="162" t="e">
        <f>SUMIF('[1]2007'!$B$2119:$B$2200,[1]New!B65,'[1]2007'!$E$2119:$E$2200)</f>
        <v>#VALUE!</v>
      </c>
      <c r="Z63" s="15" t="e">
        <f t="shared" si="1"/>
        <v>#VALUE!</v>
      </c>
      <c r="AA63" s="157">
        <v>1</v>
      </c>
      <c r="AB63" s="157"/>
      <c r="AC63" s="16" t="e">
        <f t="shared" si="2"/>
        <v>#VALUE!</v>
      </c>
      <c r="AE63" s="164" t="e">
        <f>IF(Y63=0,0,LOOKUP(Y63,[1]Deduct!A$2:A$18,[1]Deduct!C$2:C$18))</f>
        <v>#VALUE!</v>
      </c>
      <c r="AF63" s="165" t="e">
        <f>IF(Y63=0,0,LOOKUP(Y63,[1]Deduct!A$2:A$18,[1]Deduct!D$2:D$18))</f>
        <v>#VALUE!</v>
      </c>
      <c r="AG63" s="165" t="e">
        <f>IF(Y63=0,0,LOOKUP(Y63,[1]Deduct!A$2:A$18,[1]Deduct!E$2:E$18))</f>
        <v>#VALUE!</v>
      </c>
      <c r="AH63" s="166" t="e">
        <f t="shared" si="3"/>
        <v>#VALUE!</v>
      </c>
      <c r="AJ63" s="163">
        <f>IF(X63=0,0,LOOKUP(X63,[1]Deduct!A$21:A$64,[1]Deduct!A$21:A$64))-X63</f>
        <v>0</v>
      </c>
      <c r="AK63" s="167">
        <f>IF(X63=0,0,LOOKUP(X63,[1]Deduct!A$21:A$64,[1]Deduct!C$21:C$64))</f>
        <v>1.33</v>
      </c>
      <c r="AL63" s="163">
        <f>IF(X63=0,0,LOOKUP(X63,[1]Deduct!A$21:A$64,[1]Deduct!D$21:D$64))</f>
        <v>15.12</v>
      </c>
      <c r="AM63" s="163">
        <f>IF(X63=0,0,LOOKUP(X63,[1]Deduct!A$21:A$64,[1]Deduct!E$21:E$64))</f>
        <v>7.61</v>
      </c>
      <c r="AN63" s="165">
        <f t="shared" si="4"/>
        <v>49.83</v>
      </c>
      <c r="AP63" s="168" t="e">
        <f t="shared" si="5"/>
        <v>#VALUE!</v>
      </c>
    </row>
    <row r="64" spans="1:42" s="163" customFormat="1" ht="15">
      <c r="A64" s="156">
        <v>62</v>
      </c>
      <c r="B64" s="181" t="s">
        <v>227</v>
      </c>
      <c r="C64" s="3" t="s">
        <v>175</v>
      </c>
      <c r="D64" s="1" t="s">
        <v>19</v>
      </c>
      <c r="E64" s="157" t="s">
        <v>18</v>
      </c>
      <c r="F64" s="158">
        <v>11</v>
      </c>
      <c r="G64" s="159">
        <f t="shared" si="6"/>
        <v>37.5</v>
      </c>
      <c r="H64" s="160">
        <v>37.5</v>
      </c>
      <c r="I64" s="25">
        <v>1</v>
      </c>
      <c r="J64" s="26">
        <v>8</v>
      </c>
      <c r="K64" s="27">
        <v>1</v>
      </c>
      <c r="L64" s="28">
        <v>8</v>
      </c>
      <c r="M64" s="25">
        <v>0</v>
      </c>
      <c r="N64" s="26">
        <v>0</v>
      </c>
      <c r="O64" s="27">
        <v>1</v>
      </c>
      <c r="P64" s="28">
        <v>8.5</v>
      </c>
      <c r="Q64" s="25">
        <v>0</v>
      </c>
      <c r="R64" s="26">
        <v>0</v>
      </c>
      <c r="S64" s="27">
        <v>9</v>
      </c>
      <c r="T64" s="28">
        <v>5</v>
      </c>
      <c r="U64" s="25">
        <v>9</v>
      </c>
      <c r="V64" s="26">
        <v>5</v>
      </c>
      <c r="W64" s="161"/>
      <c r="X64" s="162">
        <f t="shared" si="0"/>
        <v>825</v>
      </c>
      <c r="Y64" s="162" t="e">
        <f>SUMIF('[1]2007'!$B$2119:$B$2200,[1]New!B66,'[1]2007'!$E$2119:$E$2200)</f>
        <v>#VALUE!</v>
      </c>
      <c r="Z64" s="15" t="e">
        <f t="shared" si="1"/>
        <v>#VALUE!</v>
      </c>
      <c r="AA64" s="157"/>
      <c r="AB64" s="157"/>
      <c r="AC64" s="16" t="e">
        <f t="shared" si="2"/>
        <v>#VALUE!</v>
      </c>
      <c r="AE64" s="164" t="e">
        <f>IF(Y64=0,0,LOOKUP(Y64,[1]Deduct!A$2:A$18,[1]Deduct!C$2:C$18))</f>
        <v>#VALUE!</v>
      </c>
      <c r="AF64" s="165" t="e">
        <f>IF(Y64=0,0,LOOKUP(Y64,[1]Deduct!A$2:A$18,[1]Deduct!D$2:D$18))</f>
        <v>#VALUE!</v>
      </c>
      <c r="AG64" s="165" t="e">
        <f>IF(Y64=0,0,LOOKUP(Y64,[1]Deduct!A$2:A$18,[1]Deduct!E$2:E$18))</f>
        <v>#VALUE!</v>
      </c>
      <c r="AH64" s="166" t="e">
        <f t="shared" si="3"/>
        <v>#VALUE!</v>
      </c>
      <c r="AJ64" s="163">
        <f>IF(X64=0,0,LOOKUP(X64,[1]Deduct!A$21:A$64,[1]Deduct!A$21:A$64))-X64</f>
        <v>-75</v>
      </c>
      <c r="AK64" s="167">
        <f>IF(X64=0,0,LOOKUP(X64,[1]Deduct!A$21:A$64,[1]Deduct!C$21:C$64))</f>
        <v>76.92</v>
      </c>
      <c r="AL64" s="163">
        <f>IF(X64=0,0,LOOKUP(X64,[1]Deduct!A$21:A$64,[1]Deduct!D$21:D$64))</f>
        <v>30.49</v>
      </c>
      <c r="AM64" s="163">
        <f>IF(X64=0,0,LOOKUP(X64,[1]Deduct!A$21:A$64,[1]Deduct!E$21:E$64))</f>
        <v>13.01</v>
      </c>
      <c r="AN64" s="165">
        <f t="shared" si="4"/>
        <v>169.12</v>
      </c>
      <c r="AP64" s="168" t="e">
        <f t="shared" si="5"/>
        <v>#VALUE!</v>
      </c>
    </row>
    <row r="65" spans="1:42" s="163" customFormat="1" ht="15">
      <c r="A65" s="156">
        <v>63</v>
      </c>
      <c r="B65" s="181" t="s">
        <v>99</v>
      </c>
      <c r="C65" s="3" t="s">
        <v>177</v>
      </c>
      <c r="D65" s="1" t="s">
        <v>26</v>
      </c>
      <c r="E65" s="157" t="s">
        <v>18</v>
      </c>
      <c r="F65" s="158">
        <v>11</v>
      </c>
      <c r="G65" s="159">
        <f t="shared" si="6"/>
        <v>28</v>
      </c>
      <c r="H65" s="160">
        <v>28</v>
      </c>
      <c r="I65" s="25">
        <v>0</v>
      </c>
      <c r="J65" s="26">
        <v>0</v>
      </c>
      <c r="K65" s="27">
        <v>9</v>
      </c>
      <c r="L65" s="28">
        <v>2.5</v>
      </c>
      <c r="M65" s="25">
        <v>9</v>
      </c>
      <c r="N65" s="26">
        <v>2.5</v>
      </c>
      <c r="O65" s="27">
        <v>0</v>
      </c>
      <c r="P65" s="28">
        <v>0</v>
      </c>
      <c r="Q65" s="25">
        <v>9</v>
      </c>
      <c r="R65" s="26">
        <v>2.5</v>
      </c>
      <c r="S65" s="27">
        <v>9</v>
      </c>
      <c r="T65" s="28">
        <v>2.5</v>
      </c>
      <c r="U65" s="25">
        <v>9</v>
      </c>
      <c r="V65" s="26">
        <v>3</v>
      </c>
      <c r="W65" s="161"/>
      <c r="X65" s="162">
        <f t="shared" si="0"/>
        <v>616</v>
      </c>
      <c r="Y65" s="162" t="e">
        <f>SUMIF('[1]2007'!$B$2119:$B$2200,[1]New!B67,'[1]2007'!$E$2119:$E$2200)</f>
        <v>#VALUE!</v>
      </c>
      <c r="Z65" s="15" t="e">
        <f t="shared" si="1"/>
        <v>#VALUE!</v>
      </c>
      <c r="AA65" s="157"/>
      <c r="AB65" s="157"/>
      <c r="AC65" s="16" t="e">
        <f t="shared" si="2"/>
        <v>#VALUE!</v>
      </c>
      <c r="AE65" s="164" t="e">
        <f>IF(Y65=0,0,LOOKUP(Y65,[1]Deduct!A$2:A$18,[1]Deduct!C$2:C$18))</f>
        <v>#VALUE!</v>
      </c>
      <c r="AF65" s="165" t="e">
        <f>IF(Y65=0,0,LOOKUP(Y65,[1]Deduct!A$2:A$18,[1]Deduct!D$2:D$18))</f>
        <v>#VALUE!</v>
      </c>
      <c r="AG65" s="165" t="e">
        <f>IF(Y65=0,0,LOOKUP(Y65,[1]Deduct!A$2:A$18,[1]Deduct!E$2:E$18))</f>
        <v>#VALUE!</v>
      </c>
      <c r="AH65" s="166" t="e">
        <f t="shared" si="3"/>
        <v>#VALUE!</v>
      </c>
      <c r="AJ65" s="163">
        <f>IF(X65=0,0,LOOKUP(X65,[1]Deduct!A$21:A$64,[1]Deduct!A$21:A$64))-X65</f>
        <v>-6</v>
      </c>
      <c r="AK65" s="167">
        <f>IF(X65=0,0,LOOKUP(X65,[1]Deduct!A$21:A$64,[1]Deduct!C$21:C$64))</f>
        <v>38.94</v>
      </c>
      <c r="AL65" s="163">
        <f>IF(X65=0,0,LOOKUP(X65,[1]Deduct!A$21:A$64,[1]Deduct!D$21:D$64))</f>
        <v>23.54</v>
      </c>
      <c r="AM65" s="163">
        <f>IF(X65=0,0,LOOKUP(X65,[1]Deduct!A$21:A$64,[1]Deduct!E$21:E$64))</f>
        <v>10.56</v>
      </c>
      <c r="AN65" s="165">
        <f t="shared" si="4"/>
        <v>111.36</v>
      </c>
      <c r="AP65" s="168" t="e">
        <f t="shared" si="5"/>
        <v>#VALUE!</v>
      </c>
    </row>
    <row r="66" spans="1:42" s="163" customFormat="1" ht="15">
      <c r="A66" s="156">
        <v>64</v>
      </c>
      <c r="B66" s="181" t="s">
        <v>100</v>
      </c>
      <c r="C66" s="3" t="s">
        <v>178</v>
      </c>
      <c r="D66" s="1" t="s">
        <v>17</v>
      </c>
      <c r="E66" s="157" t="s">
        <v>18</v>
      </c>
      <c r="F66" s="158">
        <v>11</v>
      </c>
      <c r="G66" s="159">
        <f t="shared" si="6"/>
        <v>39.75</v>
      </c>
      <c r="H66" s="160">
        <v>39.75</v>
      </c>
      <c r="I66" s="25">
        <v>9</v>
      </c>
      <c r="J66" s="26">
        <v>5</v>
      </c>
      <c r="K66" s="27">
        <v>9</v>
      </c>
      <c r="L66" s="28">
        <v>5</v>
      </c>
      <c r="M66" s="25">
        <v>0</v>
      </c>
      <c r="N66" s="26">
        <v>0</v>
      </c>
      <c r="O66" s="27">
        <v>9</v>
      </c>
      <c r="P66" s="28">
        <v>5</v>
      </c>
      <c r="Q66" s="25">
        <v>0</v>
      </c>
      <c r="R66" s="26">
        <v>0</v>
      </c>
      <c r="S66" s="27">
        <v>9</v>
      </c>
      <c r="T66" s="28">
        <v>5</v>
      </c>
      <c r="U66" s="25">
        <v>9</v>
      </c>
      <c r="V66" s="26">
        <v>4.75</v>
      </c>
      <c r="W66" s="161"/>
      <c r="X66" s="162">
        <f t="shared" si="0"/>
        <v>874.5</v>
      </c>
      <c r="Y66" s="162" t="e">
        <f>SUMIF('[1]2007'!$B$2119:$B$2200,[1]New!B68,'[1]2007'!$E$2119:$E$2200)</f>
        <v>#VALUE!</v>
      </c>
      <c r="Z66" s="15" t="e">
        <f t="shared" si="1"/>
        <v>#VALUE!</v>
      </c>
      <c r="AA66" s="157"/>
      <c r="AB66" s="157"/>
      <c r="AC66" s="16" t="e">
        <f t="shared" si="2"/>
        <v>#VALUE!</v>
      </c>
      <c r="AE66" s="164" t="e">
        <f>IF(Y66=0,0,LOOKUP(Y66,[1]Deduct!A$2:A$18,[1]Deduct!C$2:C$18))</f>
        <v>#VALUE!</v>
      </c>
      <c r="AF66" s="165" t="e">
        <f>IF(Y66=0,0,LOOKUP(Y66,[1]Deduct!A$2:A$18,[1]Deduct!D$2:D$18))</f>
        <v>#VALUE!</v>
      </c>
      <c r="AG66" s="165" t="e">
        <f>IF(Y66=0,0,LOOKUP(Y66,[1]Deduct!A$2:A$18,[1]Deduct!E$2:E$18))</f>
        <v>#VALUE!</v>
      </c>
      <c r="AH66" s="166" t="e">
        <f t="shared" si="3"/>
        <v>#VALUE!</v>
      </c>
      <c r="AJ66" s="163">
        <f>IF(X66=0,0,LOOKUP(X66,[1]Deduct!A$21:A$64,[1]Deduct!A$21:A$64))-X66</f>
        <v>-124.5</v>
      </c>
      <c r="AK66" s="167">
        <f>IF(X66=0,0,LOOKUP(X66,[1]Deduct!A$21:A$64,[1]Deduct!C$21:C$64))</f>
        <v>76.92</v>
      </c>
      <c r="AL66" s="163">
        <f>IF(X66=0,0,LOOKUP(X66,[1]Deduct!A$21:A$64,[1]Deduct!D$21:D$64))</f>
        <v>30.49</v>
      </c>
      <c r="AM66" s="163">
        <f>IF(X66=0,0,LOOKUP(X66,[1]Deduct!A$21:A$64,[1]Deduct!E$21:E$64))</f>
        <v>13.01</v>
      </c>
      <c r="AN66" s="165">
        <f t="shared" si="4"/>
        <v>169.12</v>
      </c>
      <c r="AP66" s="168" t="e">
        <f t="shared" si="5"/>
        <v>#VALUE!</v>
      </c>
    </row>
    <row r="67" spans="1:42" s="163" customFormat="1" ht="15">
      <c r="A67" s="156">
        <v>65</v>
      </c>
      <c r="B67" s="181" t="s">
        <v>101</v>
      </c>
      <c r="C67" s="3" t="s">
        <v>179</v>
      </c>
      <c r="D67" s="1" t="s">
        <v>17</v>
      </c>
      <c r="E67" s="157" t="s">
        <v>18</v>
      </c>
      <c r="F67" s="158">
        <v>11.5</v>
      </c>
      <c r="G67" s="159">
        <f t="shared" si="6"/>
        <v>40</v>
      </c>
      <c r="H67" s="160">
        <v>40</v>
      </c>
      <c r="I67" s="25">
        <v>0</v>
      </c>
      <c r="J67" s="26">
        <v>0</v>
      </c>
      <c r="K67" s="27">
        <v>2</v>
      </c>
      <c r="L67" s="28">
        <v>10</v>
      </c>
      <c r="M67" s="25">
        <v>2</v>
      </c>
      <c r="N67" s="26">
        <v>10</v>
      </c>
      <c r="O67" s="27">
        <v>2</v>
      </c>
      <c r="P67" s="28">
        <v>10</v>
      </c>
      <c r="Q67" s="25">
        <v>2</v>
      </c>
      <c r="R67" s="26">
        <v>10</v>
      </c>
      <c r="S67" s="27">
        <v>0</v>
      </c>
      <c r="T67" s="28">
        <v>0</v>
      </c>
      <c r="U67" s="25">
        <v>2</v>
      </c>
      <c r="V67" s="26">
        <v>10</v>
      </c>
      <c r="W67" s="161">
        <v>25</v>
      </c>
      <c r="X67" s="162">
        <f t="shared" ref="X67:X86" si="7">F67*G67*2</f>
        <v>920</v>
      </c>
      <c r="Y67" s="162" t="e">
        <f>SUMIF('[1]2007'!$B$2119:$B$2200,[1]New!B69,'[1]2007'!$E$2119:$E$2200)</f>
        <v>#VALUE!</v>
      </c>
      <c r="Z67" s="15" t="e">
        <f t="shared" ref="Z67:Z87" si="8">IF(X67=0,0,X67-Y67)</f>
        <v>#VALUE!</v>
      </c>
      <c r="AA67" s="157"/>
      <c r="AB67" s="157"/>
      <c r="AC67" s="16" t="e">
        <f t="shared" ref="AC67:AC86" si="9">IF(Y67=0,0,Z67/Y67)</f>
        <v>#VALUE!</v>
      </c>
      <c r="AE67" s="164" t="e">
        <f>IF(Y67=0,0,LOOKUP(Y67,[1]Deduct!A$2:A$18,[1]Deduct!C$2:C$18))</f>
        <v>#VALUE!</v>
      </c>
      <c r="AF67" s="165" t="e">
        <f>IF(Y67=0,0,LOOKUP(Y67,[1]Deduct!A$2:A$18,[1]Deduct!D$2:D$18))</f>
        <v>#VALUE!</v>
      </c>
      <c r="AG67" s="165" t="e">
        <f>IF(Y67=0,0,LOOKUP(Y67,[1]Deduct!A$2:A$18,[1]Deduct!E$2:E$18))</f>
        <v>#VALUE!</v>
      </c>
      <c r="AH67" s="166" t="e">
        <f t="shared" ref="AH67:AH88" si="10">ROUND(AE67+AF67*2+AG67*2.4,2)</f>
        <v>#VALUE!</v>
      </c>
      <c r="AJ67" s="163">
        <f>IF(X67=0,0,LOOKUP(X67,[1]Deduct!A$21:A$64,[1]Deduct!A$21:A$64))-X67</f>
        <v>-18</v>
      </c>
      <c r="AK67" s="167">
        <f>IF(X67=0,0,LOOKUP(X67,[1]Deduct!A$21:A$64,[1]Deduct!C$21:C$64))</f>
        <v>105.1</v>
      </c>
      <c r="AL67" s="163">
        <f>IF(X67=0,0,LOOKUP(X67,[1]Deduct!A$21:A$64,[1]Deduct!D$21:D$64))</f>
        <v>37.99</v>
      </c>
      <c r="AM67" s="163">
        <f>IF(X67=0,0,LOOKUP(X67,[1]Deduct!A$21:A$64,[1]Deduct!E$21:E$64))</f>
        <v>15.6</v>
      </c>
      <c r="AN67" s="165">
        <f t="shared" ref="AN67:AN88" si="11">ROUND(AK67+AL67*2+AM67*2.4,2)</f>
        <v>218.52</v>
      </c>
      <c r="AP67" s="168" t="e">
        <f t="shared" ref="AP67:AP88" si="12">AN67-AH67</f>
        <v>#VALUE!</v>
      </c>
    </row>
    <row r="68" spans="1:42" s="163" customFormat="1" ht="15">
      <c r="A68" s="156">
        <v>66</v>
      </c>
      <c r="B68" s="181" t="s">
        <v>228</v>
      </c>
      <c r="C68" s="3" t="s">
        <v>180</v>
      </c>
      <c r="D68" s="1" t="s">
        <v>17</v>
      </c>
      <c r="E68" s="157" t="s">
        <v>18</v>
      </c>
      <c r="F68" s="158">
        <v>11.75</v>
      </c>
      <c r="G68" s="159">
        <f t="shared" si="6"/>
        <v>38.25</v>
      </c>
      <c r="H68" s="160">
        <v>38.25</v>
      </c>
      <c r="I68" s="25">
        <v>3</v>
      </c>
      <c r="J68" s="26">
        <v>10</v>
      </c>
      <c r="K68" s="27">
        <v>3</v>
      </c>
      <c r="L68" s="28">
        <v>10</v>
      </c>
      <c r="M68" s="25">
        <v>1.75</v>
      </c>
      <c r="N68" s="26">
        <v>10</v>
      </c>
      <c r="O68" s="27">
        <v>0</v>
      </c>
      <c r="P68" s="28">
        <v>0</v>
      </c>
      <c r="Q68" s="25">
        <v>0</v>
      </c>
      <c r="R68" s="26">
        <v>0</v>
      </c>
      <c r="S68" s="27">
        <v>2</v>
      </c>
      <c r="T68" s="28">
        <v>10</v>
      </c>
      <c r="U68" s="25">
        <v>2</v>
      </c>
      <c r="V68" s="26">
        <v>10</v>
      </c>
      <c r="W68" s="161"/>
      <c r="X68" s="162">
        <f t="shared" si="7"/>
        <v>898.875</v>
      </c>
      <c r="Y68" s="162" t="e">
        <f>SUMIF('[1]2007'!$B$2119:$B$2200,[1]New!B70,'[1]2007'!$E$2119:$E$2200)</f>
        <v>#VALUE!</v>
      </c>
      <c r="Z68" s="15" t="e">
        <f t="shared" si="8"/>
        <v>#VALUE!</v>
      </c>
      <c r="AA68" s="157"/>
      <c r="AB68" s="157"/>
      <c r="AC68" s="16" t="e">
        <f t="shared" si="9"/>
        <v>#VALUE!</v>
      </c>
      <c r="AE68" s="164" t="e">
        <f>IF(Y68=0,0,LOOKUP(Y68,[1]Deduct!A$2:A$18,[1]Deduct!C$2:C$18))</f>
        <v>#VALUE!</v>
      </c>
      <c r="AF68" s="165" t="e">
        <f>IF(Y68=0,0,LOOKUP(Y68,[1]Deduct!A$2:A$18,[1]Deduct!D$2:D$18))</f>
        <v>#VALUE!</v>
      </c>
      <c r="AG68" s="165" t="e">
        <f>IF(Y68=0,0,LOOKUP(Y68,[1]Deduct!A$2:A$18,[1]Deduct!E$2:E$18))</f>
        <v>#VALUE!</v>
      </c>
      <c r="AH68" s="166" t="e">
        <f t="shared" si="10"/>
        <v>#VALUE!</v>
      </c>
      <c r="AJ68" s="163">
        <f>IF(X68=0,0,LOOKUP(X68,[1]Deduct!A$21:A$64,[1]Deduct!A$21:A$64))-X68</f>
        <v>-18.875</v>
      </c>
      <c r="AK68" s="167">
        <f>IF(X68=0,0,LOOKUP(X68,[1]Deduct!A$21:A$64,[1]Deduct!C$21:C$64))</f>
        <v>99.45</v>
      </c>
      <c r="AL68" s="163">
        <f>IF(X68=0,0,LOOKUP(X68,[1]Deduct!A$21:A$64,[1]Deduct!D$21:D$64))</f>
        <v>36.9</v>
      </c>
      <c r="AM68" s="163">
        <f>IF(X68=0,0,LOOKUP(X68,[1]Deduct!A$21:A$64,[1]Deduct!E$21:E$64))</f>
        <v>15.22</v>
      </c>
      <c r="AN68" s="165">
        <f t="shared" si="11"/>
        <v>209.78</v>
      </c>
      <c r="AP68" s="168" t="e">
        <f t="shared" si="12"/>
        <v>#VALUE!</v>
      </c>
    </row>
    <row r="69" spans="1:42" s="163" customFormat="1" ht="15">
      <c r="A69" s="156">
        <v>67</v>
      </c>
      <c r="B69" s="181" t="s">
        <v>249</v>
      </c>
      <c r="C69" s="3" t="s">
        <v>250</v>
      </c>
      <c r="D69" s="1" t="s">
        <v>216</v>
      </c>
      <c r="E69" s="157" t="s">
        <v>18</v>
      </c>
      <c r="F69" s="158">
        <v>15</v>
      </c>
      <c r="G69" s="159">
        <f t="shared" ref="G69:G87" si="13">IF(J69&lt;I69,J69+12-I69,J69-I69)+IF(L69&lt;K69,L69+12-K69,L69-K69)+IF(N69&lt;M69,N69+12-M69,N69-M69)+IF(P69&lt;O69,P69+12-O69,P69-O69)+IF(R69&lt;Q69,R69+12-Q69,R69-Q69)+IF(T69&lt;S69,T69+12-S69,T69-S69)+IF(V69&lt;U69,V69+12-U69,V69-U69)</f>
        <v>40</v>
      </c>
      <c r="H69" s="160">
        <v>40</v>
      </c>
      <c r="I69" s="25">
        <v>9</v>
      </c>
      <c r="J69" s="26">
        <v>5</v>
      </c>
      <c r="K69" s="27">
        <v>9</v>
      </c>
      <c r="L69" s="28">
        <v>5</v>
      </c>
      <c r="M69" s="25">
        <v>9</v>
      </c>
      <c r="N69" s="26">
        <v>5</v>
      </c>
      <c r="O69" s="27">
        <v>0</v>
      </c>
      <c r="P69" s="28">
        <v>0</v>
      </c>
      <c r="Q69" s="25">
        <v>0</v>
      </c>
      <c r="R69" s="26">
        <v>0</v>
      </c>
      <c r="S69" s="27">
        <v>9</v>
      </c>
      <c r="T69" s="28">
        <v>5</v>
      </c>
      <c r="U69" s="25">
        <v>9</v>
      </c>
      <c r="V69" s="26">
        <v>5</v>
      </c>
      <c r="W69" s="161"/>
      <c r="X69" s="162">
        <f t="shared" si="7"/>
        <v>1200</v>
      </c>
      <c r="Y69" s="162" t="e">
        <f>SUMIF('[1]2007'!$B$2119:$B$2200,[1]New!B71,'[1]2007'!$E$2119:$E$2200)</f>
        <v>#VALUE!</v>
      </c>
      <c r="Z69" s="15" t="e">
        <f t="shared" si="8"/>
        <v>#VALUE!</v>
      </c>
      <c r="AA69" s="157"/>
      <c r="AB69" s="157"/>
      <c r="AC69" s="16" t="e">
        <f t="shared" si="9"/>
        <v>#VALUE!</v>
      </c>
      <c r="AE69" s="164" t="e">
        <f>IF(Y69=0,0,LOOKUP(Y69,[1]Deduct!A$2:A$18,[1]Deduct!C$2:C$18))</f>
        <v>#VALUE!</v>
      </c>
      <c r="AF69" s="165" t="e">
        <f>IF(Y69=0,0,LOOKUP(Y69,[1]Deduct!A$2:A$18,[1]Deduct!D$2:D$18))</f>
        <v>#VALUE!</v>
      </c>
      <c r="AG69" s="165" t="e">
        <f>IF(Y69=0,0,LOOKUP(Y69,[1]Deduct!A$2:A$18,[1]Deduct!E$2:E$18))</f>
        <v>#VALUE!</v>
      </c>
      <c r="AH69" s="166" t="e">
        <f t="shared" si="10"/>
        <v>#VALUE!</v>
      </c>
      <c r="AJ69" s="163">
        <f>IF(X69=0,0,LOOKUP(X69,[1]Deduct!A$21:A$64,[1]Deduct!A$21:A$64))-X69</f>
        <v>-240</v>
      </c>
      <c r="AK69" s="167">
        <f>IF(X69=0,0,LOOKUP(X69,[1]Deduct!A$21:A$64,[1]Deduct!C$21:C$64))</f>
        <v>119.97</v>
      </c>
      <c r="AL69" s="163">
        <f>IF(X69=0,0,LOOKUP(X69,[1]Deduct!A$21:A$64,[1]Deduct!D$21:D$64))</f>
        <v>40.86</v>
      </c>
      <c r="AM69" s="163">
        <f>IF(X69=0,0,LOOKUP(X69,[1]Deduct!A$21:A$64,[1]Deduct!E$21:E$64))</f>
        <v>16.61</v>
      </c>
      <c r="AN69" s="165">
        <f t="shared" si="11"/>
        <v>241.55</v>
      </c>
      <c r="AP69" s="168" t="e">
        <f t="shared" si="12"/>
        <v>#VALUE!</v>
      </c>
    </row>
    <row r="70" spans="1:42" s="163" customFormat="1" ht="15">
      <c r="A70" s="156">
        <v>68</v>
      </c>
      <c r="B70" s="181" t="s">
        <v>229</v>
      </c>
      <c r="C70" s="3" t="s">
        <v>181</v>
      </c>
      <c r="D70" s="1" t="s">
        <v>17</v>
      </c>
      <c r="E70" s="157" t="s">
        <v>18</v>
      </c>
      <c r="F70" s="158">
        <v>11.75</v>
      </c>
      <c r="G70" s="159">
        <f t="shared" si="13"/>
        <v>41.75</v>
      </c>
      <c r="H70" s="160">
        <v>41.75</v>
      </c>
      <c r="I70" s="25">
        <v>0</v>
      </c>
      <c r="J70" s="26">
        <v>0</v>
      </c>
      <c r="K70" s="27">
        <v>0</v>
      </c>
      <c r="L70" s="28">
        <v>0</v>
      </c>
      <c r="M70" s="25">
        <v>9</v>
      </c>
      <c r="N70" s="26">
        <v>5.5</v>
      </c>
      <c r="O70" s="27">
        <v>9</v>
      </c>
      <c r="P70" s="28">
        <v>6</v>
      </c>
      <c r="Q70" s="25">
        <v>9</v>
      </c>
      <c r="R70" s="26">
        <v>5.25</v>
      </c>
      <c r="S70" s="27">
        <v>9</v>
      </c>
      <c r="T70" s="28">
        <v>5</v>
      </c>
      <c r="U70" s="25">
        <v>9</v>
      </c>
      <c r="V70" s="26">
        <v>5</v>
      </c>
      <c r="W70" s="161"/>
      <c r="X70" s="162">
        <f t="shared" si="7"/>
        <v>981.125</v>
      </c>
      <c r="Y70" s="162" t="e">
        <f>SUMIF('[1]2007'!$B$2119:$B$2200,[1]New!B72,'[1]2007'!$E$2119:$E$2200)</f>
        <v>#VALUE!</v>
      </c>
      <c r="Z70" s="15" t="e">
        <f t="shared" si="8"/>
        <v>#VALUE!</v>
      </c>
      <c r="AA70" s="157"/>
      <c r="AB70" s="157"/>
      <c r="AC70" s="16" t="e">
        <f t="shared" si="9"/>
        <v>#VALUE!</v>
      </c>
      <c r="AE70" s="164" t="e">
        <f>IF(Y70=0,0,LOOKUP(Y70,[1]Deduct!A$2:A$18,[1]Deduct!C$2:C$18))</f>
        <v>#VALUE!</v>
      </c>
      <c r="AF70" s="165" t="e">
        <f>IF(Y70=0,0,LOOKUP(Y70,[1]Deduct!A$2:A$18,[1]Deduct!D$2:D$18))</f>
        <v>#VALUE!</v>
      </c>
      <c r="AG70" s="165" t="e">
        <f>IF(Y70=0,0,LOOKUP(Y70,[1]Deduct!A$2:A$18,[1]Deduct!E$2:E$18))</f>
        <v>#VALUE!</v>
      </c>
      <c r="AH70" s="166" t="e">
        <f t="shared" si="10"/>
        <v>#VALUE!</v>
      </c>
      <c r="AJ70" s="163">
        <f>IF(X70=0,0,LOOKUP(X70,[1]Deduct!A$21:A$64,[1]Deduct!A$21:A$64))-X70</f>
        <v>-21.125</v>
      </c>
      <c r="AK70" s="167">
        <f>IF(X70=0,0,LOOKUP(X70,[1]Deduct!A$21:A$64,[1]Deduct!C$21:C$64))</f>
        <v>119.97</v>
      </c>
      <c r="AL70" s="163">
        <f>IF(X70=0,0,LOOKUP(X70,[1]Deduct!A$21:A$64,[1]Deduct!D$21:D$64))</f>
        <v>40.86</v>
      </c>
      <c r="AM70" s="163">
        <f>IF(X70=0,0,LOOKUP(X70,[1]Deduct!A$21:A$64,[1]Deduct!E$21:E$64))</f>
        <v>16.61</v>
      </c>
      <c r="AN70" s="165">
        <f t="shared" si="11"/>
        <v>241.55</v>
      </c>
      <c r="AP70" s="168" t="e">
        <f t="shared" si="12"/>
        <v>#VALUE!</v>
      </c>
    </row>
    <row r="71" spans="1:42" s="163" customFormat="1" ht="15">
      <c r="A71" s="156">
        <v>69</v>
      </c>
      <c r="B71" s="181" t="s">
        <v>102</v>
      </c>
      <c r="C71" s="3" t="s">
        <v>182</v>
      </c>
      <c r="D71" s="1" t="s">
        <v>20</v>
      </c>
      <c r="E71" s="157" t="s">
        <v>18</v>
      </c>
      <c r="F71" s="158">
        <v>11</v>
      </c>
      <c r="G71" s="159">
        <f t="shared" si="13"/>
        <v>36</v>
      </c>
      <c r="H71" s="160">
        <v>36</v>
      </c>
      <c r="I71" s="25">
        <v>12</v>
      </c>
      <c r="J71" s="26">
        <v>7.5</v>
      </c>
      <c r="K71" s="27">
        <v>12</v>
      </c>
      <c r="L71" s="28">
        <v>7.5</v>
      </c>
      <c r="M71" s="25">
        <v>12</v>
      </c>
      <c r="N71" s="26">
        <v>6.5</v>
      </c>
      <c r="O71" s="27">
        <v>12</v>
      </c>
      <c r="P71" s="28">
        <v>7.5</v>
      </c>
      <c r="Q71" s="25">
        <v>12</v>
      </c>
      <c r="R71" s="26">
        <v>7</v>
      </c>
      <c r="S71" s="27">
        <v>0</v>
      </c>
      <c r="T71" s="28">
        <v>0</v>
      </c>
      <c r="U71" s="25">
        <v>0</v>
      </c>
      <c r="V71" s="26">
        <v>0</v>
      </c>
      <c r="W71" s="161"/>
      <c r="X71" s="162">
        <f t="shared" si="7"/>
        <v>792</v>
      </c>
      <c r="Y71" s="162" t="e">
        <f>SUMIF('[1]2007'!$B$2119:$B$2200,[1]New!B73,'[1]2007'!$E$2119:$E$2200)</f>
        <v>#VALUE!</v>
      </c>
      <c r="Z71" s="15" t="e">
        <f t="shared" si="8"/>
        <v>#VALUE!</v>
      </c>
      <c r="AA71" s="157"/>
      <c r="AB71" s="157"/>
      <c r="AC71" s="16" t="e">
        <f t="shared" si="9"/>
        <v>#VALUE!</v>
      </c>
      <c r="AE71" s="164" t="e">
        <f>IF(Y71=0,0,LOOKUP(Y71,[1]Deduct!A$2:A$18,[1]Deduct!C$2:C$18))</f>
        <v>#VALUE!</v>
      </c>
      <c r="AF71" s="165" t="e">
        <f>IF(Y71=0,0,LOOKUP(Y71,[1]Deduct!A$2:A$18,[1]Deduct!D$2:D$18))</f>
        <v>#VALUE!</v>
      </c>
      <c r="AG71" s="165" t="e">
        <f>IF(Y71=0,0,LOOKUP(Y71,[1]Deduct!A$2:A$18,[1]Deduct!E$2:E$18))</f>
        <v>#VALUE!</v>
      </c>
      <c r="AH71" s="166" t="e">
        <f t="shared" si="10"/>
        <v>#VALUE!</v>
      </c>
      <c r="AJ71" s="163">
        <f>IF(X71=0,0,LOOKUP(X71,[1]Deduct!A$21:A$64,[1]Deduct!A$21:A$64))-X71</f>
        <v>-42</v>
      </c>
      <c r="AK71" s="167">
        <f>IF(X71=0,0,LOOKUP(X71,[1]Deduct!A$21:A$64,[1]Deduct!C$21:C$64))</f>
        <v>76.92</v>
      </c>
      <c r="AL71" s="163">
        <f>IF(X71=0,0,LOOKUP(X71,[1]Deduct!A$21:A$64,[1]Deduct!D$21:D$64))</f>
        <v>30.49</v>
      </c>
      <c r="AM71" s="163">
        <f>IF(X71=0,0,LOOKUP(X71,[1]Deduct!A$21:A$64,[1]Deduct!E$21:E$64))</f>
        <v>13.01</v>
      </c>
      <c r="AN71" s="165">
        <f t="shared" si="11"/>
        <v>169.12</v>
      </c>
      <c r="AP71" s="168" t="e">
        <f t="shared" si="12"/>
        <v>#VALUE!</v>
      </c>
    </row>
    <row r="72" spans="1:42" s="163" customFormat="1" ht="15">
      <c r="A72" s="156">
        <v>70</v>
      </c>
      <c r="B72" s="181" t="s">
        <v>103</v>
      </c>
      <c r="C72" s="3" t="s">
        <v>183</v>
      </c>
      <c r="D72" s="1" t="s">
        <v>26</v>
      </c>
      <c r="E72" s="157" t="s">
        <v>18</v>
      </c>
      <c r="F72" s="158">
        <v>10.25</v>
      </c>
      <c r="G72" s="159">
        <f t="shared" si="13"/>
        <v>21.47</v>
      </c>
      <c r="H72" s="160">
        <v>21.47</v>
      </c>
      <c r="I72" s="25">
        <v>6</v>
      </c>
      <c r="J72" s="26">
        <v>10</v>
      </c>
      <c r="K72" s="27">
        <v>6</v>
      </c>
      <c r="L72" s="28">
        <v>10</v>
      </c>
      <c r="M72" s="25">
        <v>6</v>
      </c>
      <c r="N72" s="26">
        <v>10</v>
      </c>
      <c r="O72" s="27">
        <v>6</v>
      </c>
      <c r="P72" s="28">
        <v>10</v>
      </c>
      <c r="Q72" s="25">
        <v>0</v>
      </c>
      <c r="R72" s="26">
        <v>0</v>
      </c>
      <c r="S72" s="27">
        <v>4.53</v>
      </c>
      <c r="T72" s="28">
        <v>10</v>
      </c>
      <c r="U72" s="25">
        <v>0</v>
      </c>
      <c r="V72" s="26">
        <v>0</v>
      </c>
      <c r="W72" s="161"/>
      <c r="X72" s="162">
        <f t="shared" si="7"/>
        <v>440.13499999999999</v>
      </c>
      <c r="Y72" s="162" t="e">
        <f>SUMIF('[1]2007'!$B$2119:$B$2200,[1]New!B74,'[1]2007'!$E$2119:$E$2200)</f>
        <v>#VALUE!</v>
      </c>
      <c r="Z72" s="15" t="e">
        <f t="shared" si="8"/>
        <v>#VALUE!</v>
      </c>
      <c r="AA72" s="157"/>
      <c r="AB72" s="157"/>
      <c r="AC72" s="16" t="e">
        <f t="shared" si="9"/>
        <v>#VALUE!</v>
      </c>
      <c r="AE72" s="164" t="e">
        <f>IF(Y72=0,0,LOOKUP(Y72,[1]Deduct!A$2:A$18,[1]Deduct!C$2:C$18))</f>
        <v>#VALUE!</v>
      </c>
      <c r="AF72" s="165" t="e">
        <f>IF(Y72=0,0,LOOKUP(Y72,[1]Deduct!A$2:A$18,[1]Deduct!D$2:D$18))</f>
        <v>#VALUE!</v>
      </c>
      <c r="AG72" s="165" t="e">
        <f>IF(Y72=0,0,LOOKUP(Y72,[1]Deduct!A$2:A$18,[1]Deduct!E$2:E$18))</f>
        <v>#VALUE!</v>
      </c>
      <c r="AH72" s="166" t="e">
        <f t="shared" si="10"/>
        <v>#VALUE!</v>
      </c>
      <c r="AJ72" s="163">
        <f>IF(X72=0,0,LOOKUP(X72,[1]Deduct!A$21:A$64,[1]Deduct!A$21:A$64))-X72</f>
        <v>-0.13499999999999091</v>
      </c>
      <c r="AK72" s="167">
        <f>IF(X72=0,0,LOOKUP(X72,[1]Deduct!A$21:A$64,[1]Deduct!C$21:C$64))</f>
        <v>1.33</v>
      </c>
      <c r="AL72" s="163">
        <f>IF(X72=0,0,LOOKUP(X72,[1]Deduct!A$21:A$64,[1]Deduct!D$21:D$64))</f>
        <v>15.12</v>
      </c>
      <c r="AM72" s="163">
        <f>IF(X72=0,0,LOOKUP(X72,[1]Deduct!A$21:A$64,[1]Deduct!E$21:E$64))</f>
        <v>7.61</v>
      </c>
      <c r="AN72" s="165">
        <f t="shared" si="11"/>
        <v>49.83</v>
      </c>
      <c r="AP72" s="168" t="e">
        <f t="shared" si="12"/>
        <v>#VALUE!</v>
      </c>
    </row>
    <row r="73" spans="1:42" s="163" customFormat="1" ht="15">
      <c r="A73" s="156">
        <v>71</v>
      </c>
      <c r="B73" s="181" t="s">
        <v>104</v>
      </c>
      <c r="C73" s="3" t="s">
        <v>184</v>
      </c>
      <c r="D73" s="1" t="s">
        <v>19</v>
      </c>
      <c r="E73" s="157" t="s">
        <v>18</v>
      </c>
      <c r="F73" s="158">
        <v>11</v>
      </c>
      <c r="G73" s="159">
        <f t="shared" si="13"/>
        <v>20</v>
      </c>
      <c r="H73" s="160">
        <v>20</v>
      </c>
      <c r="I73" s="25">
        <v>0</v>
      </c>
      <c r="J73" s="26">
        <v>0</v>
      </c>
      <c r="K73" s="27">
        <v>6</v>
      </c>
      <c r="L73" s="28">
        <v>10</v>
      </c>
      <c r="M73" s="25">
        <v>6</v>
      </c>
      <c r="N73" s="26">
        <v>10</v>
      </c>
      <c r="O73" s="27">
        <v>6</v>
      </c>
      <c r="P73" s="28">
        <v>10</v>
      </c>
      <c r="Q73" s="25">
        <v>6</v>
      </c>
      <c r="R73" s="26">
        <v>10</v>
      </c>
      <c r="S73" s="27">
        <v>0</v>
      </c>
      <c r="T73" s="28">
        <v>0</v>
      </c>
      <c r="U73" s="25">
        <v>6</v>
      </c>
      <c r="V73" s="26">
        <v>10</v>
      </c>
      <c r="W73" s="161"/>
      <c r="X73" s="162">
        <f t="shared" si="7"/>
        <v>440</v>
      </c>
      <c r="Y73" s="162" t="e">
        <f>SUMIF('[1]2007'!$B$2119:$B$2200,[1]New!B75,'[1]2007'!$E$2119:$E$2200)</f>
        <v>#VALUE!</v>
      </c>
      <c r="Z73" s="15" t="e">
        <f t="shared" si="8"/>
        <v>#VALUE!</v>
      </c>
      <c r="AA73" s="157"/>
      <c r="AB73" s="157"/>
      <c r="AC73" s="16" t="e">
        <f t="shared" si="9"/>
        <v>#VALUE!</v>
      </c>
      <c r="AE73" s="164" t="e">
        <f>IF(Y73=0,0,LOOKUP(Y73,[1]Deduct!A$2:A$18,[1]Deduct!C$2:C$18))</f>
        <v>#VALUE!</v>
      </c>
      <c r="AF73" s="165" t="e">
        <f>IF(Y73=0,0,LOOKUP(Y73,[1]Deduct!A$2:A$18,[1]Deduct!D$2:D$18))</f>
        <v>#VALUE!</v>
      </c>
      <c r="AG73" s="165" t="e">
        <f>IF(Y73=0,0,LOOKUP(Y73,[1]Deduct!A$2:A$18,[1]Deduct!E$2:E$18))</f>
        <v>#VALUE!</v>
      </c>
      <c r="AH73" s="166" t="e">
        <f t="shared" si="10"/>
        <v>#VALUE!</v>
      </c>
      <c r="AJ73" s="163">
        <f>IF(X73=0,0,LOOKUP(X73,[1]Deduct!A$21:A$64,[1]Deduct!A$21:A$64))-X73</f>
        <v>0</v>
      </c>
      <c r="AK73" s="167">
        <f>IF(X73=0,0,LOOKUP(X73,[1]Deduct!A$21:A$64,[1]Deduct!C$21:C$64))</f>
        <v>1.33</v>
      </c>
      <c r="AL73" s="163">
        <f>IF(X73=0,0,LOOKUP(X73,[1]Deduct!A$21:A$64,[1]Deduct!D$21:D$64))</f>
        <v>15.12</v>
      </c>
      <c r="AM73" s="163">
        <f>IF(X73=0,0,LOOKUP(X73,[1]Deduct!A$21:A$64,[1]Deduct!E$21:E$64))</f>
        <v>7.61</v>
      </c>
      <c r="AN73" s="165">
        <f t="shared" si="11"/>
        <v>49.83</v>
      </c>
      <c r="AP73" s="168" t="e">
        <f t="shared" si="12"/>
        <v>#VALUE!</v>
      </c>
    </row>
    <row r="74" spans="1:42" s="163" customFormat="1" ht="15">
      <c r="A74" s="156">
        <v>72</v>
      </c>
      <c r="B74" s="181" t="s">
        <v>105</v>
      </c>
      <c r="C74" s="3" t="s">
        <v>185</v>
      </c>
      <c r="D74" s="1" t="s">
        <v>20</v>
      </c>
      <c r="E74" s="157" t="s">
        <v>18</v>
      </c>
      <c r="F74" s="158">
        <v>11</v>
      </c>
      <c r="G74" s="159">
        <f t="shared" si="13"/>
        <v>20</v>
      </c>
      <c r="H74" s="160">
        <v>20</v>
      </c>
      <c r="I74" s="25">
        <v>2</v>
      </c>
      <c r="J74" s="26">
        <v>6</v>
      </c>
      <c r="K74" s="27">
        <v>0</v>
      </c>
      <c r="L74" s="28">
        <v>0</v>
      </c>
      <c r="M74" s="25">
        <v>0</v>
      </c>
      <c r="N74" s="26">
        <v>0</v>
      </c>
      <c r="O74" s="27">
        <v>2</v>
      </c>
      <c r="P74" s="28">
        <v>6</v>
      </c>
      <c r="Q74" s="25">
        <v>2</v>
      </c>
      <c r="R74" s="26">
        <v>6</v>
      </c>
      <c r="S74" s="27">
        <v>2</v>
      </c>
      <c r="T74" s="28">
        <v>6</v>
      </c>
      <c r="U74" s="25">
        <v>2</v>
      </c>
      <c r="V74" s="26">
        <v>6</v>
      </c>
      <c r="W74" s="161"/>
      <c r="X74" s="162">
        <f t="shared" si="7"/>
        <v>440</v>
      </c>
      <c r="Y74" s="162" t="e">
        <f>SUMIF('[1]2007'!$B$2119:$B$2200,[1]New!B76,'[1]2007'!$E$2119:$E$2200)</f>
        <v>#VALUE!</v>
      </c>
      <c r="Z74" s="15" t="e">
        <f t="shared" si="8"/>
        <v>#VALUE!</v>
      </c>
      <c r="AA74" s="157"/>
      <c r="AB74" s="157"/>
      <c r="AC74" s="16" t="e">
        <f t="shared" si="9"/>
        <v>#VALUE!</v>
      </c>
      <c r="AE74" s="164" t="e">
        <f>IF(Y74=0,0,LOOKUP(Y74,[1]Deduct!A$2:A$18,[1]Deduct!C$2:C$18))</f>
        <v>#VALUE!</v>
      </c>
      <c r="AF74" s="165" t="e">
        <f>IF(Y74=0,0,LOOKUP(Y74,[1]Deduct!A$2:A$18,[1]Deduct!D$2:D$18))</f>
        <v>#VALUE!</v>
      </c>
      <c r="AG74" s="165" t="e">
        <f>IF(Y74=0,0,LOOKUP(Y74,[1]Deduct!A$2:A$18,[1]Deduct!E$2:E$18))</f>
        <v>#VALUE!</v>
      </c>
      <c r="AH74" s="166" t="e">
        <f t="shared" si="10"/>
        <v>#VALUE!</v>
      </c>
      <c r="AJ74" s="163">
        <f>IF(X74=0,0,LOOKUP(X74,[1]Deduct!A$21:A$64,[1]Deduct!A$21:A$64))-X74</f>
        <v>0</v>
      </c>
      <c r="AK74" s="167">
        <f>IF(X74=0,0,LOOKUP(X74,[1]Deduct!A$21:A$64,[1]Deduct!C$21:C$64))</f>
        <v>1.33</v>
      </c>
      <c r="AL74" s="163">
        <f>IF(X74=0,0,LOOKUP(X74,[1]Deduct!A$21:A$64,[1]Deduct!D$21:D$64))</f>
        <v>15.12</v>
      </c>
      <c r="AM74" s="163">
        <f>IF(X74=0,0,LOOKUP(X74,[1]Deduct!A$21:A$64,[1]Deduct!E$21:E$64))</f>
        <v>7.61</v>
      </c>
      <c r="AN74" s="165">
        <f t="shared" si="11"/>
        <v>49.83</v>
      </c>
      <c r="AP74" s="168" t="e">
        <f t="shared" si="12"/>
        <v>#VALUE!</v>
      </c>
    </row>
    <row r="75" spans="1:42" s="163" customFormat="1" ht="15">
      <c r="A75" s="156">
        <v>73</v>
      </c>
      <c r="B75" s="181" t="s">
        <v>107</v>
      </c>
      <c r="C75" s="3" t="s">
        <v>187</v>
      </c>
      <c r="D75" s="1" t="s">
        <v>19</v>
      </c>
      <c r="E75" s="157" t="s">
        <v>18</v>
      </c>
      <c r="F75" s="158">
        <v>11</v>
      </c>
      <c r="G75" s="159">
        <f t="shared" si="13"/>
        <v>37.5</v>
      </c>
      <c r="H75" s="160">
        <v>37.5</v>
      </c>
      <c r="I75" s="25">
        <v>2</v>
      </c>
      <c r="J75" s="26">
        <v>10</v>
      </c>
      <c r="K75" s="27">
        <v>0</v>
      </c>
      <c r="L75" s="28">
        <v>0</v>
      </c>
      <c r="M75" s="25">
        <v>2.5</v>
      </c>
      <c r="N75" s="26">
        <v>10</v>
      </c>
      <c r="O75" s="27">
        <v>0</v>
      </c>
      <c r="P75" s="28">
        <v>0</v>
      </c>
      <c r="Q75" s="25">
        <v>2</v>
      </c>
      <c r="R75" s="26">
        <v>10</v>
      </c>
      <c r="S75" s="27">
        <v>3</v>
      </c>
      <c r="T75" s="28">
        <v>10</v>
      </c>
      <c r="U75" s="25">
        <v>3</v>
      </c>
      <c r="V75" s="26">
        <v>10</v>
      </c>
      <c r="W75" s="161"/>
      <c r="X75" s="162">
        <f t="shared" si="7"/>
        <v>825</v>
      </c>
      <c r="Y75" s="162" t="e">
        <f>SUMIF('[1]2007'!$B$2119:$B$2200,[1]New!B77,'[1]2007'!$E$2119:$E$2200)</f>
        <v>#VALUE!</v>
      </c>
      <c r="Z75" s="15" t="e">
        <f t="shared" si="8"/>
        <v>#VALUE!</v>
      </c>
      <c r="AA75" s="157"/>
      <c r="AB75" s="157"/>
      <c r="AC75" s="16" t="e">
        <f t="shared" si="9"/>
        <v>#VALUE!</v>
      </c>
      <c r="AE75" s="164" t="e">
        <f>IF(Y75=0,0,LOOKUP(Y75,[1]Deduct!A$2:A$18,[1]Deduct!C$2:C$18))</f>
        <v>#VALUE!</v>
      </c>
      <c r="AF75" s="165" t="e">
        <f>IF(Y75=0,0,LOOKUP(Y75,[1]Deduct!A$2:A$18,[1]Deduct!D$2:D$18))</f>
        <v>#VALUE!</v>
      </c>
      <c r="AG75" s="165" t="e">
        <f>IF(Y75=0,0,LOOKUP(Y75,[1]Deduct!A$2:A$18,[1]Deduct!E$2:E$18))</f>
        <v>#VALUE!</v>
      </c>
      <c r="AH75" s="166" t="e">
        <f t="shared" si="10"/>
        <v>#VALUE!</v>
      </c>
      <c r="AJ75" s="163">
        <f>IF(X75=0,0,LOOKUP(X75,[1]Deduct!A$21:A$64,[1]Deduct!A$21:A$64))-X75</f>
        <v>-75</v>
      </c>
      <c r="AK75" s="167">
        <f>IF(X75=0,0,LOOKUP(X75,[1]Deduct!A$21:A$64,[1]Deduct!C$21:C$64))</f>
        <v>76.92</v>
      </c>
      <c r="AL75" s="163">
        <f>IF(X75=0,0,LOOKUP(X75,[1]Deduct!A$21:A$64,[1]Deduct!D$21:D$64))</f>
        <v>30.49</v>
      </c>
      <c r="AM75" s="163">
        <f>IF(X75=0,0,LOOKUP(X75,[1]Deduct!A$21:A$64,[1]Deduct!E$21:E$64))</f>
        <v>13.01</v>
      </c>
      <c r="AN75" s="165">
        <f t="shared" si="11"/>
        <v>169.12</v>
      </c>
      <c r="AP75" s="168" t="e">
        <f t="shared" si="12"/>
        <v>#VALUE!</v>
      </c>
    </row>
    <row r="76" spans="1:42" s="163" customFormat="1" ht="15">
      <c r="A76" s="156">
        <v>74</v>
      </c>
      <c r="B76" s="181" t="s">
        <v>108</v>
      </c>
      <c r="C76" s="3" t="s">
        <v>188</v>
      </c>
      <c r="D76" s="1" t="s">
        <v>26</v>
      </c>
      <c r="E76" s="157" t="s">
        <v>18</v>
      </c>
      <c r="F76" s="158">
        <v>11</v>
      </c>
      <c r="G76" s="159">
        <f t="shared" si="13"/>
        <v>37.5</v>
      </c>
      <c r="H76" s="160">
        <v>37.5</v>
      </c>
      <c r="I76" s="25">
        <v>9</v>
      </c>
      <c r="J76" s="26">
        <v>4.5</v>
      </c>
      <c r="K76" s="27">
        <v>9</v>
      </c>
      <c r="L76" s="28">
        <v>4.5</v>
      </c>
      <c r="M76" s="25">
        <v>0</v>
      </c>
      <c r="N76" s="26">
        <v>0</v>
      </c>
      <c r="O76" s="27">
        <v>9</v>
      </c>
      <c r="P76" s="28">
        <v>4.5</v>
      </c>
      <c r="Q76" s="25">
        <v>0</v>
      </c>
      <c r="R76" s="26">
        <v>0</v>
      </c>
      <c r="S76" s="27">
        <v>9</v>
      </c>
      <c r="T76" s="28">
        <v>4.5</v>
      </c>
      <c r="U76" s="25">
        <v>9</v>
      </c>
      <c r="V76" s="26">
        <v>4.5</v>
      </c>
      <c r="W76" s="161"/>
      <c r="X76" s="162">
        <f t="shared" si="7"/>
        <v>825</v>
      </c>
      <c r="Y76" s="162" t="e">
        <f>SUMIF('[1]2007'!$B$2119:$B$2200,[1]New!B78,'[1]2007'!$E$2119:$E$2200)</f>
        <v>#VALUE!</v>
      </c>
      <c r="Z76" s="15" t="e">
        <f t="shared" si="8"/>
        <v>#VALUE!</v>
      </c>
      <c r="AA76" s="157"/>
      <c r="AB76" s="157"/>
      <c r="AC76" s="16" t="e">
        <f t="shared" si="9"/>
        <v>#VALUE!</v>
      </c>
      <c r="AE76" s="164" t="e">
        <f>IF(Y76=0,0,LOOKUP(Y76,[1]Deduct!A$2:A$18,[1]Deduct!C$2:C$18))</f>
        <v>#VALUE!</v>
      </c>
      <c r="AF76" s="165" t="e">
        <f>IF(Y76=0,0,LOOKUP(Y76,[1]Deduct!A$2:A$18,[1]Deduct!D$2:D$18))</f>
        <v>#VALUE!</v>
      </c>
      <c r="AG76" s="165" t="e">
        <f>IF(Y76=0,0,LOOKUP(Y76,[1]Deduct!A$2:A$18,[1]Deduct!E$2:E$18))</f>
        <v>#VALUE!</v>
      </c>
      <c r="AH76" s="166" t="e">
        <f t="shared" si="10"/>
        <v>#VALUE!</v>
      </c>
      <c r="AJ76" s="163">
        <f>IF(X76=0,0,LOOKUP(X76,[1]Deduct!A$21:A$64,[1]Deduct!A$21:A$64))-X76</f>
        <v>-75</v>
      </c>
      <c r="AK76" s="167">
        <f>IF(X76=0,0,LOOKUP(X76,[1]Deduct!A$21:A$64,[1]Deduct!C$21:C$64))</f>
        <v>76.92</v>
      </c>
      <c r="AL76" s="163">
        <f>IF(X76=0,0,LOOKUP(X76,[1]Deduct!A$21:A$64,[1]Deduct!D$21:D$64))</f>
        <v>30.49</v>
      </c>
      <c r="AM76" s="163">
        <f>IF(X76=0,0,LOOKUP(X76,[1]Deduct!A$21:A$64,[1]Deduct!E$21:E$64))</f>
        <v>13.01</v>
      </c>
      <c r="AN76" s="165">
        <f t="shared" si="11"/>
        <v>169.12</v>
      </c>
      <c r="AP76" s="168" t="e">
        <f t="shared" si="12"/>
        <v>#VALUE!</v>
      </c>
    </row>
    <row r="77" spans="1:42" s="163" customFormat="1" ht="15">
      <c r="A77" s="156">
        <v>75</v>
      </c>
      <c r="B77" s="181" t="s">
        <v>109</v>
      </c>
      <c r="C77" s="3" t="s">
        <v>189</v>
      </c>
      <c r="D77" s="1" t="s">
        <v>17</v>
      </c>
      <c r="E77" s="157" t="s">
        <v>18</v>
      </c>
      <c r="F77" s="158">
        <v>11</v>
      </c>
      <c r="G77" s="159">
        <f t="shared" si="13"/>
        <v>31.5</v>
      </c>
      <c r="H77" s="160">
        <v>31.5</v>
      </c>
      <c r="I77" s="25">
        <v>9</v>
      </c>
      <c r="J77" s="26">
        <v>4</v>
      </c>
      <c r="K77" s="27">
        <v>9</v>
      </c>
      <c r="L77" s="28">
        <v>3.5</v>
      </c>
      <c r="M77" s="25">
        <v>0</v>
      </c>
      <c r="N77" s="26">
        <v>0</v>
      </c>
      <c r="O77" s="27">
        <v>0</v>
      </c>
      <c r="P77" s="28">
        <v>0</v>
      </c>
      <c r="Q77" s="25">
        <v>4</v>
      </c>
      <c r="R77" s="26">
        <v>10</v>
      </c>
      <c r="S77" s="27">
        <v>4</v>
      </c>
      <c r="T77" s="28">
        <v>10</v>
      </c>
      <c r="U77" s="25">
        <v>9</v>
      </c>
      <c r="V77" s="26">
        <v>3</v>
      </c>
      <c r="W77" s="161"/>
      <c r="X77" s="162">
        <f t="shared" si="7"/>
        <v>693</v>
      </c>
      <c r="Y77" s="162" t="e">
        <f>SUMIF('[1]2007'!$B$2119:$B$2200,[1]New!B79,'[1]2007'!$E$2119:$E$2200)</f>
        <v>#VALUE!</v>
      </c>
      <c r="Z77" s="15" t="e">
        <f t="shared" si="8"/>
        <v>#VALUE!</v>
      </c>
      <c r="AA77" s="157"/>
      <c r="AB77" s="157"/>
      <c r="AC77" s="16" t="e">
        <f t="shared" si="9"/>
        <v>#VALUE!</v>
      </c>
      <c r="AE77" s="164" t="e">
        <f>IF(Y77=0,0,LOOKUP(Y77,[1]Deduct!A$2:A$18,[1]Deduct!C$2:C$18))</f>
        <v>#VALUE!</v>
      </c>
      <c r="AF77" s="165" t="e">
        <f>IF(Y77=0,0,LOOKUP(Y77,[1]Deduct!A$2:A$18,[1]Deduct!D$2:D$18))</f>
        <v>#VALUE!</v>
      </c>
      <c r="AG77" s="165" t="e">
        <f>IF(Y77=0,0,LOOKUP(Y77,[1]Deduct!A$2:A$18,[1]Deduct!E$2:E$18))</f>
        <v>#VALUE!</v>
      </c>
      <c r="AH77" s="166" t="e">
        <f t="shared" si="10"/>
        <v>#VALUE!</v>
      </c>
      <c r="AJ77" s="163">
        <f>IF(X77=0,0,LOOKUP(X77,[1]Deduct!A$21:A$64,[1]Deduct!A$21:A$64))-X77</f>
        <v>-3</v>
      </c>
      <c r="AK77" s="167">
        <f>IF(X77=0,0,LOOKUP(X77,[1]Deduct!A$21:A$64,[1]Deduct!C$21:C$64))</f>
        <v>55.48</v>
      </c>
      <c r="AL77" s="163">
        <f>IF(X77=0,0,LOOKUP(X77,[1]Deduct!A$21:A$64,[1]Deduct!D$21:D$64))</f>
        <v>27.5</v>
      </c>
      <c r="AM77" s="163">
        <f>IF(X77=0,0,LOOKUP(X77,[1]Deduct!A$21:A$64,[1]Deduct!E$21:E$64))</f>
        <v>11.94</v>
      </c>
      <c r="AN77" s="165">
        <f t="shared" si="11"/>
        <v>139.13999999999999</v>
      </c>
      <c r="AP77" s="168" t="e">
        <f t="shared" si="12"/>
        <v>#VALUE!</v>
      </c>
    </row>
    <row r="78" spans="1:42" s="163" customFormat="1" ht="15">
      <c r="A78" s="156">
        <v>76</v>
      </c>
      <c r="B78" s="181" t="s">
        <v>265</v>
      </c>
      <c r="C78" s="3" t="s">
        <v>264</v>
      </c>
      <c r="D78" s="1" t="s">
        <v>216</v>
      </c>
      <c r="E78" s="157" t="s">
        <v>18</v>
      </c>
      <c r="F78" s="158">
        <v>11</v>
      </c>
      <c r="G78" s="159">
        <f t="shared" si="13"/>
        <v>37.5</v>
      </c>
      <c r="H78" s="160">
        <v>37.5</v>
      </c>
      <c r="I78" s="25">
        <v>2</v>
      </c>
      <c r="J78" s="26">
        <v>10</v>
      </c>
      <c r="K78" s="27">
        <v>9</v>
      </c>
      <c r="L78" s="28">
        <v>5</v>
      </c>
      <c r="M78" s="25">
        <v>0</v>
      </c>
      <c r="N78" s="26">
        <v>0</v>
      </c>
      <c r="O78" s="27">
        <v>9</v>
      </c>
      <c r="P78" s="28">
        <v>4</v>
      </c>
      <c r="Q78" s="25">
        <v>9</v>
      </c>
      <c r="R78" s="26">
        <v>4</v>
      </c>
      <c r="S78" s="27">
        <v>0</v>
      </c>
      <c r="T78" s="28">
        <v>0</v>
      </c>
      <c r="U78" s="25">
        <v>12</v>
      </c>
      <c r="V78" s="26">
        <v>7.5</v>
      </c>
      <c r="W78" s="161"/>
      <c r="X78" s="162">
        <f t="shared" si="7"/>
        <v>825</v>
      </c>
      <c r="Y78" s="162" t="e">
        <f>SUMIF('[1]2007'!$B$2119:$B$2200,[1]New!B80,'[1]2007'!$E$2119:$E$2200)</f>
        <v>#VALUE!</v>
      </c>
      <c r="Z78" s="15" t="e">
        <f t="shared" si="8"/>
        <v>#VALUE!</v>
      </c>
      <c r="AA78" s="157"/>
      <c r="AB78" s="157"/>
      <c r="AC78" s="16" t="e">
        <f t="shared" si="9"/>
        <v>#VALUE!</v>
      </c>
      <c r="AE78" s="164" t="e">
        <f>IF(Y78=0,0,LOOKUP(Y78,[1]Deduct!A$2:A$18,[1]Deduct!C$2:C$18))</f>
        <v>#VALUE!</v>
      </c>
      <c r="AF78" s="165" t="e">
        <f>IF(Y78=0,0,LOOKUP(Y78,[1]Deduct!A$2:A$18,[1]Deduct!D$2:D$18))</f>
        <v>#VALUE!</v>
      </c>
      <c r="AG78" s="165" t="e">
        <f>IF(Y78=0,0,LOOKUP(Y78,[1]Deduct!A$2:A$18,[1]Deduct!E$2:E$18))</f>
        <v>#VALUE!</v>
      </c>
      <c r="AH78" s="166" t="e">
        <f t="shared" si="10"/>
        <v>#VALUE!</v>
      </c>
      <c r="AJ78" s="163">
        <f>IF(X78=0,0,LOOKUP(X78,[1]Deduct!A$21:A$64,[1]Deduct!A$21:A$64))-X78</f>
        <v>-75</v>
      </c>
      <c r="AK78" s="167">
        <f>IF(X78=0,0,LOOKUP(X78,[1]Deduct!A$21:A$64,[1]Deduct!C$21:C$64))</f>
        <v>76.92</v>
      </c>
      <c r="AL78" s="163">
        <f>IF(X78=0,0,LOOKUP(X78,[1]Deduct!A$21:A$64,[1]Deduct!D$21:D$64))</f>
        <v>30.49</v>
      </c>
      <c r="AM78" s="163">
        <f>IF(X78=0,0,LOOKUP(X78,[1]Deduct!A$21:A$64,[1]Deduct!E$21:E$64))</f>
        <v>13.01</v>
      </c>
      <c r="AN78" s="165">
        <f t="shared" si="11"/>
        <v>169.12</v>
      </c>
      <c r="AP78" s="168" t="e">
        <f t="shared" si="12"/>
        <v>#VALUE!</v>
      </c>
    </row>
    <row r="79" spans="1:42" s="163" customFormat="1" ht="15">
      <c r="A79" s="156">
        <v>77</v>
      </c>
      <c r="B79" s="181" t="s">
        <v>110</v>
      </c>
      <c r="C79" s="3" t="s">
        <v>190</v>
      </c>
      <c r="D79" s="1" t="s">
        <v>17</v>
      </c>
      <c r="E79" s="157" t="s">
        <v>18</v>
      </c>
      <c r="F79" s="158">
        <v>11.25</v>
      </c>
      <c r="G79" s="159">
        <f t="shared" si="13"/>
        <v>44</v>
      </c>
      <c r="H79" s="160">
        <v>44</v>
      </c>
      <c r="I79" s="25">
        <v>1.5</v>
      </c>
      <c r="J79" s="26">
        <v>10</v>
      </c>
      <c r="K79" s="27">
        <v>9</v>
      </c>
      <c r="L79" s="28">
        <v>5.5</v>
      </c>
      <c r="M79" s="25">
        <v>0</v>
      </c>
      <c r="N79" s="26">
        <v>0</v>
      </c>
      <c r="O79" s="27">
        <v>9</v>
      </c>
      <c r="P79" s="28">
        <v>6</v>
      </c>
      <c r="Q79" s="25">
        <v>0</v>
      </c>
      <c r="R79" s="26">
        <v>0</v>
      </c>
      <c r="S79" s="27">
        <v>9</v>
      </c>
      <c r="T79" s="28">
        <v>6.5</v>
      </c>
      <c r="U79" s="25">
        <v>9</v>
      </c>
      <c r="V79" s="26">
        <v>5.5</v>
      </c>
      <c r="W79" s="161"/>
      <c r="X79" s="162">
        <f t="shared" si="7"/>
        <v>990</v>
      </c>
      <c r="Y79" s="162" t="e">
        <f>SUMIF('[1]2007'!$B$2119:$B$2200,[1]New!B81,'[1]2007'!$E$2119:$E$2200)</f>
        <v>#VALUE!</v>
      </c>
      <c r="Z79" s="15" t="e">
        <f t="shared" si="8"/>
        <v>#VALUE!</v>
      </c>
      <c r="AA79" s="157"/>
      <c r="AB79" s="157"/>
      <c r="AC79" s="16" t="e">
        <f t="shared" si="9"/>
        <v>#VALUE!</v>
      </c>
      <c r="AE79" s="164" t="e">
        <f>IF(Y79=0,0,LOOKUP(Y79,[1]Deduct!A$2:A$18,[1]Deduct!C$2:C$18))</f>
        <v>#VALUE!</v>
      </c>
      <c r="AF79" s="165" t="e">
        <f>IF(Y79=0,0,LOOKUP(Y79,[1]Deduct!A$2:A$18,[1]Deduct!D$2:D$18))</f>
        <v>#VALUE!</v>
      </c>
      <c r="AG79" s="165" t="e">
        <f>IF(Y79=0,0,LOOKUP(Y79,[1]Deduct!A$2:A$18,[1]Deduct!E$2:E$18))</f>
        <v>#VALUE!</v>
      </c>
      <c r="AH79" s="166" t="e">
        <f t="shared" si="10"/>
        <v>#VALUE!</v>
      </c>
      <c r="AJ79" s="163">
        <f>IF(X79=0,0,LOOKUP(X79,[1]Deduct!A$21:A$64,[1]Deduct!A$21:A$64))-X79</f>
        <v>-30</v>
      </c>
      <c r="AK79" s="167">
        <f>IF(X79=0,0,LOOKUP(X79,[1]Deduct!A$21:A$64,[1]Deduct!C$21:C$64))</f>
        <v>119.97</v>
      </c>
      <c r="AL79" s="163">
        <f>IF(X79=0,0,LOOKUP(X79,[1]Deduct!A$21:A$64,[1]Deduct!D$21:D$64))</f>
        <v>40.86</v>
      </c>
      <c r="AM79" s="163">
        <f>IF(X79=0,0,LOOKUP(X79,[1]Deduct!A$21:A$64,[1]Deduct!E$21:E$64))</f>
        <v>16.61</v>
      </c>
      <c r="AN79" s="165">
        <f t="shared" si="11"/>
        <v>241.55</v>
      </c>
      <c r="AP79" s="168" t="e">
        <f t="shared" si="12"/>
        <v>#VALUE!</v>
      </c>
    </row>
    <row r="80" spans="1:42" s="163" customFormat="1" ht="15">
      <c r="A80" s="156">
        <v>78</v>
      </c>
      <c r="B80" s="181" t="s">
        <v>111</v>
      </c>
      <c r="C80" s="3" t="s">
        <v>191</v>
      </c>
      <c r="D80" s="1" t="s">
        <v>20</v>
      </c>
      <c r="E80" s="157" t="s">
        <v>18</v>
      </c>
      <c r="F80" s="158">
        <v>11.75</v>
      </c>
      <c r="G80" s="159">
        <f t="shared" si="13"/>
        <v>40</v>
      </c>
      <c r="H80" s="160">
        <v>40</v>
      </c>
      <c r="I80" s="25">
        <v>9</v>
      </c>
      <c r="J80" s="26">
        <v>5</v>
      </c>
      <c r="K80" s="27">
        <v>9</v>
      </c>
      <c r="L80" s="28">
        <v>5</v>
      </c>
      <c r="M80" s="25">
        <v>9</v>
      </c>
      <c r="N80" s="26">
        <v>5</v>
      </c>
      <c r="O80" s="27">
        <v>9</v>
      </c>
      <c r="P80" s="28">
        <v>5</v>
      </c>
      <c r="Q80" s="25">
        <v>9</v>
      </c>
      <c r="R80" s="26">
        <v>5</v>
      </c>
      <c r="S80" s="27">
        <v>0</v>
      </c>
      <c r="T80" s="28">
        <v>0</v>
      </c>
      <c r="U80" s="25">
        <v>0</v>
      </c>
      <c r="V80" s="26">
        <v>0</v>
      </c>
      <c r="W80" s="161"/>
      <c r="X80" s="162">
        <f t="shared" si="7"/>
        <v>940</v>
      </c>
      <c r="Y80" s="162" t="e">
        <f>SUMIF('[1]2007'!$B$2119:$B$2200,[1]New!B82,'[1]2007'!$E$2119:$E$2200)</f>
        <v>#VALUE!</v>
      </c>
      <c r="Z80" s="15" t="e">
        <f t="shared" si="8"/>
        <v>#VALUE!</v>
      </c>
      <c r="AA80" s="157"/>
      <c r="AB80" s="157"/>
      <c r="AC80" s="16" t="e">
        <f t="shared" si="9"/>
        <v>#VALUE!</v>
      </c>
      <c r="AE80" s="164" t="e">
        <f>IF(Y80=0,0,LOOKUP(Y80,[1]Deduct!A$2:A$18,[1]Deduct!C$2:C$18))</f>
        <v>#VALUE!</v>
      </c>
      <c r="AF80" s="165" t="e">
        <f>IF(Y80=0,0,LOOKUP(Y80,[1]Deduct!A$2:A$18,[1]Deduct!D$2:D$18))</f>
        <v>#VALUE!</v>
      </c>
      <c r="AG80" s="165" t="e">
        <f>IF(Y80=0,0,LOOKUP(Y80,[1]Deduct!A$2:A$18,[1]Deduct!E$2:E$18))</f>
        <v>#VALUE!</v>
      </c>
      <c r="AH80" s="166" t="e">
        <f t="shared" si="10"/>
        <v>#VALUE!</v>
      </c>
      <c r="AJ80" s="163">
        <f>IF(X80=0,0,LOOKUP(X80,[1]Deduct!A$21:A$64,[1]Deduct!A$21:A$64))-X80</f>
        <v>-38</v>
      </c>
      <c r="AK80" s="167">
        <f>IF(X80=0,0,LOOKUP(X80,[1]Deduct!A$21:A$64,[1]Deduct!C$21:C$64))</f>
        <v>105.1</v>
      </c>
      <c r="AL80" s="163">
        <f>IF(X80=0,0,LOOKUP(X80,[1]Deduct!A$21:A$64,[1]Deduct!D$21:D$64))</f>
        <v>37.99</v>
      </c>
      <c r="AM80" s="163">
        <f>IF(X80=0,0,LOOKUP(X80,[1]Deduct!A$21:A$64,[1]Deduct!E$21:E$64))</f>
        <v>15.6</v>
      </c>
      <c r="AN80" s="165">
        <f t="shared" si="11"/>
        <v>218.52</v>
      </c>
      <c r="AP80" s="168" t="e">
        <f t="shared" si="12"/>
        <v>#VALUE!</v>
      </c>
    </row>
    <row r="81" spans="1:42" s="163" customFormat="1" ht="15">
      <c r="A81" s="156">
        <v>79</v>
      </c>
      <c r="B81" s="181" t="s">
        <v>230</v>
      </c>
      <c r="C81" s="3" t="s">
        <v>192</v>
      </c>
      <c r="D81" s="1" t="s">
        <v>17</v>
      </c>
      <c r="E81" s="157" t="s">
        <v>18</v>
      </c>
      <c r="F81" s="158">
        <v>11</v>
      </c>
      <c r="G81" s="159">
        <f t="shared" si="13"/>
        <v>37.5</v>
      </c>
      <c r="H81" s="160">
        <v>37.5</v>
      </c>
      <c r="I81" s="25">
        <v>9.5</v>
      </c>
      <c r="J81" s="26">
        <v>5</v>
      </c>
      <c r="K81" s="27">
        <v>2.5</v>
      </c>
      <c r="L81" s="28">
        <v>10</v>
      </c>
      <c r="M81" s="25">
        <v>2.5</v>
      </c>
      <c r="N81" s="26">
        <v>10</v>
      </c>
      <c r="O81" s="27">
        <v>2.5</v>
      </c>
      <c r="P81" s="28">
        <v>10</v>
      </c>
      <c r="Q81" s="25">
        <v>0</v>
      </c>
      <c r="R81" s="26">
        <v>0</v>
      </c>
      <c r="S81" s="27">
        <v>2.5</v>
      </c>
      <c r="T81" s="28">
        <v>10</v>
      </c>
      <c r="U81" s="25">
        <v>0</v>
      </c>
      <c r="V81" s="26">
        <v>0</v>
      </c>
      <c r="W81" s="161"/>
      <c r="X81" s="162">
        <f t="shared" si="7"/>
        <v>825</v>
      </c>
      <c r="Y81" s="162" t="e">
        <f>SUMIF('[1]2007'!$B$2119:$B$2200,[1]New!B83,'[1]2007'!$E$2119:$E$2200)</f>
        <v>#VALUE!</v>
      </c>
      <c r="Z81" s="15" t="e">
        <f t="shared" si="8"/>
        <v>#VALUE!</v>
      </c>
      <c r="AA81" s="157"/>
      <c r="AB81" s="157"/>
      <c r="AC81" s="16" t="e">
        <f t="shared" si="9"/>
        <v>#VALUE!</v>
      </c>
      <c r="AE81" s="164" t="e">
        <f>IF(Y81=0,0,LOOKUP(Y81,[1]Deduct!A$2:A$18,[1]Deduct!C$2:C$18))</f>
        <v>#VALUE!</v>
      </c>
      <c r="AF81" s="165" t="e">
        <f>IF(Y81=0,0,LOOKUP(Y81,[1]Deduct!A$2:A$18,[1]Deduct!D$2:D$18))</f>
        <v>#VALUE!</v>
      </c>
      <c r="AG81" s="165" t="e">
        <f>IF(Y81=0,0,LOOKUP(Y81,[1]Deduct!A$2:A$18,[1]Deduct!E$2:E$18))</f>
        <v>#VALUE!</v>
      </c>
      <c r="AH81" s="166" t="e">
        <f t="shared" si="10"/>
        <v>#VALUE!</v>
      </c>
      <c r="AJ81" s="163">
        <f>IF(X81=0,0,LOOKUP(X81,[1]Deduct!A$21:A$64,[1]Deduct!A$21:A$64))-X81</f>
        <v>-75</v>
      </c>
      <c r="AK81" s="167">
        <f>IF(X81=0,0,LOOKUP(X81,[1]Deduct!A$21:A$64,[1]Deduct!C$21:C$64))</f>
        <v>76.92</v>
      </c>
      <c r="AL81" s="163">
        <f>IF(X81=0,0,LOOKUP(X81,[1]Deduct!A$21:A$64,[1]Deduct!D$21:D$64))</f>
        <v>30.49</v>
      </c>
      <c r="AM81" s="163">
        <f>IF(X81=0,0,LOOKUP(X81,[1]Deduct!A$21:A$64,[1]Deduct!E$21:E$64))</f>
        <v>13.01</v>
      </c>
      <c r="AN81" s="165">
        <f t="shared" si="11"/>
        <v>169.12</v>
      </c>
      <c r="AP81" s="168" t="e">
        <f t="shared" si="12"/>
        <v>#VALUE!</v>
      </c>
    </row>
    <row r="82" spans="1:42" s="163" customFormat="1" ht="15">
      <c r="A82" s="156">
        <v>80</v>
      </c>
      <c r="B82" s="181" t="s">
        <v>112</v>
      </c>
      <c r="C82" s="3" t="s">
        <v>193</v>
      </c>
      <c r="D82" s="1" t="s">
        <v>26</v>
      </c>
      <c r="E82" s="157" t="s">
        <v>18</v>
      </c>
      <c r="F82" s="158">
        <v>11.75</v>
      </c>
      <c r="G82" s="159">
        <f t="shared" si="13"/>
        <v>34</v>
      </c>
      <c r="H82" s="160">
        <v>34</v>
      </c>
      <c r="I82" s="25">
        <v>0</v>
      </c>
      <c r="J82" s="26">
        <v>0</v>
      </c>
      <c r="K82" s="27">
        <v>0</v>
      </c>
      <c r="L82" s="28">
        <v>0</v>
      </c>
      <c r="M82" s="25">
        <v>3</v>
      </c>
      <c r="N82" s="26">
        <v>10</v>
      </c>
      <c r="O82" s="27">
        <v>3</v>
      </c>
      <c r="P82" s="28">
        <v>10</v>
      </c>
      <c r="Q82" s="25">
        <v>3</v>
      </c>
      <c r="R82" s="26">
        <v>10</v>
      </c>
      <c r="S82" s="27">
        <v>4</v>
      </c>
      <c r="T82" s="28">
        <v>10</v>
      </c>
      <c r="U82" s="25">
        <v>3</v>
      </c>
      <c r="V82" s="26">
        <v>10</v>
      </c>
      <c r="W82" s="161"/>
      <c r="X82" s="162">
        <f t="shared" si="7"/>
        <v>799</v>
      </c>
      <c r="Y82" s="162" t="e">
        <f>SUMIF('[1]2007'!$B$2119:$B$2200,[1]New!B84,'[1]2007'!$E$2119:$E$2200)</f>
        <v>#VALUE!</v>
      </c>
      <c r="Z82" s="15" t="e">
        <f t="shared" si="8"/>
        <v>#VALUE!</v>
      </c>
      <c r="AA82" s="157"/>
      <c r="AB82" s="157"/>
      <c r="AC82" s="16" t="e">
        <f t="shared" si="9"/>
        <v>#VALUE!</v>
      </c>
      <c r="AE82" s="164" t="e">
        <f>IF(Y82=0,0,LOOKUP(Y82,[1]Deduct!A$2:A$18,[1]Deduct!C$2:C$18))</f>
        <v>#VALUE!</v>
      </c>
      <c r="AF82" s="165" t="e">
        <f>IF(Y82=0,0,LOOKUP(Y82,[1]Deduct!A$2:A$18,[1]Deduct!D$2:D$18))</f>
        <v>#VALUE!</v>
      </c>
      <c r="AG82" s="165" t="e">
        <f>IF(Y82=0,0,LOOKUP(Y82,[1]Deduct!A$2:A$18,[1]Deduct!E$2:E$18))</f>
        <v>#VALUE!</v>
      </c>
      <c r="AH82" s="166" t="e">
        <f t="shared" si="10"/>
        <v>#VALUE!</v>
      </c>
      <c r="AJ82" s="163">
        <f>IF(X82=0,0,LOOKUP(X82,[1]Deduct!A$21:A$64,[1]Deduct!A$21:A$64))-X82</f>
        <v>-49</v>
      </c>
      <c r="AK82" s="167">
        <f>IF(X82=0,0,LOOKUP(X82,[1]Deduct!A$21:A$64,[1]Deduct!C$21:C$64))</f>
        <v>76.92</v>
      </c>
      <c r="AL82" s="163">
        <f>IF(X82=0,0,LOOKUP(X82,[1]Deduct!A$21:A$64,[1]Deduct!D$21:D$64))</f>
        <v>30.49</v>
      </c>
      <c r="AM82" s="163">
        <f>IF(X82=0,0,LOOKUP(X82,[1]Deduct!A$21:A$64,[1]Deduct!E$21:E$64))</f>
        <v>13.01</v>
      </c>
      <c r="AN82" s="165">
        <f t="shared" si="11"/>
        <v>169.12</v>
      </c>
      <c r="AP82" s="168" t="e">
        <f t="shared" si="12"/>
        <v>#VALUE!</v>
      </c>
    </row>
    <row r="83" spans="1:42" s="163" customFormat="1" ht="15">
      <c r="A83" s="156">
        <v>81</v>
      </c>
      <c r="B83" s="181" t="s">
        <v>251</v>
      </c>
      <c r="C83" s="3" t="s">
        <v>252</v>
      </c>
      <c r="D83" s="1" t="s">
        <v>17</v>
      </c>
      <c r="E83" s="157" t="s">
        <v>18</v>
      </c>
      <c r="F83" s="158">
        <v>11</v>
      </c>
      <c r="G83" s="159">
        <f t="shared" si="13"/>
        <v>40</v>
      </c>
      <c r="H83" s="160">
        <v>40</v>
      </c>
      <c r="I83" s="25">
        <v>10</v>
      </c>
      <c r="J83" s="26">
        <v>6</v>
      </c>
      <c r="K83" s="27">
        <v>10</v>
      </c>
      <c r="L83" s="28">
        <v>6</v>
      </c>
      <c r="M83" s="25">
        <v>10</v>
      </c>
      <c r="N83" s="26">
        <v>6</v>
      </c>
      <c r="O83" s="27">
        <v>0</v>
      </c>
      <c r="P83" s="28">
        <v>0</v>
      </c>
      <c r="Q83" s="25">
        <v>10</v>
      </c>
      <c r="R83" s="26">
        <v>6</v>
      </c>
      <c r="S83" s="27">
        <v>0</v>
      </c>
      <c r="T83" s="28">
        <v>0</v>
      </c>
      <c r="U83" s="25">
        <v>10</v>
      </c>
      <c r="V83" s="26">
        <v>6</v>
      </c>
      <c r="W83" s="161"/>
      <c r="X83" s="162">
        <f t="shared" si="7"/>
        <v>880</v>
      </c>
      <c r="Y83" s="162" t="e">
        <f>SUMIF('[1]2007'!$B$2119:$B$2200,[1]New!B85,'[1]2007'!$E$2119:$E$2200)</f>
        <v>#VALUE!</v>
      </c>
      <c r="Z83" s="15" t="e">
        <f t="shared" si="8"/>
        <v>#VALUE!</v>
      </c>
      <c r="AA83" s="157"/>
      <c r="AB83" s="157"/>
      <c r="AC83" s="16" t="e">
        <f t="shared" si="9"/>
        <v>#VALUE!</v>
      </c>
      <c r="AE83" s="164" t="e">
        <f>IF(Y83=0,0,LOOKUP(Y83,[1]Deduct!A$2:A$18,[1]Deduct!C$2:C$18))</f>
        <v>#VALUE!</v>
      </c>
      <c r="AF83" s="165" t="e">
        <f>IF(Y83=0,0,LOOKUP(Y83,[1]Deduct!A$2:A$18,[1]Deduct!D$2:D$18))</f>
        <v>#VALUE!</v>
      </c>
      <c r="AG83" s="165" t="e">
        <f>IF(Y83=0,0,LOOKUP(Y83,[1]Deduct!A$2:A$18,[1]Deduct!E$2:E$18))</f>
        <v>#VALUE!</v>
      </c>
      <c r="AH83" s="166" t="e">
        <f t="shared" si="10"/>
        <v>#VALUE!</v>
      </c>
      <c r="AJ83" s="163">
        <f>IF(X83=0,0,LOOKUP(X83,[1]Deduct!A$21:A$64,[1]Deduct!A$21:A$64))-X83</f>
        <v>0</v>
      </c>
      <c r="AK83" s="167">
        <f>IF(X83=0,0,LOOKUP(X83,[1]Deduct!A$21:A$64,[1]Deduct!C$21:C$64))</f>
        <v>99.45</v>
      </c>
      <c r="AL83" s="163">
        <f>IF(X83=0,0,LOOKUP(X83,[1]Deduct!A$21:A$64,[1]Deduct!D$21:D$64))</f>
        <v>36.9</v>
      </c>
      <c r="AM83" s="163">
        <f>IF(X83=0,0,LOOKUP(X83,[1]Deduct!A$21:A$64,[1]Deduct!E$21:E$64))</f>
        <v>15.22</v>
      </c>
      <c r="AN83" s="165">
        <f t="shared" si="11"/>
        <v>209.78</v>
      </c>
      <c r="AP83" s="168" t="e">
        <f t="shared" si="12"/>
        <v>#VALUE!</v>
      </c>
    </row>
    <row r="84" spans="1:42" s="163" customFormat="1" ht="15">
      <c r="A84" s="156">
        <v>82</v>
      </c>
      <c r="B84" s="181" t="s">
        <v>113</v>
      </c>
      <c r="C84" s="3" t="s">
        <v>194</v>
      </c>
      <c r="D84" s="1" t="s">
        <v>25</v>
      </c>
      <c r="E84" s="157" t="s">
        <v>18</v>
      </c>
      <c r="F84" s="158">
        <v>11</v>
      </c>
      <c r="G84" s="159">
        <f t="shared" si="13"/>
        <v>20</v>
      </c>
      <c r="H84" s="160">
        <v>20</v>
      </c>
      <c r="I84" s="25">
        <v>5</v>
      </c>
      <c r="J84" s="26">
        <v>9</v>
      </c>
      <c r="K84" s="27">
        <v>0</v>
      </c>
      <c r="L84" s="28">
        <v>0</v>
      </c>
      <c r="M84" s="25">
        <v>5</v>
      </c>
      <c r="N84" s="26">
        <v>9</v>
      </c>
      <c r="O84" s="27">
        <v>0</v>
      </c>
      <c r="P84" s="28">
        <v>0</v>
      </c>
      <c r="Q84" s="25">
        <v>5</v>
      </c>
      <c r="R84" s="26">
        <v>9</v>
      </c>
      <c r="S84" s="27">
        <v>5</v>
      </c>
      <c r="T84" s="28">
        <v>9</v>
      </c>
      <c r="U84" s="25">
        <v>5</v>
      </c>
      <c r="V84" s="26">
        <v>9</v>
      </c>
      <c r="W84" s="161"/>
      <c r="X84" s="162">
        <f t="shared" si="7"/>
        <v>440</v>
      </c>
      <c r="Y84" s="162" t="e">
        <f>SUMIF('[1]2007'!$B$2119:$B$2200,[1]New!B86,'[1]2007'!$E$2119:$E$2200)</f>
        <v>#VALUE!</v>
      </c>
      <c r="Z84" s="15" t="e">
        <f t="shared" si="8"/>
        <v>#VALUE!</v>
      </c>
      <c r="AA84" s="157"/>
      <c r="AB84" s="157"/>
      <c r="AC84" s="16" t="e">
        <f t="shared" si="9"/>
        <v>#VALUE!</v>
      </c>
      <c r="AE84" s="164" t="e">
        <f>IF(Y84=0,0,LOOKUP(Y84,[1]Deduct!A$2:A$18,[1]Deduct!C$2:C$18))</f>
        <v>#VALUE!</v>
      </c>
      <c r="AF84" s="165" t="e">
        <f>IF(Y84=0,0,LOOKUP(Y84,[1]Deduct!A$2:A$18,[1]Deduct!D$2:D$18))</f>
        <v>#VALUE!</v>
      </c>
      <c r="AG84" s="165" t="e">
        <f>IF(Y84=0,0,LOOKUP(Y84,[1]Deduct!A$2:A$18,[1]Deduct!E$2:E$18))</f>
        <v>#VALUE!</v>
      </c>
      <c r="AH84" s="166" t="e">
        <f t="shared" si="10"/>
        <v>#VALUE!</v>
      </c>
      <c r="AJ84" s="163">
        <f>IF(X84=0,0,LOOKUP(X84,[1]Deduct!A$21:A$64,[1]Deduct!A$21:A$64))-X84</f>
        <v>0</v>
      </c>
      <c r="AK84" s="167">
        <f>IF(X84=0,0,LOOKUP(X84,[1]Deduct!A$21:A$64,[1]Deduct!C$21:C$64))</f>
        <v>1.33</v>
      </c>
      <c r="AL84" s="163">
        <f>IF(X84=0,0,LOOKUP(X84,[1]Deduct!A$21:A$64,[1]Deduct!D$21:D$64))</f>
        <v>15.12</v>
      </c>
      <c r="AM84" s="163">
        <f>IF(X84=0,0,LOOKUP(X84,[1]Deduct!A$21:A$64,[1]Deduct!E$21:E$64))</f>
        <v>7.61</v>
      </c>
      <c r="AN84" s="165">
        <f t="shared" si="11"/>
        <v>49.83</v>
      </c>
      <c r="AP84" s="168" t="e">
        <f t="shared" si="12"/>
        <v>#VALUE!</v>
      </c>
    </row>
    <row r="85" spans="1:42" s="163" customFormat="1" ht="15">
      <c r="A85" s="156">
        <v>83</v>
      </c>
      <c r="B85" s="181" t="s">
        <v>221</v>
      </c>
      <c r="C85" s="3" t="s">
        <v>222</v>
      </c>
      <c r="D85" s="1" t="s">
        <v>216</v>
      </c>
      <c r="E85" s="157" t="s">
        <v>18</v>
      </c>
      <c r="F85" s="158">
        <v>11</v>
      </c>
      <c r="G85" s="159">
        <f t="shared" si="13"/>
        <v>37.5</v>
      </c>
      <c r="H85" s="160">
        <v>37.5</v>
      </c>
      <c r="I85" s="25">
        <v>0</v>
      </c>
      <c r="J85" s="26">
        <v>0</v>
      </c>
      <c r="K85" s="27">
        <v>0</v>
      </c>
      <c r="L85" s="28">
        <v>0</v>
      </c>
      <c r="M85" s="25">
        <v>2.5</v>
      </c>
      <c r="N85" s="26">
        <v>10</v>
      </c>
      <c r="O85" s="27">
        <v>2.5</v>
      </c>
      <c r="P85" s="28">
        <v>10</v>
      </c>
      <c r="Q85" s="25">
        <v>2.5</v>
      </c>
      <c r="R85" s="26">
        <v>10</v>
      </c>
      <c r="S85" s="27">
        <v>2.5</v>
      </c>
      <c r="T85" s="28">
        <v>10</v>
      </c>
      <c r="U85" s="25">
        <v>2.5</v>
      </c>
      <c r="V85" s="26">
        <v>10</v>
      </c>
      <c r="W85" s="161"/>
      <c r="X85" s="162">
        <f t="shared" si="7"/>
        <v>825</v>
      </c>
      <c r="Y85" s="162" t="e">
        <f>SUMIF('[1]2007'!$B$2119:$B$2200,[1]New!B87,'[1]2007'!$E$2119:$E$2200)</f>
        <v>#VALUE!</v>
      </c>
      <c r="Z85" s="15" t="e">
        <f t="shared" si="8"/>
        <v>#VALUE!</v>
      </c>
      <c r="AA85" s="157"/>
      <c r="AB85" s="157"/>
      <c r="AC85" s="16" t="e">
        <f t="shared" si="9"/>
        <v>#VALUE!</v>
      </c>
      <c r="AE85" s="164" t="e">
        <f>IF(Y85=0,0,LOOKUP(Y85,[1]Deduct!A$2:A$18,[1]Deduct!C$2:C$18))</f>
        <v>#VALUE!</v>
      </c>
      <c r="AF85" s="165" t="e">
        <f>IF(Y85=0,0,LOOKUP(Y85,[1]Deduct!A$2:A$18,[1]Deduct!D$2:D$18))</f>
        <v>#VALUE!</v>
      </c>
      <c r="AG85" s="165" t="e">
        <f>IF(Y85=0,0,LOOKUP(Y85,[1]Deduct!A$2:A$18,[1]Deduct!E$2:E$18))</f>
        <v>#VALUE!</v>
      </c>
      <c r="AH85" s="166" t="e">
        <f t="shared" si="10"/>
        <v>#VALUE!</v>
      </c>
      <c r="AJ85" s="163">
        <f>IF(X85=0,0,LOOKUP(X85,[1]Deduct!A$21:A$64,[1]Deduct!A$21:A$64))-X85</f>
        <v>-75</v>
      </c>
      <c r="AK85" s="167">
        <f>IF(X85=0,0,LOOKUP(X85,[1]Deduct!A$21:A$64,[1]Deduct!C$21:C$64))</f>
        <v>76.92</v>
      </c>
      <c r="AL85" s="163">
        <f>IF(X85=0,0,LOOKUP(X85,[1]Deduct!A$21:A$64,[1]Deduct!D$21:D$64))</f>
        <v>30.49</v>
      </c>
      <c r="AM85" s="163">
        <f>IF(X85=0,0,LOOKUP(X85,[1]Deduct!A$21:A$64,[1]Deduct!E$21:E$64))</f>
        <v>13.01</v>
      </c>
      <c r="AN85" s="165">
        <f t="shared" si="11"/>
        <v>169.12</v>
      </c>
      <c r="AP85" s="168" t="e">
        <f t="shared" si="12"/>
        <v>#VALUE!</v>
      </c>
    </row>
    <row r="86" spans="1:42" s="163" customFormat="1" ht="15">
      <c r="A86" s="156">
        <v>84</v>
      </c>
      <c r="B86" s="181" t="s">
        <v>114</v>
      </c>
      <c r="C86" s="3" t="s">
        <v>195</v>
      </c>
      <c r="D86" s="1" t="s">
        <v>216</v>
      </c>
      <c r="E86" s="157" t="s">
        <v>18</v>
      </c>
      <c r="F86" s="158">
        <v>14</v>
      </c>
      <c r="G86" s="159">
        <f t="shared" si="13"/>
        <v>14</v>
      </c>
      <c r="H86" s="160">
        <v>14</v>
      </c>
      <c r="I86" s="25">
        <v>8</v>
      </c>
      <c r="J86" s="26">
        <v>10</v>
      </c>
      <c r="K86" s="27">
        <v>8</v>
      </c>
      <c r="L86" s="28">
        <v>10</v>
      </c>
      <c r="M86" s="25">
        <v>8</v>
      </c>
      <c r="N86" s="26">
        <v>10</v>
      </c>
      <c r="O86" s="27">
        <v>8</v>
      </c>
      <c r="P86" s="28">
        <v>10</v>
      </c>
      <c r="Q86" s="25">
        <v>8</v>
      </c>
      <c r="R86" s="26">
        <v>10</v>
      </c>
      <c r="S86" s="27">
        <v>8</v>
      </c>
      <c r="T86" s="28">
        <v>10</v>
      </c>
      <c r="U86" s="25">
        <v>8</v>
      </c>
      <c r="V86" s="26">
        <v>10</v>
      </c>
      <c r="W86" s="161"/>
      <c r="X86" s="162">
        <f t="shared" si="7"/>
        <v>392</v>
      </c>
      <c r="Y86" s="162" t="e">
        <f>SUMIF('[1]2007'!$B$2119:$B$2200,[1]New!B88,'[1]2007'!$E$2119:$E$2200)</f>
        <v>#VALUE!</v>
      </c>
      <c r="Z86" s="15" t="e">
        <f t="shared" si="8"/>
        <v>#VALUE!</v>
      </c>
      <c r="AA86" s="157"/>
      <c r="AB86" s="157"/>
      <c r="AC86" s="16" t="e">
        <f t="shared" si="9"/>
        <v>#VALUE!</v>
      </c>
      <c r="AE86" s="164" t="e">
        <f>IF(Y86=0,0,LOOKUP(Y86,[1]Deduct!A$2:A$18,[1]Deduct!C$2:C$18))</f>
        <v>#VALUE!</v>
      </c>
      <c r="AF86" s="165" t="e">
        <f>IF(Y86=0,0,LOOKUP(Y86,[1]Deduct!A$2:A$18,[1]Deduct!D$2:D$18))</f>
        <v>#VALUE!</v>
      </c>
      <c r="AG86" s="165" t="e">
        <f>IF(Y86=0,0,LOOKUP(Y86,[1]Deduct!A$2:A$18,[1]Deduct!E$2:E$18))</f>
        <v>#VALUE!</v>
      </c>
      <c r="AH86" s="166" t="e">
        <f t="shared" si="10"/>
        <v>#VALUE!</v>
      </c>
      <c r="AJ86" s="163">
        <f>IF(X86=0,0,LOOKUP(X86,[1]Deduct!A$21:A$64,[1]Deduct!A$21:A$64))-X86</f>
        <v>-2</v>
      </c>
      <c r="AK86" s="167">
        <f>IF(X86=0,0,LOOKUP(X86,[1]Deduct!A$21:A$64,[1]Deduct!C$21:C$64))</f>
        <v>0</v>
      </c>
      <c r="AL86" s="163">
        <f>IF(X86=0,0,LOOKUP(X86,[1]Deduct!A$21:A$64,[1]Deduct!D$21:D$64))</f>
        <v>12.65</v>
      </c>
      <c r="AM86" s="163">
        <f>IF(X86=0,0,LOOKUP(X86,[1]Deduct!A$21:A$64,[1]Deduct!E$21:E$64))</f>
        <v>6.75</v>
      </c>
      <c r="AN86" s="165">
        <f t="shared" si="11"/>
        <v>41.5</v>
      </c>
      <c r="AP86" s="168" t="e">
        <f t="shared" si="12"/>
        <v>#VALUE!</v>
      </c>
    </row>
    <row r="87" spans="1:42" s="163" customFormat="1" ht="15">
      <c r="A87" s="156">
        <v>85</v>
      </c>
      <c r="B87" s="181" t="s">
        <v>116</v>
      </c>
      <c r="C87" s="3" t="s">
        <v>197</v>
      </c>
      <c r="D87" s="1" t="s">
        <v>19</v>
      </c>
      <c r="E87" s="157" t="s">
        <v>18</v>
      </c>
      <c r="F87" s="158">
        <v>11</v>
      </c>
      <c r="G87" s="159">
        <f t="shared" si="13"/>
        <v>37.5</v>
      </c>
      <c r="H87" s="160">
        <v>37.5</v>
      </c>
      <c r="I87" s="25">
        <v>9</v>
      </c>
      <c r="J87" s="26">
        <v>5</v>
      </c>
      <c r="K87" s="27">
        <v>9</v>
      </c>
      <c r="L87" s="28">
        <v>4</v>
      </c>
      <c r="M87" s="25">
        <v>9</v>
      </c>
      <c r="N87" s="26">
        <v>4</v>
      </c>
      <c r="O87" s="27">
        <v>9</v>
      </c>
      <c r="P87" s="28">
        <v>4.5</v>
      </c>
      <c r="Q87" s="25">
        <v>9</v>
      </c>
      <c r="R87" s="26">
        <v>5</v>
      </c>
      <c r="S87" s="27">
        <v>0</v>
      </c>
      <c r="T87" s="28">
        <v>0</v>
      </c>
      <c r="U87" s="25">
        <v>0</v>
      </c>
      <c r="V87" s="26">
        <v>0</v>
      </c>
      <c r="W87" s="161"/>
      <c r="X87" s="162">
        <f>F87*G87*2</f>
        <v>825</v>
      </c>
      <c r="Y87" s="162" t="e">
        <f>SUMIF('[1]2007'!$B$2119:$B$2200,[1]New!B116,'[1]2007'!$E$2119:$E$2200)</f>
        <v>#VALUE!</v>
      </c>
      <c r="Z87" s="15" t="e">
        <f t="shared" si="8"/>
        <v>#VALUE!</v>
      </c>
      <c r="AA87" s="157"/>
      <c r="AB87" s="157"/>
      <c r="AC87" s="16" t="e">
        <f>IF(Y87=0,0,Z87/Y87)</f>
        <v>#VALUE!</v>
      </c>
      <c r="AE87" s="164" t="e">
        <f>IF(Y87=0,0,LOOKUP(Y87,[1]Deduct!A$2:A$18,[1]Deduct!C$2:C$18))</f>
        <v>#VALUE!</v>
      </c>
      <c r="AF87" s="165" t="e">
        <f>IF(Y87=0,0,LOOKUP(Y87,[1]Deduct!A$2:A$18,[1]Deduct!D$2:D$18))</f>
        <v>#VALUE!</v>
      </c>
      <c r="AG87" s="165" t="e">
        <f>IF(Y87=0,0,LOOKUP(Y87,[1]Deduct!A$2:A$18,[1]Deduct!E$2:E$18))</f>
        <v>#VALUE!</v>
      </c>
      <c r="AH87" s="166" t="e">
        <f t="shared" si="10"/>
        <v>#VALUE!</v>
      </c>
      <c r="AK87" s="167">
        <f>IF(X87=0,0,LOOKUP(X87,[1]Deduct!A$21:A$64,[1]Deduct!C$21:C$64))</f>
        <v>76.92</v>
      </c>
      <c r="AL87" s="163">
        <f>IF(X87=0,0,LOOKUP(X87,[1]Deduct!A$21:A$64,[1]Deduct!D$21:D$64))</f>
        <v>30.49</v>
      </c>
      <c r="AM87" s="163">
        <f>IF(X87=0,0,LOOKUP(X87,[1]Deduct!A$21:A$64,[1]Deduct!E$21:E$64))</f>
        <v>13.01</v>
      </c>
      <c r="AN87" s="165">
        <f t="shared" si="11"/>
        <v>169.12</v>
      </c>
      <c r="AP87" s="168" t="e">
        <f t="shared" si="12"/>
        <v>#VALUE!</v>
      </c>
    </row>
    <row r="88" spans="1:42" s="163" customFormat="1" ht="15.75" thickBot="1">
      <c r="A88" s="169">
        <v>86</v>
      </c>
      <c r="B88" s="182" t="s">
        <v>118</v>
      </c>
      <c r="C88" s="101" t="s">
        <v>199</v>
      </c>
      <c r="D88" s="103" t="s">
        <v>20</v>
      </c>
      <c r="E88" s="170" t="s">
        <v>18</v>
      </c>
      <c r="F88" s="171">
        <v>11</v>
      </c>
      <c r="G88" s="172">
        <f>IF(J88&lt;I88,J88+12-I88,J88-I88)+IF(L88&lt;K88,L88+12-K88,L88-K88)+IF(N88&lt;M88,N88+12-M88,N88-M88)+IF(P88&lt;O88,P88+12-O88,P88-O88)+IF(R88&lt;Q88,R88+12-Q88,R88-Q88)+IF(T88&lt;S88,T88+12-S88,T88-S88)+IF(V88&lt;U88,V88+12-U88,V88-U88)</f>
        <v>20</v>
      </c>
      <c r="H88" s="173">
        <v>20</v>
      </c>
      <c r="I88" s="111">
        <v>5</v>
      </c>
      <c r="J88" s="113">
        <v>9</v>
      </c>
      <c r="K88" s="115">
        <v>5</v>
      </c>
      <c r="L88" s="117">
        <v>9</v>
      </c>
      <c r="M88" s="111">
        <v>5</v>
      </c>
      <c r="N88" s="113">
        <v>9</v>
      </c>
      <c r="O88" s="115">
        <v>5</v>
      </c>
      <c r="P88" s="117">
        <v>9</v>
      </c>
      <c r="Q88" s="111">
        <v>5</v>
      </c>
      <c r="R88" s="113">
        <v>9</v>
      </c>
      <c r="S88" s="115">
        <v>0</v>
      </c>
      <c r="T88" s="117">
        <v>0</v>
      </c>
      <c r="U88" s="111">
        <v>0</v>
      </c>
      <c r="V88" s="113">
        <v>0</v>
      </c>
      <c r="W88" s="174"/>
      <c r="X88" s="170">
        <f>F88*G88*2</f>
        <v>440</v>
      </c>
      <c r="Y88" s="170" t="e">
        <f>SUMIF('[1]2007'!$B$2119:$B$2200,[1]New!B105,'[1]2007'!$E$2119:$E$2200)</f>
        <v>#VALUE!</v>
      </c>
      <c r="Z88" s="122" t="e">
        <f>IF(X88=0,0,X88-Y88)</f>
        <v>#VALUE!</v>
      </c>
      <c r="AA88" s="170"/>
      <c r="AB88" s="170"/>
      <c r="AC88" s="124" t="e">
        <f>IF(Y88=0,0,Z88/Y88)</f>
        <v>#VALUE!</v>
      </c>
      <c r="AD88" s="175"/>
      <c r="AE88" s="176" t="e">
        <f>IF(Y88=0,0,LOOKUP(Y88,[1]Deduct!A$2:A$18,[1]Deduct!C$2:C$18))</f>
        <v>#VALUE!</v>
      </c>
      <c r="AF88" s="177" t="e">
        <f>IF(Y88=0,0,LOOKUP(Y88,[1]Deduct!A$2:A$18,[1]Deduct!D$2:D$18))</f>
        <v>#VALUE!</v>
      </c>
      <c r="AG88" s="177" t="e">
        <f>IF(Y88=0,0,LOOKUP(Y88,[1]Deduct!A$2:A$18,[1]Deduct!E$2:E$18))</f>
        <v>#VALUE!</v>
      </c>
      <c r="AH88" s="178" t="e">
        <f t="shared" si="10"/>
        <v>#VALUE!</v>
      </c>
      <c r="AI88" s="175"/>
      <c r="AJ88" s="175"/>
      <c r="AK88" s="179">
        <f>IF(X88=0,0,LOOKUP(X88,[1]Deduct!A$21:A$64,[1]Deduct!C$21:C$64))</f>
        <v>1.33</v>
      </c>
      <c r="AL88" s="175">
        <f>IF(X88=0,0,LOOKUP(X88,[1]Deduct!A$21:A$64,[1]Deduct!D$21:D$64))</f>
        <v>15.12</v>
      </c>
      <c r="AM88" s="175">
        <f>IF(X88=0,0,LOOKUP(X88,[1]Deduct!A$21:A$64,[1]Deduct!E$21:E$64))</f>
        <v>7.61</v>
      </c>
      <c r="AN88" s="177">
        <f t="shared" si="11"/>
        <v>49.83</v>
      </c>
      <c r="AO88" s="175"/>
      <c r="AP88" s="180" t="e">
        <f t="shared" si="12"/>
        <v>#VALUE!</v>
      </c>
    </row>
    <row r="89" spans="1:42" ht="13.5" thickTop="1"/>
  </sheetData>
  <autoFilter ref="A1:AP88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29">
    <mergeCell ref="AG1:AG2"/>
    <mergeCell ref="AK1:AK2"/>
    <mergeCell ref="AL1:AL2"/>
    <mergeCell ref="AM1:AM2"/>
    <mergeCell ref="AO1:AO2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</mergeCells>
  <pageMargins left="0.7" right="0.7" top="0.75" bottom="0.75" header="0.3" footer="0.3"/>
  <pageSetup scale="56" orientation="landscape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Q174"/>
  <sheetViews>
    <sheetView tabSelected="1" zoomScale="80" zoomScaleNormal="80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L184" sqref="L184"/>
    </sheetView>
  </sheetViews>
  <sheetFormatPr defaultRowHeight="12.75"/>
  <cols>
    <col min="1" max="1" width="4.7109375" customWidth="1"/>
    <col min="2" max="2" width="22.7109375" style="183" customWidth="1"/>
    <col min="3" max="3" width="12.5703125" customWidth="1"/>
    <col min="4" max="4" width="15.85546875" bestFit="1" customWidth="1"/>
  </cols>
  <sheetData>
    <row r="1" spans="1:43" ht="17.25" customHeight="1" thickTop="1" thickBot="1">
      <c r="A1" s="216" t="s">
        <v>0</v>
      </c>
      <c r="B1" s="218" t="s">
        <v>1</v>
      </c>
      <c r="C1" s="220" t="s">
        <v>2</v>
      </c>
      <c r="D1" s="222" t="s">
        <v>3</v>
      </c>
      <c r="E1" s="222" t="s">
        <v>4</v>
      </c>
      <c r="F1" s="210" t="s">
        <v>5</v>
      </c>
      <c r="G1" s="212" t="s">
        <v>6</v>
      </c>
      <c r="H1" s="214" t="s">
        <v>37</v>
      </c>
      <c r="I1" s="208" t="s">
        <v>7</v>
      </c>
      <c r="J1" s="209"/>
      <c r="K1" s="208" t="s">
        <v>8</v>
      </c>
      <c r="L1" s="209"/>
      <c r="M1" s="208" t="s">
        <v>9</v>
      </c>
      <c r="N1" s="209"/>
      <c r="O1" s="208" t="s">
        <v>10</v>
      </c>
      <c r="P1" s="209"/>
      <c r="Q1" s="208" t="s">
        <v>11</v>
      </c>
      <c r="R1" s="209"/>
      <c r="S1" s="208" t="s">
        <v>12</v>
      </c>
      <c r="T1" s="209"/>
      <c r="U1" s="208" t="s">
        <v>13</v>
      </c>
      <c r="V1" s="209"/>
      <c r="W1" s="224"/>
      <c r="X1" s="226" t="s">
        <v>16</v>
      </c>
      <c r="Y1" s="228" t="s">
        <v>30</v>
      </c>
      <c r="Z1" s="200" t="s">
        <v>32</v>
      </c>
      <c r="AA1" s="202"/>
      <c r="AB1" s="70"/>
      <c r="AC1" s="204"/>
      <c r="AD1" s="206"/>
      <c r="AE1" s="196" t="s">
        <v>33</v>
      </c>
      <c r="AF1" s="198" t="s">
        <v>34</v>
      </c>
      <c r="AG1" s="198" t="s">
        <v>35</v>
      </c>
      <c r="AH1" s="76" t="s">
        <v>30</v>
      </c>
      <c r="AI1" s="77"/>
      <c r="AJ1" s="188"/>
      <c r="AK1" s="196" t="s">
        <v>33</v>
      </c>
      <c r="AL1" s="198" t="s">
        <v>34</v>
      </c>
      <c r="AM1" s="198" t="s">
        <v>35</v>
      </c>
      <c r="AN1" s="78" t="s">
        <v>16</v>
      </c>
      <c r="AO1" s="194"/>
      <c r="AP1" s="76" t="s">
        <v>31</v>
      </c>
      <c r="AQ1" s="9"/>
    </row>
    <row r="2" spans="1:43" ht="17.25" customHeight="1" thickTop="1" thickBot="1">
      <c r="A2" s="217"/>
      <c r="B2" s="219"/>
      <c r="C2" s="221"/>
      <c r="D2" s="223"/>
      <c r="E2" s="223"/>
      <c r="F2" s="211"/>
      <c r="G2" s="213"/>
      <c r="H2" s="215"/>
      <c r="I2" s="71" t="s">
        <v>14</v>
      </c>
      <c r="J2" s="72" t="s">
        <v>15</v>
      </c>
      <c r="K2" s="71" t="s">
        <v>14</v>
      </c>
      <c r="L2" s="73" t="s">
        <v>15</v>
      </c>
      <c r="M2" s="71" t="s">
        <v>14</v>
      </c>
      <c r="N2" s="72" t="s">
        <v>15</v>
      </c>
      <c r="O2" s="71" t="s">
        <v>14</v>
      </c>
      <c r="P2" s="73" t="s">
        <v>15</v>
      </c>
      <c r="Q2" s="74" t="s">
        <v>14</v>
      </c>
      <c r="R2" s="72" t="s">
        <v>15</v>
      </c>
      <c r="S2" s="71" t="s">
        <v>14</v>
      </c>
      <c r="T2" s="73" t="s">
        <v>15</v>
      </c>
      <c r="U2" s="74" t="s">
        <v>14</v>
      </c>
      <c r="V2" s="72" t="s">
        <v>15</v>
      </c>
      <c r="W2" s="225"/>
      <c r="X2" s="227"/>
      <c r="Y2" s="229"/>
      <c r="Z2" s="201"/>
      <c r="AA2" s="203"/>
      <c r="AB2" s="10"/>
      <c r="AC2" s="205"/>
      <c r="AD2" s="207"/>
      <c r="AE2" s="197"/>
      <c r="AF2" s="199"/>
      <c r="AG2" s="199"/>
      <c r="AH2" s="7" t="s">
        <v>36</v>
      </c>
      <c r="AI2" s="75"/>
      <c r="AJ2" s="8"/>
      <c r="AK2" s="197"/>
      <c r="AL2" s="199"/>
      <c r="AM2" s="199"/>
      <c r="AN2" s="189" t="s">
        <v>36</v>
      </c>
      <c r="AO2" s="195"/>
      <c r="AP2" s="7" t="s">
        <v>36</v>
      </c>
      <c r="AQ2" s="9"/>
    </row>
    <row r="3" spans="1:43" s="163" customFormat="1" ht="15.75" thickTop="1">
      <c r="A3" s="156">
        <v>1</v>
      </c>
      <c r="B3" s="181" t="s">
        <v>47</v>
      </c>
      <c r="C3" s="3" t="s">
        <v>120</v>
      </c>
      <c r="D3" s="1" t="s">
        <v>25</v>
      </c>
      <c r="E3" s="157" t="s">
        <v>18</v>
      </c>
      <c r="F3" s="158">
        <v>11</v>
      </c>
      <c r="G3" s="159">
        <v>28</v>
      </c>
      <c r="H3" s="160">
        <v>28</v>
      </c>
      <c r="I3" s="25">
        <v>12</v>
      </c>
      <c r="J3" s="26">
        <v>5.5</v>
      </c>
      <c r="K3" s="27">
        <v>12</v>
      </c>
      <c r="L3" s="28">
        <v>5.5</v>
      </c>
      <c r="M3" s="25">
        <v>12</v>
      </c>
      <c r="N3" s="26">
        <v>5.5</v>
      </c>
      <c r="O3" s="27">
        <v>12</v>
      </c>
      <c r="P3" s="28">
        <v>5.5</v>
      </c>
      <c r="Q3" s="25">
        <v>12</v>
      </c>
      <c r="R3" s="26">
        <v>6</v>
      </c>
      <c r="S3" s="27">
        <v>0</v>
      </c>
      <c r="T3" s="28">
        <v>0</v>
      </c>
      <c r="U3" s="25">
        <v>0</v>
      </c>
      <c r="V3" s="26">
        <v>0</v>
      </c>
      <c r="W3" s="161"/>
      <c r="X3" s="162">
        <f t="shared" ref="X3:X65" si="0">F3*G3*2</f>
        <v>616</v>
      </c>
      <c r="Y3" s="162" t="e">
        <f>SUMIF('[1]2007'!$B$2119:$B$2200,[1]New!B3,'[1]2007'!$E$2119:$E$2200)</f>
        <v>#VALUE!</v>
      </c>
      <c r="Z3" s="15" t="e">
        <f t="shared" ref="Z3:Z65" si="1">IF(X3=0,0,X3-Y3)</f>
        <v>#VALUE!</v>
      </c>
      <c r="AA3" s="157">
        <v>1</v>
      </c>
      <c r="AB3" s="157"/>
      <c r="AC3" s="16" t="e">
        <f t="shared" ref="AC3:AC65" si="2">IF(Y3=0,0,Z3/Y3)</f>
        <v>#VALUE!</v>
      </c>
      <c r="AE3" s="164" t="e">
        <f>IF(Y3=0,0,LOOKUP(Y3,[1]Deduct!A$2:A$18,[1]Deduct!C$2:C$18))</f>
        <v>#VALUE!</v>
      </c>
      <c r="AF3" s="165" t="e">
        <f>IF(Y3=0,0,LOOKUP(Y3,[1]Deduct!A$2:A$18,[1]Deduct!D$2:D$18))</f>
        <v>#VALUE!</v>
      </c>
      <c r="AG3" s="165" t="e">
        <f>IF(Y3=0,0,LOOKUP(Y3,[1]Deduct!A$2:A$18,[1]Deduct!E$2:E$18))</f>
        <v>#VALUE!</v>
      </c>
      <c r="AH3" s="166" t="e">
        <f t="shared" ref="AH3:AH65" si="3">ROUND(AE3+AF3*2+AG3*2.4,2)</f>
        <v>#VALUE!</v>
      </c>
      <c r="AJ3" s="163">
        <f>IF(X3=0,0,LOOKUP(X3,[1]Deduct!A$21:A$64,[1]Deduct!A$21:A$64))-X3</f>
        <v>-6</v>
      </c>
      <c r="AK3" s="167">
        <f>IF(X3=0,0,LOOKUP(X3,[1]Deduct!A$21:A$64,[1]Deduct!C$21:C$64))</f>
        <v>38.94</v>
      </c>
      <c r="AL3" s="163">
        <f>IF(X3=0,0,LOOKUP(X3,[1]Deduct!A$21:A$64,[1]Deduct!D$21:D$64))</f>
        <v>23.54</v>
      </c>
      <c r="AM3" s="163">
        <f>IF(X3=0,0,LOOKUP(X3,[1]Deduct!A$21:A$64,[1]Deduct!E$21:E$64))</f>
        <v>10.56</v>
      </c>
      <c r="AN3" s="165">
        <f t="shared" ref="AN3:AN65" si="4">ROUND(AK3+AL3*2+AM3*2.4,2)</f>
        <v>111.36</v>
      </c>
      <c r="AP3" s="168" t="e">
        <f t="shared" ref="AP3:AP65" si="5">AN3-AH3</f>
        <v>#VALUE!</v>
      </c>
    </row>
    <row r="4" spans="1:43" s="163" customFormat="1" ht="15">
      <c r="A4" s="156">
        <v>2</v>
      </c>
      <c r="B4" s="181" t="s">
        <v>49</v>
      </c>
      <c r="C4" s="3" t="s">
        <v>122</v>
      </c>
      <c r="D4" s="1" t="s">
        <v>25</v>
      </c>
      <c r="E4" s="157" t="s">
        <v>18</v>
      </c>
      <c r="F4" s="158">
        <v>11.25</v>
      </c>
      <c r="G4" s="159">
        <f t="shared" ref="G4:G67" si="6">IF(J4&lt;I4,J4+12-I4,J4-I4)+IF(L4&lt;K4,L4+12-K4,L4-K4)+IF(N4&lt;M4,N4+12-M4,N4-M4)+IF(P4&lt;O4,P4+12-O4,P4-O4)+IF(R4&lt;Q4,R4+12-Q4,R4-Q4)+IF(T4&lt;S4,T4+12-S4,T4-S4)+IF(V4&lt;U4,V4+12-U4,V4-U4)</f>
        <v>30</v>
      </c>
      <c r="H4" s="160">
        <v>30</v>
      </c>
      <c r="I4" s="25">
        <v>0</v>
      </c>
      <c r="J4" s="26">
        <v>0</v>
      </c>
      <c r="K4" s="27">
        <v>3</v>
      </c>
      <c r="L4" s="28">
        <v>9</v>
      </c>
      <c r="M4" s="25">
        <v>3</v>
      </c>
      <c r="N4" s="26">
        <v>9</v>
      </c>
      <c r="O4" s="27">
        <v>3</v>
      </c>
      <c r="P4" s="28">
        <v>9</v>
      </c>
      <c r="Q4" s="25">
        <v>0</v>
      </c>
      <c r="R4" s="26">
        <v>0</v>
      </c>
      <c r="S4" s="27">
        <v>3</v>
      </c>
      <c r="T4" s="28">
        <v>9</v>
      </c>
      <c r="U4" s="25">
        <v>3</v>
      </c>
      <c r="V4" s="26">
        <v>9</v>
      </c>
      <c r="W4" s="161"/>
      <c r="X4" s="162">
        <f t="shared" si="0"/>
        <v>675</v>
      </c>
      <c r="Y4" s="162" t="e">
        <f>SUMIF('[1]2007'!$B$2119:$B$2200,[1]New!B5,'[1]2007'!$E$2119:$E$2200)</f>
        <v>#VALUE!</v>
      </c>
      <c r="Z4" s="15" t="e">
        <f t="shared" si="1"/>
        <v>#VALUE!</v>
      </c>
      <c r="AA4" s="157">
        <v>1</v>
      </c>
      <c r="AB4" s="157"/>
      <c r="AC4" s="16" t="e">
        <f t="shared" si="2"/>
        <v>#VALUE!</v>
      </c>
      <c r="AE4" s="164" t="e">
        <f>IF(Y4=0,0,LOOKUP(Y4,[1]Deduct!A$2:A$18,[1]Deduct!C$2:C$18))</f>
        <v>#VALUE!</v>
      </c>
      <c r="AF4" s="165" t="e">
        <f>IF(Y4=0,0,LOOKUP(Y4,[1]Deduct!A$2:A$18,[1]Deduct!D$2:D$18))</f>
        <v>#VALUE!</v>
      </c>
      <c r="AG4" s="165" t="e">
        <f>IF(Y4=0,0,LOOKUP(Y4,[1]Deduct!A$2:A$18,[1]Deduct!E$2:E$18))</f>
        <v>#VALUE!</v>
      </c>
      <c r="AH4" s="166" t="e">
        <f t="shared" si="3"/>
        <v>#VALUE!</v>
      </c>
      <c r="AJ4" s="163">
        <f>IF(X4=0,0,LOOKUP(X4,[1]Deduct!A$21:A$64,[1]Deduct!A$21:A$64))-X4</f>
        <v>-5</v>
      </c>
      <c r="AK4" s="167">
        <f>IF(X4=0,0,LOOKUP(X4,[1]Deduct!A$21:A$64,[1]Deduct!C$21:C$64))</f>
        <v>51.56</v>
      </c>
      <c r="AL4" s="163">
        <f>IF(X4=0,0,LOOKUP(X4,[1]Deduct!A$21:A$64,[1]Deduct!D$21:D$64))</f>
        <v>26.51</v>
      </c>
      <c r="AM4" s="163">
        <f>IF(X4=0,0,LOOKUP(X4,[1]Deduct!A$21:A$64,[1]Deduct!E$21:E$64))</f>
        <v>11.59</v>
      </c>
      <c r="AN4" s="165">
        <f t="shared" si="4"/>
        <v>132.4</v>
      </c>
      <c r="AP4" s="168" t="e">
        <f t="shared" si="5"/>
        <v>#VALUE!</v>
      </c>
    </row>
    <row r="5" spans="1:43" s="163" customFormat="1" ht="15">
      <c r="A5" s="156">
        <v>3</v>
      </c>
      <c r="B5" s="181" t="s">
        <v>50</v>
      </c>
      <c r="C5" s="3" t="s">
        <v>123</v>
      </c>
      <c r="D5" s="1" t="s">
        <v>20</v>
      </c>
      <c r="E5" s="157" t="s">
        <v>18</v>
      </c>
      <c r="F5" s="158">
        <v>11</v>
      </c>
      <c r="G5" s="159">
        <f t="shared" si="6"/>
        <v>37.5</v>
      </c>
      <c r="H5" s="160">
        <v>37.5</v>
      </c>
      <c r="I5" s="25">
        <v>0</v>
      </c>
      <c r="J5" s="26">
        <v>0</v>
      </c>
      <c r="K5" s="27">
        <v>12</v>
      </c>
      <c r="L5" s="28">
        <v>7.5</v>
      </c>
      <c r="M5" s="25">
        <v>12</v>
      </c>
      <c r="N5" s="26">
        <v>7.5</v>
      </c>
      <c r="O5" s="27">
        <v>12</v>
      </c>
      <c r="P5" s="28">
        <v>7.5</v>
      </c>
      <c r="Q5" s="25">
        <v>0</v>
      </c>
      <c r="R5" s="26">
        <v>0</v>
      </c>
      <c r="S5" s="27">
        <v>12</v>
      </c>
      <c r="T5" s="28">
        <v>7.5</v>
      </c>
      <c r="U5" s="25">
        <v>12</v>
      </c>
      <c r="V5" s="26">
        <v>7.5</v>
      </c>
      <c r="W5" s="161"/>
      <c r="X5" s="162">
        <f t="shared" si="0"/>
        <v>825</v>
      </c>
      <c r="Y5" s="162" t="e">
        <f>SUMIF('[1]2007'!$B$2119:$B$2200,[1]New!B7,'[1]2007'!$E$2119:$E$2200)</f>
        <v>#VALUE!</v>
      </c>
      <c r="Z5" s="15" t="e">
        <f t="shared" si="1"/>
        <v>#VALUE!</v>
      </c>
      <c r="AA5" s="157">
        <v>1</v>
      </c>
      <c r="AB5" s="157"/>
      <c r="AC5" s="16" t="e">
        <f t="shared" si="2"/>
        <v>#VALUE!</v>
      </c>
      <c r="AE5" s="164" t="e">
        <f>IF(Y5=0,0,LOOKUP(Y5,[1]Deduct!A$2:A$18,[1]Deduct!C$2:C$18))</f>
        <v>#VALUE!</v>
      </c>
      <c r="AF5" s="165" t="e">
        <f>IF(Y5=0,0,LOOKUP(Y5,[1]Deduct!A$2:A$18,[1]Deduct!D$2:D$18))</f>
        <v>#VALUE!</v>
      </c>
      <c r="AG5" s="165" t="e">
        <f>IF(Y5=0,0,LOOKUP(Y5,[1]Deduct!A$2:A$18,[1]Deduct!E$2:E$18))</f>
        <v>#VALUE!</v>
      </c>
      <c r="AH5" s="166" t="e">
        <f t="shared" si="3"/>
        <v>#VALUE!</v>
      </c>
      <c r="AJ5" s="163">
        <f>IF(X5=0,0,LOOKUP(X5,[1]Deduct!A$21:A$64,[1]Deduct!A$21:A$64))-X5</f>
        <v>-75</v>
      </c>
      <c r="AK5" s="167">
        <f>IF(X5=0,0,LOOKUP(X5,[1]Deduct!A$21:A$64,[1]Deduct!C$21:C$64))</f>
        <v>76.92</v>
      </c>
      <c r="AL5" s="163">
        <f>IF(X5=0,0,LOOKUP(X5,[1]Deduct!A$21:A$64,[1]Deduct!D$21:D$64))</f>
        <v>30.49</v>
      </c>
      <c r="AM5" s="163">
        <f>IF(X5=0,0,LOOKUP(X5,[1]Deduct!A$21:A$64,[1]Deduct!E$21:E$64))</f>
        <v>13.01</v>
      </c>
      <c r="AN5" s="165">
        <f t="shared" si="4"/>
        <v>169.12</v>
      </c>
      <c r="AP5" s="168" t="e">
        <f t="shared" si="5"/>
        <v>#VALUE!</v>
      </c>
    </row>
    <row r="6" spans="1:43" s="163" customFormat="1" ht="15">
      <c r="A6" s="156">
        <v>4</v>
      </c>
      <c r="B6" s="181" t="s">
        <v>240</v>
      </c>
      <c r="C6" s="3" t="s">
        <v>241</v>
      </c>
      <c r="D6" s="1" t="s">
        <v>20</v>
      </c>
      <c r="E6" s="157" t="s">
        <v>18</v>
      </c>
      <c r="F6" s="158">
        <v>11</v>
      </c>
      <c r="G6" s="159">
        <f t="shared" si="6"/>
        <v>16.62</v>
      </c>
      <c r="H6" s="160">
        <v>16.62</v>
      </c>
      <c r="I6" s="25">
        <v>10</v>
      </c>
      <c r="J6" s="26">
        <v>3.5</v>
      </c>
      <c r="K6" s="27">
        <v>0</v>
      </c>
      <c r="L6" s="28">
        <v>0</v>
      </c>
      <c r="M6" s="25">
        <v>0</v>
      </c>
      <c r="N6" s="26">
        <v>0</v>
      </c>
      <c r="O6" s="27">
        <v>10</v>
      </c>
      <c r="P6" s="28">
        <v>3.5</v>
      </c>
      <c r="Q6" s="25">
        <v>10</v>
      </c>
      <c r="R6" s="26">
        <v>3.62</v>
      </c>
      <c r="S6" s="27">
        <v>0</v>
      </c>
      <c r="T6" s="28">
        <v>0</v>
      </c>
      <c r="U6" s="25">
        <v>0</v>
      </c>
      <c r="V6" s="26">
        <v>0</v>
      </c>
      <c r="W6" s="161"/>
      <c r="X6" s="162">
        <f t="shared" si="0"/>
        <v>365.64000000000004</v>
      </c>
      <c r="Y6" s="162" t="e">
        <f>SUMIF('[1]2007'!$B$2119:$B$2200,[1]New!B8,'[1]2007'!$E$2119:$E$2200)</f>
        <v>#VALUE!</v>
      </c>
      <c r="Z6" s="15" t="e">
        <f t="shared" si="1"/>
        <v>#VALUE!</v>
      </c>
      <c r="AA6" s="157">
        <v>1</v>
      </c>
      <c r="AB6" s="157"/>
      <c r="AC6" s="16" t="e">
        <f t="shared" si="2"/>
        <v>#VALUE!</v>
      </c>
      <c r="AE6" s="164" t="e">
        <f>IF(Y6=0,0,LOOKUP(Y6,[1]Deduct!A$2:A$18,[1]Deduct!C$2:C$18))</f>
        <v>#VALUE!</v>
      </c>
      <c r="AF6" s="165" t="e">
        <f>IF(Y6=0,0,LOOKUP(Y6,[1]Deduct!A$2:A$18,[1]Deduct!D$2:D$18))</f>
        <v>#VALUE!</v>
      </c>
      <c r="AG6" s="165" t="e">
        <f>IF(Y6=0,0,LOOKUP(Y6,[1]Deduct!A$2:A$18,[1]Deduct!E$2:E$18))</f>
        <v>#VALUE!</v>
      </c>
      <c r="AH6" s="166" t="e">
        <f t="shared" si="3"/>
        <v>#VALUE!</v>
      </c>
      <c r="AJ6" s="163">
        <f>IF(X6=0,0,LOOKUP(X6,[1]Deduct!A$21:A$64,[1]Deduct!A$21:A$64))-X6</f>
        <v>-5.6400000000000432</v>
      </c>
      <c r="AK6" s="167" t="e">
        <f>IF(X6=0,0,LOOKUP(X6,[1]Deduct!A$21:A$64,[1]Deduct!C$21:C$64))</f>
        <v>#REF!</v>
      </c>
      <c r="AL6" s="163">
        <f>IF(X6=0,0,LOOKUP(X6,[1]Deduct!A$21:A$64,[1]Deduct!D$21:D$64))</f>
        <v>11.16</v>
      </c>
      <c r="AM6" s="163">
        <f>IF(X6=0,0,LOOKUP(X6,[1]Deduct!A$21:A$64,[1]Deduct!E$21:E$64))</f>
        <v>6.23</v>
      </c>
      <c r="AN6" s="165" t="e">
        <f t="shared" si="4"/>
        <v>#REF!</v>
      </c>
      <c r="AP6" s="168" t="e">
        <f t="shared" si="5"/>
        <v>#REF!</v>
      </c>
    </row>
    <row r="7" spans="1:43" s="163" customFormat="1" ht="15">
      <c r="A7" s="156">
        <v>5</v>
      </c>
      <c r="B7" s="181" t="s">
        <v>51</v>
      </c>
      <c r="C7" s="3" t="s">
        <v>124</v>
      </c>
      <c r="D7" s="1" t="s">
        <v>17</v>
      </c>
      <c r="E7" s="157" t="s">
        <v>18</v>
      </c>
      <c r="F7" s="158">
        <v>11.25</v>
      </c>
      <c r="G7" s="159">
        <f t="shared" si="6"/>
        <v>24.5</v>
      </c>
      <c r="H7" s="160">
        <v>24.5</v>
      </c>
      <c r="I7" s="25">
        <v>0</v>
      </c>
      <c r="J7" s="26">
        <v>0</v>
      </c>
      <c r="K7" s="27">
        <v>12</v>
      </c>
      <c r="L7" s="28">
        <v>5</v>
      </c>
      <c r="M7" s="25">
        <v>12</v>
      </c>
      <c r="N7" s="26">
        <v>5</v>
      </c>
      <c r="O7" s="27">
        <v>0</v>
      </c>
      <c r="P7" s="28">
        <v>0</v>
      </c>
      <c r="Q7" s="25">
        <v>12</v>
      </c>
      <c r="R7" s="26">
        <v>5</v>
      </c>
      <c r="S7" s="27">
        <v>12</v>
      </c>
      <c r="T7" s="28">
        <v>5</v>
      </c>
      <c r="U7" s="25">
        <v>12</v>
      </c>
      <c r="V7" s="26">
        <v>4.5</v>
      </c>
      <c r="W7" s="161"/>
      <c r="X7" s="162">
        <f t="shared" si="0"/>
        <v>551.25</v>
      </c>
      <c r="Y7" s="162" t="e">
        <f>SUMIF('[1]2007'!$B$2119:$B$2200,[1]New!B9,'[1]2007'!$E$2119:$E$2200)</f>
        <v>#VALUE!</v>
      </c>
      <c r="Z7" s="15" t="e">
        <f t="shared" si="1"/>
        <v>#VALUE!</v>
      </c>
      <c r="AA7" s="157"/>
      <c r="AB7" s="157"/>
      <c r="AC7" s="16" t="e">
        <f t="shared" si="2"/>
        <v>#VALUE!</v>
      </c>
      <c r="AE7" s="164" t="e">
        <f>IF(Y7=0,0,LOOKUP(Y7,[1]Deduct!A$2:A$18,[1]Deduct!C$2:C$18))</f>
        <v>#VALUE!</v>
      </c>
      <c r="AF7" s="165" t="e">
        <f>IF(Y7=0,0,LOOKUP(Y7,[1]Deduct!A$2:A$18,[1]Deduct!D$2:D$18))</f>
        <v>#VALUE!</v>
      </c>
      <c r="AG7" s="165" t="e">
        <f>IF(Y7=0,0,LOOKUP(Y7,[1]Deduct!A$2:A$18,[1]Deduct!E$2:E$18))</f>
        <v>#VALUE!</v>
      </c>
      <c r="AH7" s="166" t="e">
        <f t="shared" si="3"/>
        <v>#VALUE!</v>
      </c>
      <c r="AJ7" s="163">
        <f>IF(X7=0,0,LOOKUP(X7,[1]Deduct!A$21:A$64,[1]Deduct!A$21:A$64))-X7</f>
        <v>-1.25</v>
      </c>
      <c r="AK7" s="167">
        <f>IF(X7=0,0,LOOKUP(X7,[1]Deduct!A$21:A$64,[1]Deduct!C$21:C$64))</f>
        <v>23.78</v>
      </c>
      <c r="AL7" s="163">
        <f>IF(X7=0,0,LOOKUP(X7,[1]Deduct!A$21:A$64,[1]Deduct!D$21:D$64))</f>
        <v>20.57</v>
      </c>
      <c r="AM7" s="163">
        <f>IF(X7=0,0,LOOKUP(X7,[1]Deduct!A$21:A$64,[1]Deduct!E$21:E$64))</f>
        <v>9.52</v>
      </c>
      <c r="AN7" s="165">
        <f t="shared" si="4"/>
        <v>87.77</v>
      </c>
      <c r="AP7" s="168" t="e">
        <f t="shared" si="5"/>
        <v>#VALUE!</v>
      </c>
    </row>
    <row r="8" spans="1:43" s="163" customFormat="1" ht="15">
      <c r="A8" s="156">
        <v>6</v>
      </c>
      <c r="B8" s="181" t="s">
        <v>232</v>
      </c>
      <c r="C8" s="3" t="s">
        <v>233</v>
      </c>
      <c r="D8" s="1" t="s">
        <v>20</v>
      </c>
      <c r="E8" s="157" t="s">
        <v>18</v>
      </c>
      <c r="F8" s="158">
        <v>11</v>
      </c>
      <c r="G8" s="159">
        <f t="shared" si="6"/>
        <v>19.77</v>
      </c>
      <c r="H8" s="160">
        <v>19.77</v>
      </c>
      <c r="I8" s="25">
        <v>12</v>
      </c>
      <c r="J8" s="26">
        <v>5</v>
      </c>
      <c r="K8" s="27">
        <v>0</v>
      </c>
      <c r="L8" s="28">
        <v>0</v>
      </c>
      <c r="M8" s="25">
        <v>12</v>
      </c>
      <c r="N8" s="26">
        <v>5</v>
      </c>
      <c r="O8" s="27">
        <v>0</v>
      </c>
      <c r="P8" s="28">
        <v>0</v>
      </c>
      <c r="Q8" s="25">
        <v>12</v>
      </c>
      <c r="R8" s="26">
        <v>5</v>
      </c>
      <c r="S8" s="27">
        <v>12</v>
      </c>
      <c r="T8" s="28">
        <v>4.7699999999999996</v>
      </c>
      <c r="U8" s="25">
        <v>0</v>
      </c>
      <c r="V8" s="26">
        <v>0</v>
      </c>
      <c r="W8" s="161"/>
      <c r="X8" s="162">
        <f t="shared" si="0"/>
        <v>434.94</v>
      </c>
      <c r="Y8" s="162" t="e">
        <f>SUMIF('[1]2007'!$B$2119:$B$2200,[1]New!B10,'[1]2007'!$E$2119:$E$2200)</f>
        <v>#VALUE!</v>
      </c>
      <c r="Z8" s="15" t="e">
        <f t="shared" si="1"/>
        <v>#VALUE!</v>
      </c>
      <c r="AA8" s="157">
        <v>1</v>
      </c>
      <c r="AB8" s="157"/>
      <c r="AC8" s="16" t="e">
        <f t="shared" si="2"/>
        <v>#VALUE!</v>
      </c>
      <c r="AE8" s="164" t="e">
        <f>IF(Y8=0,0,LOOKUP(Y8,[1]Deduct!A$2:A$18,[1]Deduct!C$2:C$18))</f>
        <v>#VALUE!</v>
      </c>
      <c r="AF8" s="165" t="e">
        <f>IF(Y8=0,0,LOOKUP(Y8,[1]Deduct!A$2:A$18,[1]Deduct!D$2:D$18))</f>
        <v>#VALUE!</v>
      </c>
      <c r="AG8" s="165" t="e">
        <f>IF(Y8=0,0,LOOKUP(Y8,[1]Deduct!A$2:A$18,[1]Deduct!E$2:E$18))</f>
        <v>#VALUE!</v>
      </c>
      <c r="AH8" s="166" t="e">
        <f t="shared" si="3"/>
        <v>#VALUE!</v>
      </c>
      <c r="AJ8" s="163">
        <f>IF(X8=0,0,LOOKUP(X8,[1]Deduct!A$21:A$64,[1]Deduct!A$21:A$64))-X8</f>
        <v>-4.9399999999999977</v>
      </c>
      <c r="AK8" s="167">
        <f>IF(X8=0,0,LOOKUP(X8,[1]Deduct!A$21:A$64,[1]Deduct!C$21:C$64))</f>
        <v>0.67</v>
      </c>
      <c r="AL8" s="163">
        <f>IF(X8=0,0,LOOKUP(X8,[1]Deduct!A$21:A$64,[1]Deduct!D$21:D$64))</f>
        <v>14.63</v>
      </c>
      <c r="AM8" s="163">
        <f>IF(X8=0,0,LOOKUP(X8,[1]Deduct!A$21:A$64,[1]Deduct!E$21:E$64))</f>
        <v>7.44</v>
      </c>
      <c r="AN8" s="165">
        <f t="shared" si="4"/>
        <v>47.79</v>
      </c>
      <c r="AP8" s="168" t="e">
        <f t="shared" si="5"/>
        <v>#VALUE!</v>
      </c>
    </row>
    <row r="9" spans="1:43" s="163" customFormat="1" ht="15">
      <c r="A9" s="156">
        <v>7</v>
      </c>
      <c r="B9" s="181" t="s">
        <v>217</v>
      </c>
      <c r="C9" s="3" t="s">
        <v>218</v>
      </c>
      <c r="D9" s="1" t="s">
        <v>20</v>
      </c>
      <c r="E9" s="157" t="s">
        <v>18</v>
      </c>
      <c r="F9" s="158">
        <v>14</v>
      </c>
      <c r="G9" s="159">
        <f t="shared" si="6"/>
        <v>20</v>
      </c>
      <c r="H9" s="160">
        <v>20</v>
      </c>
      <c r="I9" s="25">
        <v>0</v>
      </c>
      <c r="J9" s="26">
        <v>0</v>
      </c>
      <c r="K9" s="27">
        <v>7.5</v>
      </c>
      <c r="L9" s="28">
        <v>11.5</v>
      </c>
      <c r="M9" s="25">
        <v>0</v>
      </c>
      <c r="N9" s="26">
        <v>0</v>
      </c>
      <c r="O9" s="27">
        <v>7.5</v>
      </c>
      <c r="P9" s="28">
        <v>11.5</v>
      </c>
      <c r="Q9" s="25">
        <v>7.5</v>
      </c>
      <c r="R9" s="26">
        <v>11.5</v>
      </c>
      <c r="S9" s="27">
        <v>7.5</v>
      </c>
      <c r="T9" s="28">
        <v>11.5</v>
      </c>
      <c r="U9" s="25">
        <v>7.5</v>
      </c>
      <c r="V9" s="26">
        <v>11.5</v>
      </c>
      <c r="W9" s="161"/>
      <c r="X9" s="162">
        <f t="shared" si="0"/>
        <v>560</v>
      </c>
      <c r="Y9" s="162" t="e">
        <f>SUMIF('[1]2007'!$B$2119:$B$2200,[1]New!B11,'[1]2007'!$E$2119:$E$2200)</f>
        <v>#VALUE!</v>
      </c>
      <c r="Z9" s="15" t="e">
        <f t="shared" si="1"/>
        <v>#VALUE!</v>
      </c>
      <c r="AA9" s="157"/>
      <c r="AB9" s="157"/>
      <c r="AC9" s="16" t="e">
        <f t="shared" si="2"/>
        <v>#VALUE!</v>
      </c>
      <c r="AE9" s="164" t="e">
        <f>IF(Y9=0,0,LOOKUP(Y9,[1]Deduct!A$2:A$18,[1]Deduct!C$2:C$18))</f>
        <v>#VALUE!</v>
      </c>
      <c r="AF9" s="165" t="e">
        <f>IF(Y9=0,0,LOOKUP(Y9,[1]Deduct!A$2:A$18,[1]Deduct!D$2:D$18))</f>
        <v>#VALUE!</v>
      </c>
      <c r="AG9" s="165" t="e">
        <f>IF(Y9=0,0,LOOKUP(Y9,[1]Deduct!A$2:A$18,[1]Deduct!E$2:E$18))</f>
        <v>#VALUE!</v>
      </c>
      <c r="AH9" s="166" t="e">
        <f t="shared" si="3"/>
        <v>#VALUE!</v>
      </c>
      <c r="AJ9" s="163">
        <f>IF(X9=0,0,LOOKUP(X9,[1]Deduct!A$21:A$64,[1]Deduct!A$21:A$64))-X9</f>
        <v>0</v>
      </c>
      <c r="AK9" s="167">
        <f>IF(X9=0,0,LOOKUP(X9,[1]Deduct!A$21:A$64,[1]Deduct!C$21:C$64))</f>
        <v>26.3</v>
      </c>
      <c r="AL9" s="163">
        <f>IF(X9=0,0,LOOKUP(X9,[1]Deduct!A$21:A$64,[1]Deduct!D$21:D$64))</f>
        <v>21.06</v>
      </c>
      <c r="AM9" s="163">
        <f>IF(X9=0,0,LOOKUP(X9,[1]Deduct!A$21:A$64,[1]Deduct!E$21:E$64))</f>
        <v>9.69</v>
      </c>
      <c r="AN9" s="165">
        <f t="shared" si="4"/>
        <v>91.68</v>
      </c>
      <c r="AP9" s="168" t="e">
        <f t="shared" si="5"/>
        <v>#VALUE!</v>
      </c>
    </row>
    <row r="10" spans="1:43" s="163" customFormat="1" ht="15">
      <c r="A10" s="156">
        <v>8</v>
      </c>
      <c r="B10" s="181" t="s">
        <v>52</v>
      </c>
      <c r="C10" s="3" t="s">
        <v>125</v>
      </c>
      <c r="D10" s="1" t="s">
        <v>17</v>
      </c>
      <c r="E10" s="157" t="s">
        <v>18</v>
      </c>
      <c r="F10" s="158">
        <v>11</v>
      </c>
      <c r="G10" s="159">
        <f t="shared" si="6"/>
        <v>20.75</v>
      </c>
      <c r="H10" s="160">
        <v>20.75</v>
      </c>
      <c r="I10" s="25">
        <v>11</v>
      </c>
      <c r="J10" s="26">
        <v>3</v>
      </c>
      <c r="K10" s="27">
        <v>0</v>
      </c>
      <c r="L10" s="28">
        <v>0</v>
      </c>
      <c r="M10" s="25">
        <v>11</v>
      </c>
      <c r="N10" s="26">
        <v>3</v>
      </c>
      <c r="O10" s="27">
        <v>0</v>
      </c>
      <c r="P10" s="28">
        <v>0</v>
      </c>
      <c r="Q10" s="25">
        <v>11</v>
      </c>
      <c r="R10" s="26">
        <v>3</v>
      </c>
      <c r="S10" s="27">
        <v>11</v>
      </c>
      <c r="T10" s="28">
        <v>3</v>
      </c>
      <c r="U10" s="25">
        <v>11</v>
      </c>
      <c r="V10" s="26">
        <v>3.75</v>
      </c>
      <c r="W10" s="161"/>
      <c r="X10" s="162">
        <f t="shared" si="0"/>
        <v>456.5</v>
      </c>
      <c r="Y10" s="162" t="e">
        <f>SUMIF('[1]2007'!$B$2119:$B$2200,[1]New!B12,'[1]2007'!$E$2119:$E$2200)</f>
        <v>#VALUE!</v>
      </c>
      <c r="Z10" s="15" t="e">
        <f t="shared" si="1"/>
        <v>#VALUE!</v>
      </c>
      <c r="AA10" s="157"/>
      <c r="AB10" s="157"/>
      <c r="AC10" s="16" t="e">
        <f t="shared" si="2"/>
        <v>#VALUE!</v>
      </c>
      <c r="AE10" s="164" t="e">
        <f>IF(Y10=0,0,LOOKUP(Y10,[1]Deduct!A$2:A$18,[1]Deduct!C$2:C$18))</f>
        <v>#VALUE!</v>
      </c>
      <c r="AF10" s="165" t="e">
        <f>IF(Y10=0,0,LOOKUP(Y10,[1]Deduct!A$2:A$18,[1]Deduct!D$2:D$18))</f>
        <v>#VALUE!</v>
      </c>
      <c r="AG10" s="165" t="e">
        <f>IF(Y10=0,0,LOOKUP(Y10,[1]Deduct!A$2:A$18,[1]Deduct!E$2:E$18))</f>
        <v>#VALUE!</v>
      </c>
      <c r="AH10" s="166" t="e">
        <f t="shared" si="3"/>
        <v>#VALUE!</v>
      </c>
      <c r="AJ10" s="163">
        <f>IF(X10=0,0,LOOKUP(X10,[1]Deduct!A$21:A$64,[1]Deduct!A$21:A$64))-X10</f>
        <v>-6.5</v>
      </c>
      <c r="AK10" s="167">
        <f>IF(X10=0,0,LOOKUP(X10,[1]Deduct!A$21:A$64,[1]Deduct!C$21:C$64))</f>
        <v>2.73</v>
      </c>
      <c r="AL10" s="163">
        <f>IF(X10=0,0,LOOKUP(X10,[1]Deduct!A$21:A$64,[1]Deduct!D$21:D$64))</f>
        <v>15.62</v>
      </c>
      <c r="AM10" s="163">
        <f>IF(X10=0,0,LOOKUP(X10,[1]Deduct!A$21:A$64,[1]Deduct!E$21:E$64))</f>
        <v>7.79</v>
      </c>
      <c r="AN10" s="165">
        <f t="shared" si="4"/>
        <v>52.67</v>
      </c>
      <c r="AP10" s="168" t="e">
        <f t="shared" si="5"/>
        <v>#VALUE!</v>
      </c>
    </row>
    <row r="11" spans="1:43" s="163" customFormat="1" ht="15">
      <c r="A11" s="156">
        <v>9</v>
      </c>
      <c r="B11" s="181" t="s">
        <v>53</v>
      </c>
      <c r="C11" s="3" t="s">
        <v>126</v>
      </c>
      <c r="D11" s="1" t="s">
        <v>25</v>
      </c>
      <c r="E11" s="157" t="s">
        <v>18</v>
      </c>
      <c r="F11" s="158">
        <v>11</v>
      </c>
      <c r="G11" s="159">
        <f t="shared" si="6"/>
        <v>28</v>
      </c>
      <c r="H11" s="160">
        <v>28</v>
      </c>
      <c r="I11" s="25">
        <v>0</v>
      </c>
      <c r="J11" s="26">
        <v>0</v>
      </c>
      <c r="K11" s="27">
        <v>12</v>
      </c>
      <c r="L11" s="28">
        <v>5.5</v>
      </c>
      <c r="M11" s="25">
        <v>0</v>
      </c>
      <c r="N11" s="26">
        <v>0</v>
      </c>
      <c r="O11" s="27">
        <v>12</v>
      </c>
      <c r="P11" s="28">
        <v>5.5</v>
      </c>
      <c r="Q11" s="25">
        <v>12</v>
      </c>
      <c r="R11" s="26">
        <v>5.5</v>
      </c>
      <c r="S11" s="27">
        <v>12</v>
      </c>
      <c r="T11" s="28">
        <v>5.5</v>
      </c>
      <c r="U11" s="25">
        <v>12</v>
      </c>
      <c r="V11" s="26">
        <v>6</v>
      </c>
      <c r="W11" s="161"/>
      <c r="X11" s="162">
        <f t="shared" si="0"/>
        <v>616</v>
      </c>
      <c r="Y11" s="162" t="e">
        <f>SUMIF('[1]2007'!$B$2119:$B$2200,[1]New!B13,'[1]2007'!$E$2119:$E$2200)</f>
        <v>#VALUE!</v>
      </c>
      <c r="Z11" s="15" t="e">
        <f t="shared" si="1"/>
        <v>#VALUE!</v>
      </c>
      <c r="AA11" s="157"/>
      <c r="AB11" s="157"/>
      <c r="AC11" s="16" t="e">
        <f t="shared" si="2"/>
        <v>#VALUE!</v>
      </c>
      <c r="AE11" s="164" t="e">
        <f>IF(Y11=0,0,LOOKUP(Y11,[1]Deduct!A$2:A$18,[1]Deduct!C$2:C$18))</f>
        <v>#VALUE!</v>
      </c>
      <c r="AF11" s="165" t="e">
        <f>IF(Y11=0,0,LOOKUP(Y11,[1]Deduct!A$2:A$18,[1]Deduct!D$2:D$18))</f>
        <v>#VALUE!</v>
      </c>
      <c r="AG11" s="165" t="e">
        <f>IF(Y11=0,0,LOOKUP(Y11,[1]Deduct!A$2:A$18,[1]Deduct!E$2:E$18))</f>
        <v>#VALUE!</v>
      </c>
      <c r="AH11" s="166" t="e">
        <f t="shared" si="3"/>
        <v>#VALUE!</v>
      </c>
      <c r="AJ11" s="163">
        <f>IF(X11=0,0,LOOKUP(X11,[1]Deduct!A$21:A$64,[1]Deduct!A$21:A$64))-X11</f>
        <v>-6</v>
      </c>
      <c r="AK11" s="167">
        <f>IF(X11=0,0,LOOKUP(X11,[1]Deduct!A$21:A$64,[1]Deduct!C$21:C$64))</f>
        <v>38.94</v>
      </c>
      <c r="AL11" s="163">
        <f>IF(X11=0,0,LOOKUP(X11,[1]Deduct!A$21:A$64,[1]Deduct!D$21:D$64))</f>
        <v>23.54</v>
      </c>
      <c r="AM11" s="163">
        <f>IF(X11=0,0,LOOKUP(X11,[1]Deduct!A$21:A$64,[1]Deduct!E$21:E$64))</f>
        <v>10.56</v>
      </c>
      <c r="AN11" s="165">
        <f t="shared" si="4"/>
        <v>111.36</v>
      </c>
      <c r="AP11" s="168" t="e">
        <f t="shared" si="5"/>
        <v>#VALUE!</v>
      </c>
    </row>
    <row r="12" spans="1:43" s="163" customFormat="1" ht="15">
      <c r="A12" s="156">
        <v>10</v>
      </c>
      <c r="B12" s="181" t="s">
        <v>223</v>
      </c>
      <c r="C12" s="3" t="s">
        <v>128</v>
      </c>
      <c r="D12" s="1" t="s">
        <v>26</v>
      </c>
      <c r="E12" s="157" t="s">
        <v>18</v>
      </c>
      <c r="F12" s="158">
        <v>11</v>
      </c>
      <c r="G12" s="159">
        <f t="shared" si="6"/>
        <v>20</v>
      </c>
      <c r="H12" s="160">
        <v>20</v>
      </c>
      <c r="I12" s="25">
        <v>10</v>
      </c>
      <c r="J12" s="26">
        <v>2</v>
      </c>
      <c r="K12" s="27">
        <v>0</v>
      </c>
      <c r="L12" s="28">
        <v>0</v>
      </c>
      <c r="M12" s="25">
        <v>10</v>
      </c>
      <c r="N12" s="26">
        <v>2</v>
      </c>
      <c r="O12" s="27">
        <v>10</v>
      </c>
      <c r="P12" s="28">
        <v>2</v>
      </c>
      <c r="Q12" s="25">
        <v>0</v>
      </c>
      <c r="R12" s="26">
        <v>0</v>
      </c>
      <c r="S12" s="27">
        <v>10</v>
      </c>
      <c r="T12" s="28">
        <v>2</v>
      </c>
      <c r="U12" s="25">
        <v>10</v>
      </c>
      <c r="V12" s="26">
        <v>2</v>
      </c>
      <c r="W12" s="161"/>
      <c r="X12" s="162">
        <f t="shared" si="0"/>
        <v>440</v>
      </c>
      <c r="Y12" s="162" t="e">
        <f>SUMIF('[1]2007'!$B$2119:$B$2200,[1]New!B14,'[1]2007'!$E$2119:$E$2200)</f>
        <v>#VALUE!</v>
      </c>
      <c r="Z12" s="15" t="e">
        <f t="shared" si="1"/>
        <v>#VALUE!</v>
      </c>
      <c r="AA12" s="157"/>
      <c r="AB12" s="157"/>
      <c r="AC12" s="16" t="e">
        <f t="shared" si="2"/>
        <v>#VALUE!</v>
      </c>
      <c r="AE12" s="164" t="e">
        <f>IF(Y12=0,0,LOOKUP(Y12,[1]Deduct!A$2:A$18,[1]Deduct!C$2:C$18))</f>
        <v>#VALUE!</v>
      </c>
      <c r="AF12" s="165" t="e">
        <f>IF(Y12=0,0,LOOKUP(Y12,[1]Deduct!A$2:A$18,[1]Deduct!D$2:D$18))</f>
        <v>#VALUE!</v>
      </c>
      <c r="AG12" s="165" t="e">
        <f>IF(Y12=0,0,LOOKUP(Y12,[1]Deduct!A$2:A$18,[1]Deduct!E$2:E$18))</f>
        <v>#VALUE!</v>
      </c>
      <c r="AH12" s="166" t="e">
        <f t="shared" si="3"/>
        <v>#VALUE!</v>
      </c>
      <c r="AJ12" s="163">
        <f>IF(X12=0,0,LOOKUP(X12,[1]Deduct!A$21:A$64,[1]Deduct!A$21:A$64))-X12</f>
        <v>0</v>
      </c>
      <c r="AK12" s="167">
        <f>IF(X12=0,0,LOOKUP(X12,[1]Deduct!A$21:A$64,[1]Deduct!C$21:C$64))</f>
        <v>1.33</v>
      </c>
      <c r="AL12" s="163">
        <f>IF(X12=0,0,LOOKUP(X12,[1]Deduct!A$21:A$64,[1]Deduct!D$21:D$64))</f>
        <v>15.12</v>
      </c>
      <c r="AM12" s="163">
        <f>IF(X12=0,0,LOOKUP(X12,[1]Deduct!A$21:A$64,[1]Deduct!E$21:E$64))</f>
        <v>7.61</v>
      </c>
      <c r="AN12" s="165">
        <f t="shared" si="4"/>
        <v>49.83</v>
      </c>
      <c r="AP12" s="168" t="e">
        <f t="shared" si="5"/>
        <v>#VALUE!</v>
      </c>
    </row>
    <row r="13" spans="1:43" s="163" customFormat="1" ht="15">
      <c r="A13" s="156">
        <v>11</v>
      </c>
      <c r="B13" s="181" t="s">
        <v>55</v>
      </c>
      <c r="C13" s="3" t="s">
        <v>129</v>
      </c>
      <c r="D13" s="1" t="s">
        <v>17</v>
      </c>
      <c r="E13" s="157" t="s">
        <v>18</v>
      </c>
      <c r="F13" s="158">
        <v>11</v>
      </c>
      <c r="G13" s="159">
        <f t="shared" si="6"/>
        <v>39</v>
      </c>
      <c r="H13" s="160">
        <v>39</v>
      </c>
      <c r="I13" s="25">
        <v>10</v>
      </c>
      <c r="J13" s="26">
        <v>6</v>
      </c>
      <c r="K13" s="27">
        <v>10</v>
      </c>
      <c r="L13" s="28">
        <v>6</v>
      </c>
      <c r="M13" s="25">
        <v>0</v>
      </c>
      <c r="N13" s="26">
        <v>0</v>
      </c>
      <c r="O13" s="27">
        <v>10</v>
      </c>
      <c r="P13" s="28">
        <v>6</v>
      </c>
      <c r="Q13" s="25">
        <v>0</v>
      </c>
      <c r="R13" s="26">
        <v>0</v>
      </c>
      <c r="S13" s="27">
        <v>7.5</v>
      </c>
      <c r="T13" s="28">
        <v>3.5</v>
      </c>
      <c r="U13" s="25">
        <v>7.5</v>
      </c>
      <c r="V13" s="26">
        <v>2.5</v>
      </c>
      <c r="W13" s="161"/>
      <c r="X13" s="162">
        <f t="shared" si="0"/>
        <v>858</v>
      </c>
      <c r="Y13" s="162" t="e">
        <f>SUMIF('[1]2007'!$B$2119:$B$2200,[1]New!B15,'[1]2007'!$E$2119:$E$2200)</f>
        <v>#VALUE!</v>
      </c>
      <c r="Z13" s="15" t="e">
        <f t="shared" si="1"/>
        <v>#VALUE!</v>
      </c>
      <c r="AA13" s="157">
        <v>1</v>
      </c>
      <c r="AB13" s="157"/>
      <c r="AC13" s="16" t="e">
        <f t="shared" si="2"/>
        <v>#VALUE!</v>
      </c>
      <c r="AE13" s="164" t="e">
        <f>IF(Y13=0,0,LOOKUP(Y13,[1]Deduct!A$2:A$18,[1]Deduct!C$2:C$18))</f>
        <v>#VALUE!</v>
      </c>
      <c r="AF13" s="165" t="e">
        <f>IF(Y13=0,0,LOOKUP(Y13,[1]Deduct!A$2:A$18,[1]Deduct!D$2:D$18))</f>
        <v>#VALUE!</v>
      </c>
      <c r="AG13" s="165" t="e">
        <f>IF(Y13=0,0,LOOKUP(Y13,[1]Deduct!A$2:A$18,[1]Deduct!E$2:E$18))</f>
        <v>#VALUE!</v>
      </c>
      <c r="AH13" s="166" t="e">
        <f t="shared" si="3"/>
        <v>#VALUE!</v>
      </c>
      <c r="AJ13" s="163">
        <f>IF(X13=0,0,LOOKUP(X13,[1]Deduct!A$21:A$64,[1]Deduct!A$21:A$64))-X13</f>
        <v>-108</v>
      </c>
      <c r="AK13" s="167">
        <f>IF(X13=0,0,LOOKUP(X13,[1]Deduct!A$21:A$64,[1]Deduct!C$21:C$64))</f>
        <v>76.92</v>
      </c>
      <c r="AL13" s="163">
        <f>IF(X13=0,0,LOOKUP(X13,[1]Deduct!A$21:A$64,[1]Deduct!D$21:D$64))</f>
        <v>30.49</v>
      </c>
      <c r="AM13" s="163">
        <f>IF(X13=0,0,LOOKUP(X13,[1]Deduct!A$21:A$64,[1]Deduct!E$21:E$64))</f>
        <v>13.01</v>
      </c>
      <c r="AN13" s="165">
        <f t="shared" si="4"/>
        <v>169.12</v>
      </c>
      <c r="AP13" s="168" t="e">
        <f t="shared" si="5"/>
        <v>#VALUE!</v>
      </c>
    </row>
    <row r="14" spans="1:43" s="163" customFormat="1" ht="15">
      <c r="A14" s="156">
        <v>12</v>
      </c>
      <c r="B14" s="181" t="s">
        <v>56</v>
      </c>
      <c r="C14" s="3" t="s">
        <v>131</v>
      </c>
      <c r="D14" s="1" t="s">
        <v>20</v>
      </c>
      <c r="E14" s="157" t="s">
        <v>18</v>
      </c>
      <c r="F14" s="158">
        <v>11</v>
      </c>
      <c r="G14" s="159">
        <f t="shared" si="6"/>
        <v>37.5</v>
      </c>
      <c r="H14" s="160">
        <v>37.5</v>
      </c>
      <c r="I14" s="25">
        <v>7.5</v>
      </c>
      <c r="J14" s="26">
        <v>3</v>
      </c>
      <c r="K14" s="27">
        <v>0</v>
      </c>
      <c r="L14" s="28">
        <v>0</v>
      </c>
      <c r="M14" s="25">
        <v>7.5</v>
      </c>
      <c r="N14" s="26">
        <v>3</v>
      </c>
      <c r="O14" s="27">
        <v>7.5</v>
      </c>
      <c r="P14" s="28">
        <v>3</v>
      </c>
      <c r="Q14" s="25">
        <v>0</v>
      </c>
      <c r="R14" s="26">
        <v>0</v>
      </c>
      <c r="S14" s="27">
        <v>7.5</v>
      </c>
      <c r="T14" s="28">
        <v>3</v>
      </c>
      <c r="U14" s="25">
        <v>7.5</v>
      </c>
      <c r="V14" s="26">
        <v>3</v>
      </c>
      <c r="W14" s="161"/>
      <c r="X14" s="162">
        <f t="shared" si="0"/>
        <v>825</v>
      </c>
      <c r="Y14" s="162" t="e">
        <f>SUMIF('[1]2007'!$B$2119:$B$2200,[1]New!B16,'[1]2007'!$E$2119:$E$2200)</f>
        <v>#VALUE!</v>
      </c>
      <c r="Z14" s="15" t="e">
        <f t="shared" si="1"/>
        <v>#VALUE!</v>
      </c>
      <c r="AA14" s="157"/>
      <c r="AB14" s="157"/>
      <c r="AC14" s="16" t="e">
        <f t="shared" si="2"/>
        <v>#VALUE!</v>
      </c>
      <c r="AE14" s="164" t="e">
        <f>IF(Y14=0,0,LOOKUP(Y14,[1]Deduct!A$2:A$18,[1]Deduct!C$2:C$18))</f>
        <v>#VALUE!</v>
      </c>
      <c r="AF14" s="165" t="e">
        <f>IF(Y14=0,0,LOOKUP(Y14,[1]Deduct!A$2:A$18,[1]Deduct!D$2:D$18))</f>
        <v>#VALUE!</v>
      </c>
      <c r="AG14" s="165" t="e">
        <f>IF(Y14=0,0,LOOKUP(Y14,[1]Deduct!A$2:A$18,[1]Deduct!E$2:E$18))</f>
        <v>#VALUE!</v>
      </c>
      <c r="AH14" s="166" t="e">
        <f t="shared" si="3"/>
        <v>#VALUE!</v>
      </c>
      <c r="AJ14" s="163">
        <f>IF(X14=0,0,LOOKUP(X14,[1]Deduct!A$21:A$64,[1]Deduct!A$21:A$64))-X14</f>
        <v>-75</v>
      </c>
      <c r="AK14" s="167">
        <f>IF(X14=0,0,LOOKUP(X14,[1]Deduct!A$21:A$64,[1]Deduct!C$21:C$64))</f>
        <v>76.92</v>
      </c>
      <c r="AL14" s="163">
        <f>IF(X14=0,0,LOOKUP(X14,[1]Deduct!A$21:A$64,[1]Deduct!D$21:D$64))</f>
        <v>30.49</v>
      </c>
      <c r="AM14" s="163">
        <f>IF(X14=0,0,LOOKUP(X14,[1]Deduct!A$21:A$64,[1]Deduct!E$21:E$64))</f>
        <v>13.01</v>
      </c>
      <c r="AN14" s="165">
        <f t="shared" si="4"/>
        <v>169.12</v>
      </c>
      <c r="AP14" s="168" t="e">
        <f t="shared" si="5"/>
        <v>#VALUE!</v>
      </c>
    </row>
    <row r="15" spans="1:43" s="163" customFormat="1" ht="15">
      <c r="A15" s="156">
        <v>13</v>
      </c>
      <c r="B15" s="181" t="s">
        <v>57</v>
      </c>
      <c r="C15" s="3" t="s">
        <v>132</v>
      </c>
      <c r="D15" s="1" t="s">
        <v>20</v>
      </c>
      <c r="E15" s="157" t="s">
        <v>18</v>
      </c>
      <c r="F15" s="158">
        <v>11</v>
      </c>
      <c r="G15" s="159">
        <f t="shared" si="6"/>
        <v>5.5</v>
      </c>
      <c r="H15" s="160">
        <v>5.5</v>
      </c>
      <c r="I15" s="25">
        <v>0</v>
      </c>
      <c r="J15" s="26">
        <v>0</v>
      </c>
      <c r="K15" s="27">
        <v>0</v>
      </c>
      <c r="L15" s="28">
        <v>0</v>
      </c>
      <c r="M15" s="25">
        <v>0</v>
      </c>
      <c r="N15" s="26">
        <v>0</v>
      </c>
      <c r="O15" s="27">
        <v>0</v>
      </c>
      <c r="P15" s="28">
        <v>0</v>
      </c>
      <c r="Q15" s="25">
        <v>0</v>
      </c>
      <c r="R15" s="26">
        <v>0</v>
      </c>
      <c r="S15" s="27">
        <v>0</v>
      </c>
      <c r="T15" s="28">
        <v>0</v>
      </c>
      <c r="U15" s="25">
        <v>12</v>
      </c>
      <c r="V15" s="26">
        <v>5.5</v>
      </c>
      <c r="W15" s="161"/>
      <c r="X15" s="162">
        <f t="shared" si="0"/>
        <v>121</v>
      </c>
      <c r="Y15" s="162" t="e">
        <f>SUMIF('[1]2007'!$B$2119:$B$2200,[1]New!B17,'[1]2007'!$E$2119:$E$2200)</f>
        <v>#VALUE!</v>
      </c>
      <c r="Z15" s="15" t="e">
        <f t="shared" si="1"/>
        <v>#VALUE!</v>
      </c>
      <c r="AA15" s="157"/>
      <c r="AB15" s="157"/>
      <c r="AC15" s="16" t="e">
        <f t="shared" si="2"/>
        <v>#VALUE!</v>
      </c>
      <c r="AE15" s="164" t="e">
        <f>IF(Y15=0,0,LOOKUP(Y15,[1]Deduct!A$2:A$18,[1]Deduct!C$2:C$18))</f>
        <v>#VALUE!</v>
      </c>
      <c r="AF15" s="165" t="e">
        <f>IF(Y15=0,0,LOOKUP(Y15,[1]Deduct!A$2:A$18,[1]Deduct!D$2:D$18))</f>
        <v>#VALUE!</v>
      </c>
      <c r="AG15" s="165" t="e">
        <f>IF(Y15=0,0,LOOKUP(Y15,[1]Deduct!A$2:A$18,[1]Deduct!E$2:E$18))</f>
        <v>#VALUE!</v>
      </c>
      <c r="AH15" s="166" t="e">
        <f t="shared" si="3"/>
        <v>#VALUE!</v>
      </c>
      <c r="AJ15" s="163" t="e">
        <f>IF(X15=0,0,LOOKUP(X15,[1]Deduct!A$21:A$64,[1]Deduct!A$21:A$64))-X15</f>
        <v>#N/A</v>
      </c>
      <c r="AK15" s="167" t="e">
        <f>IF(X15=0,0,LOOKUP(X15,[1]Deduct!A$21:A$64,[1]Deduct!C$21:C$64))</f>
        <v>#N/A</v>
      </c>
      <c r="AL15" s="163" t="e">
        <f>IF(X15=0,0,LOOKUP(X15,[1]Deduct!A$21:A$64,[1]Deduct!D$21:D$64))</f>
        <v>#N/A</v>
      </c>
      <c r="AM15" s="163" t="e">
        <f>IF(X15=0,0,LOOKUP(X15,[1]Deduct!A$21:A$64,[1]Deduct!E$21:E$64))</f>
        <v>#N/A</v>
      </c>
      <c r="AN15" s="165" t="e">
        <f t="shared" si="4"/>
        <v>#N/A</v>
      </c>
      <c r="AP15" s="168" t="e">
        <f t="shared" si="5"/>
        <v>#N/A</v>
      </c>
    </row>
    <row r="16" spans="1:43" s="163" customFormat="1" ht="15">
      <c r="A16" s="156">
        <v>14</v>
      </c>
      <c r="B16" s="181" t="s">
        <v>253</v>
      </c>
      <c r="C16" s="3" t="s">
        <v>254</v>
      </c>
      <c r="D16" s="1" t="s">
        <v>20</v>
      </c>
      <c r="E16" s="157" t="s">
        <v>18</v>
      </c>
      <c r="F16" s="158">
        <v>11</v>
      </c>
      <c r="G16" s="159">
        <f t="shared" si="6"/>
        <v>20.16</v>
      </c>
      <c r="H16" s="160">
        <v>20.16</v>
      </c>
      <c r="I16" s="25">
        <v>5</v>
      </c>
      <c r="J16" s="26">
        <v>9</v>
      </c>
      <c r="K16" s="27">
        <v>5</v>
      </c>
      <c r="L16" s="28">
        <v>9</v>
      </c>
      <c r="M16" s="25">
        <v>5</v>
      </c>
      <c r="N16" s="26">
        <v>9</v>
      </c>
      <c r="O16" s="27">
        <v>5</v>
      </c>
      <c r="P16" s="28">
        <v>9</v>
      </c>
      <c r="Q16" s="25">
        <v>4.84</v>
      </c>
      <c r="R16" s="26">
        <v>9</v>
      </c>
      <c r="S16" s="27">
        <v>0</v>
      </c>
      <c r="T16" s="28">
        <v>0</v>
      </c>
      <c r="U16" s="25">
        <v>0</v>
      </c>
      <c r="V16" s="26">
        <v>0</v>
      </c>
      <c r="W16" s="161"/>
      <c r="X16" s="162">
        <f t="shared" si="0"/>
        <v>443.52</v>
      </c>
      <c r="Y16" s="162" t="e">
        <f>SUMIF('[1]2007'!$B$2119:$B$2200,[1]New!B18,'[1]2007'!$E$2119:$E$2200)</f>
        <v>#VALUE!</v>
      </c>
      <c r="Z16" s="15" t="e">
        <f t="shared" si="1"/>
        <v>#VALUE!</v>
      </c>
      <c r="AA16" s="157"/>
      <c r="AB16" s="157"/>
      <c r="AC16" s="16" t="e">
        <f t="shared" si="2"/>
        <v>#VALUE!</v>
      </c>
      <c r="AE16" s="164" t="e">
        <f>IF(Y16=0,0,LOOKUP(Y16,[1]Deduct!A$2:A$18,[1]Deduct!C$2:C$18))</f>
        <v>#VALUE!</v>
      </c>
      <c r="AF16" s="165" t="e">
        <f>IF(Y16=0,0,LOOKUP(Y16,[1]Deduct!A$2:A$18,[1]Deduct!D$2:D$18))</f>
        <v>#VALUE!</v>
      </c>
      <c r="AG16" s="165" t="e">
        <f>IF(Y16=0,0,LOOKUP(Y16,[1]Deduct!A$2:A$18,[1]Deduct!E$2:E$18))</f>
        <v>#VALUE!</v>
      </c>
      <c r="AH16" s="166" t="e">
        <f t="shared" si="3"/>
        <v>#VALUE!</v>
      </c>
      <c r="AJ16" s="163">
        <f>IF(X16=0,0,LOOKUP(X16,[1]Deduct!A$21:A$64,[1]Deduct!A$21:A$64))-X16</f>
        <v>-3.5199999999999818</v>
      </c>
      <c r="AK16" s="167">
        <f>IF(X16=0,0,LOOKUP(X16,[1]Deduct!A$21:A$64,[1]Deduct!C$21:C$64))</f>
        <v>1.33</v>
      </c>
      <c r="AL16" s="163">
        <f>IF(X16=0,0,LOOKUP(X16,[1]Deduct!A$21:A$64,[1]Deduct!D$21:D$64))</f>
        <v>15.12</v>
      </c>
      <c r="AM16" s="163">
        <f>IF(X16=0,0,LOOKUP(X16,[1]Deduct!A$21:A$64,[1]Deduct!E$21:E$64))</f>
        <v>7.61</v>
      </c>
      <c r="AN16" s="165">
        <f t="shared" si="4"/>
        <v>49.83</v>
      </c>
      <c r="AP16" s="168" t="e">
        <f t="shared" si="5"/>
        <v>#VALUE!</v>
      </c>
    </row>
    <row r="17" spans="1:42" s="163" customFormat="1" ht="15">
      <c r="A17" s="156">
        <v>15</v>
      </c>
      <c r="B17" s="181" t="s">
        <v>58</v>
      </c>
      <c r="C17" s="3" t="s">
        <v>133</v>
      </c>
      <c r="D17" s="1" t="s">
        <v>17</v>
      </c>
      <c r="E17" s="157" t="s">
        <v>18</v>
      </c>
      <c r="F17" s="158">
        <v>12.75</v>
      </c>
      <c r="G17" s="159">
        <f t="shared" si="6"/>
        <v>32</v>
      </c>
      <c r="H17" s="160">
        <v>32</v>
      </c>
      <c r="I17" s="25">
        <v>9</v>
      </c>
      <c r="J17" s="26">
        <v>3.5</v>
      </c>
      <c r="K17" s="27">
        <v>0</v>
      </c>
      <c r="L17" s="28">
        <v>0</v>
      </c>
      <c r="M17" s="25">
        <v>9</v>
      </c>
      <c r="N17" s="26">
        <v>3.5</v>
      </c>
      <c r="O17" s="27">
        <v>0</v>
      </c>
      <c r="P17" s="28">
        <v>0</v>
      </c>
      <c r="Q17" s="25">
        <v>9</v>
      </c>
      <c r="R17" s="26">
        <v>3.5</v>
      </c>
      <c r="S17" s="27">
        <v>9</v>
      </c>
      <c r="T17" s="28">
        <v>3.5</v>
      </c>
      <c r="U17" s="25">
        <v>9</v>
      </c>
      <c r="V17" s="26">
        <v>3</v>
      </c>
      <c r="W17" s="161"/>
      <c r="X17" s="162">
        <f t="shared" si="0"/>
        <v>816</v>
      </c>
      <c r="Y17" s="162" t="e">
        <f>SUMIF('[1]2007'!$B$2119:$B$2200,[1]New!B19,'[1]2007'!$E$2119:$E$2200)</f>
        <v>#VALUE!</v>
      </c>
      <c r="Z17" s="15" t="e">
        <f t="shared" si="1"/>
        <v>#VALUE!</v>
      </c>
      <c r="AA17" s="157">
        <v>1</v>
      </c>
      <c r="AB17" s="157"/>
      <c r="AC17" s="16" t="e">
        <f t="shared" si="2"/>
        <v>#VALUE!</v>
      </c>
      <c r="AE17" s="164" t="e">
        <f>IF(Y17=0,0,LOOKUP(Y17,[1]Deduct!A$2:A$18,[1]Deduct!C$2:C$18))</f>
        <v>#VALUE!</v>
      </c>
      <c r="AF17" s="165" t="e">
        <f>IF(Y17=0,0,LOOKUP(Y17,[1]Deduct!A$2:A$18,[1]Deduct!D$2:D$18))</f>
        <v>#VALUE!</v>
      </c>
      <c r="AG17" s="165" t="e">
        <f>IF(Y17=0,0,LOOKUP(Y17,[1]Deduct!A$2:A$18,[1]Deduct!E$2:E$18))</f>
        <v>#VALUE!</v>
      </c>
      <c r="AH17" s="166" t="e">
        <f t="shared" si="3"/>
        <v>#VALUE!</v>
      </c>
      <c r="AJ17" s="163">
        <f>IF(X17=0,0,LOOKUP(X17,[1]Deduct!A$21:A$64,[1]Deduct!A$21:A$64))-X17</f>
        <v>-66</v>
      </c>
      <c r="AK17" s="167">
        <f>IF(X17=0,0,LOOKUP(X17,[1]Deduct!A$21:A$64,[1]Deduct!C$21:C$64))</f>
        <v>76.92</v>
      </c>
      <c r="AL17" s="163">
        <f>IF(X17=0,0,LOOKUP(X17,[1]Deduct!A$21:A$64,[1]Deduct!D$21:D$64))</f>
        <v>30.49</v>
      </c>
      <c r="AM17" s="163">
        <f>IF(X17=0,0,LOOKUP(X17,[1]Deduct!A$21:A$64,[1]Deduct!E$21:E$64))</f>
        <v>13.01</v>
      </c>
      <c r="AN17" s="165">
        <f t="shared" si="4"/>
        <v>169.12</v>
      </c>
      <c r="AP17" s="168" t="e">
        <f t="shared" si="5"/>
        <v>#VALUE!</v>
      </c>
    </row>
    <row r="18" spans="1:42" s="163" customFormat="1" ht="15">
      <c r="A18" s="156">
        <v>16</v>
      </c>
      <c r="B18" s="181" t="s">
        <v>58</v>
      </c>
      <c r="C18" s="3" t="s">
        <v>242</v>
      </c>
      <c r="D18" s="1" t="s">
        <v>25</v>
      </c>
      <c r="E18" s="157" t="s">
        <v>18</v>
      </c>
      <c r="F18" s="158">
        <v>11</v>
      </c>
      <c r="G18" s="159">
        <f t="shared" si="6"/>
        <v>37.5</v>
      </c>
      <c r="H18" s="160">
        <v>37.5</v>
      </c>
      <c r="I18" s="25">
        <v>9</v>
      </c>
      <c r="J18" s="26">
        <v>5</v>
      </c>
      <c r="K18" s="27">
        <v>9</v>
      </c>
      <c r="L18" s="28">
        <v>5</v>
      </c>
      <c r="M18" s="25">
        <v>0</v>
      </c>
      <c r="N18" s="26">
        <v>0</v>
      </c>
      <c r="O18" s="27">
        <v>9</v>
      </c>
      <c r="P18" s="28">
        <v>4.5</v>
      </c>
      <c r="Q18" s="25">
        <v>9</v>
      </c>
      <c r="R18" s="26">
        <v>4</v>
      </c>
      <c r="S18" s="27">
        <v>0</v>
      </c>
      <c r="T18" s="28">
        <v>0</v>
      </c>
      <c r="U18" s="25">
        <v>9</v>
      </c>
      <c r="V18" s="26">
        <v>4</v>
      </c>
      <c r="W18" s="161"/>
      <c r="X18" s="162">
        <f t="shared" si="0"/>
        <v>825</v>
      </c>
      <c r="Y18" s="162" t="e">
        <f>SUMIF('[1]2007'!$B$2119:$B$2200,[1]New!B20,'[1]2007'!$E$2119:$E$2200)</f>
        <v>#VALUE!</v>
      </c>
      <c r="Z18" s="15" t="e">
        <f t="shared" si="1"/>
        <v>#VALUE!</v>
      </c>
      <c r="AA18" s="157">
        <v>1</v>
      </c>
      <c r="AB18" s="157"/>
      <c r="AC18" s="16" t="e">
        <f t="shared" si="2"/>
        <v>#VALUE!</v>
      </c>
      <c r="AE18" s="164" t="e">
        <f>IF(Y18=0,0,LOOKUP(Y18,[1]Deduct!A$2:A$18,[1]Deduct!C$2:C$18))</f>
        <v>#VALUE!</v>
      </c>
      <c r="AF18" s="165" t="e">
        <f>IF(Y18=0,0,LOOKUP(Y18,[1]Deduct!A$2:A$18,[1]Deduct!D$2:D$18))</f>
        <v>#VALUE!</v>
      </c>
      <c r="AG18" s="165" t="e">
        <f>IF(Y18=0,0,LOOKUP(Y18,[1]Deduct!A$2:A$18,[1]Deduct!E$2:E$18))</f>
        <v>#VALUE!</v>
      </c>
      <c r="AH18" s="166" t="e">
        <f t="shared" si="3"/>
        <v>#VALUE!</v>
      </c>
      <c r="AJ18" s="163">
        <f>IF(X18=0,0,LOOKUP(X18,[1]Deduct!A$21:A$64,[1]Deduct!A$21:A$64))-X18</f>
        <v>-75</v>
      </c>
      <c r="AK18" s="167">
        <f>IF(X18=0,0,LOOKUP(X18,[1]Deduct!A$21:A$64,[1]Deduct!C$21:C$64))</f>
        <v>76.92</v>
      </c>
      <c r="AL18" s="163">
        <f>IF(X18=0,0,LOOKUP(X18,[1]Deduct!A$21:A$64,[1]Deduct!D$21:D$64))</f>
        <v>30.49</v>
      </c>
      <c r="AM18" s="163">
        <f>IF(X18=0,0,LOOKUP(X18,[1]Deduct!A$21:A$64,[1]Deduct!E$21:E$64))</f>
        <v>13.01</v>
      </c>
      <c r="AN18" s="165">
        <f t="shared" si="4"/>
        <v>169.12</v>
      </c>
      <c r="AP18" s="168" t="e">
        <f t="shared" si="5"/>
        <v>#VALUE!</v>
      </c>
    </row>
    <row r="19" spans="1:42" s="163" customFormat="1" ht="15">
      <c r="A19" s="156">
        <v>17</v>
      </c>
      <c r="B19" s="181" t="s">
        <v>234</v>
      </c>
      <c r="C19" s="3" t="s">
        <v>235</v>
      </c>
      <c r="D19" s="1" t="s">
        <v>17</v>
      </c>
      <c r="E19" s="157" t="s">
        <v>18</v>
      </c>
      <c r="F19" s="158">
        <v>11.25</v>
      </c>
      <c r="G19" s="159">
        <f t="shared" si="6"/>
        <v>20.75</v>
      </c>
      <c r="H19" s="160">
        <v>20.75</v>
      </c>
      <c r="I19" s="25"/>
      <c r="J19" s="26"/>
      <c r="K19" s="27"/>
      <c r="L19" s="28"/>
      <c r="M19" s="25"/>
      <c r="N19" s="26"/>
      <c r="O19" s="27"/>
      <c r="P19" s="28"/>
      <c r="Q19" s="25">
        <v>12</v>
      </c>
      <c r="R19" s="26">
        <v>7</v>
      </c>
      <c r="S19" s="27">
        <v>12</v>
      </c>
      <c r="T19" s="28">
        <v>7</v>
      </c>
      <c r="U19" s="25">
        <v>12</v>
      </c>
      <c r="V19" s="26">
        <v>6.75</v>
      </c>
      <c r="W19" s="161"/>
      <c r="X19" s="162">
        <f t="shared" si="0"/>
        <v>466.875</v>
      </c>
      <c r="Y19" s="162" t="e">
        <f>SUMIF('[1]2007'!$B$2119:$B$2200,[1]New!B21,'[1]2007'!$E$2119:$E$2200)</f>
        <v>#VALUE!</v>
      </c>
      <c r="Z19" s="15" t="e">
        <f t="shared" si="1"/>
        <v>#VALUE!</v>
      </c>
      <c r="AA19" s="157"/>
      <c r="AB19" s="157"/>
      <c r="AC19" s="16" t="e">
        <f t="shared" si="2"/>
        <v>#VALUE!</v>
      </c>
      <c r="AE19" s="164" t="e">
        <f>IF(Y19=0,0,LOOKUP(Y19,[1]Deduct!A$2:A$18,[1]Deduct!C$2:C$18))</f>
        <v>#VALUE!</v>
      </c>
      <c r="AF19" s="165" t="e">
        <f>IF(Y19=0,0,LOOKUP(Y19,[1]Deduct!A$2:A$18,[1]Deduct!D$2:D$18))</f>
        <v>#VALUE!</v>
      </c>
      <c r="AG19" s="165" t="e">
        <f>IF(Y19=0,0,LOOKUP(Y19,[1]Deduct!A$2:A$18,[1]Deduct!E$2:E$18))</f>
        <v>#VALUE!</v>
      </c>
      <c r="AH19" s="166" t="e">
        <f t="shared" si="3"/>
        <v>#VALUE!</v>
      </c>
      <c r="AJ19" s="163">
        <f>IF(X19=0,0,LOOKUP(X19,[1]Deduct!A$21:A$64,[1]Deduct!A$21:A$64))-X19</f>
        <v>-6.875</v>
      </c>
      <c r="AK19" s="167">
        <f>IF(X19=0,0,LOOKUP(X19,[1]Deduct!A$21:A$64,[1]Deduct!C$21:C$64))</f>
        <v>4.13</v>
      </c>
      <c r="AL19" s="163">
        <f>IF(X19=0,0,LOOKUP(X19,[1]Deduct!A$21:A$64,[1]Deduct!D$21:D$64))</f>
        <v>16.11</v>
      </c>
      <c r="AM19" s="163">
        <f>IF(X19=0,0,LOOKUP(X19,[1]Deduct!A$21:A$64,[1]Deduct!E$21:E$64))</f>
        <v>7.96</v>
      </c>
      <c r="AN19" s="165">
        <f t="shared" si="4"/>
        <v>55.45</v>
      </c>
      <c r="AP19" s="168" t="e">
        <f t="shared" si="5"/>
        <v>#VALUE!</v>
      </c>
    </row>
    <row r="20" spans="1:42" s="163" customFormat="1" ht="15">
      <c r="A20" s="156">
        <v>18</v>
      </c>
      <c r="B20" s="181" t="s">
        <v>59</v>
      </c>
      <c r="C20" s="3" t="s">
        <v>134</v>
      </c>
      <c r="D20" s="1" t="s">
        <v>216</v>
      </c>
      <c r="E20" s="157" t="s">
        <v>18</v>
      </c>
      <c r="F20" s="158">
        <v>11</v>
      </c>
      <c r="G20" s="159">
        <f t="shared" si="6"/>
        <v>37.5</v>
      </c>
      <c r="H20" s="160">
        <v>37.5</v>
      </c>
      <c r="I20" s="25">
        <v>12</v>
      </c>
      <c r="J20" s="26">
        <v>7.5</v>
      </c>
      <c r="K20" s="27">
        <v>12</v>
      </c>
      <c r="L20" s="28">
        <v>7.5</v>
      </c>
      <c r="M20" s="25">
        <v>9</v>
      </c>
      <c r="N20" s="26">
        <v>5.5</v>
      </c>
      <c r="O20" s="27">
        <v>0</v>
      </c>
      <c r="P20" s="28">
        <v>0</v>
      </c>
      <c r="Q20" s="25">
        <v>12</v>
      </c>
      <c r="R20" s="26">
        <v>7</v>
      </c>
      <c r="S20" s="27">
        <v>12</v>
      </c>
      <c r="T20" s="28">
        <v>7</v>
      </c>
      <c r="U20" s="25">
        <v>0</v>
      </c>
      <c r="V20" s="26">
        <v>0</v>
      </c>
      <c r="W20" s="161"/>
      <c r="X20" s="162">
        <f t="shared" si="0"/>
        <v>825</v>
      </c>
      <c r="Y20" s="162" t="e">
        <f>SUMIF('[1]2007'!$B$2119:$B$2200,[1]New!B22,'[1]2007'!$E$2119:$E$2200)</f>
        <v>#VALUE!</v>
      </c>
      <c r="Z20" s="15" t="e">
        <f t="shared" si="1"/>
        <v>#VALUE!</v>
      </c>
      <c r="AA20" s="157">
        <v>1</v>
      </c>
      <c r="AB20" s="157"/>
      <c r="AC20" s="16" t="e">
        <f t="shared" si="2"/>
        <v>#VALUE!</v>
      </c>
      <c r="AE20" s="164" t="e">
        <f>IF(Y20=0,0,LOOKUP(Y20,[1]Deduct!A$2:A$18,[1]Deduct!C$2:C$18))</f>
        <v>#VALUE!</v>
      </c>
      <c r="AF20" s="165" t="e">
        <f>IF(Y20=0,0,LOOKUP(Y20,[1]Deduct!A$2:A$18,[1]Deduct!D$2:D$18))</f>
        <v>#VALUE!</v>
      </c>
      <c r="AG20" s="165" t="e">
        <f>IF(Y20=0,0,LOOKUP(Y20,[1]Deduct!A$2:A$18,[1]Deduct!E$2:E$18))</f>
        <v>#VALUE!</v>
      </c>
      <c r="AH20" s="166" t="e">
        <f t="shared" si="3"/>
        <v>#VALUE!</v>
      </c>
      <c r="AJ20" s="163">
        <f>IF(X20=0,0,LOOKUP(X20,[1]Deduct!A$21:A$64,[1]Deduct!A$21:A$64))-X20</f>
        <v>-75</v>
      </c>
      <c r="AK20" s="167">
        <f>IF(X20=0,0,LOOKUP(X20,[1]Deduct!A$21:A$64,[1]Deduct!C$21:C$64))</f>
        <v>76.92</v>
      </c>
      <c r="AL20" s="163">
        <f>IF(X20=0,0,LOOKUP(X20,[1]Deduct!A$21:A$64,[1]Deduct!D$21:D$64))</f>
        <v>30.49</v>
      </c>
      <c r="AM20" s="163">
        <f>IF(X20=0,0,LOOKUP(X20,[1]Deduct!A$21:A$64,[1]Deduct!E$21:E$64))</f>
        <v>13.01</v>
      </c>
      <c r="AN20" s="165">
        <f t="shared" si="4"/>
        <v>169.12</v>
      </c>
      <c r="AP20" s="168" t="e">
        <f t="shared" si="5"/>
        <v>#VALUE!</v>
      </c>
    </row>
    <row r="21" spans="1:42" s="163" customFormat="1" ht="15">
      <c r="A21" s="156">
        <v>19</v>
      </c>
      <c r="B21" s="181" t="s">
        <v>61</v>
      </c>
      <c r="C21" s="3" t="s">
        <v>136</v>
      </c>
      <c r="D21" s="1" t="s">
        <v>20</v>
      </c>
      <c r="E21" s="157" t="s">
        <v>18</v>
      </c>
      <c r="F21" s="158">
        <v>11</v>
      </c>
      <c r="G21" s="159">
        <f t="shared" si="6"/>
        <v>20</v>
      </c>
      <c r="H21" s="160">
        <v>20</v>
      </c>
      <c r="I21" s="25">
        <v>9</v>
      </c>
      <c r="J21" s="26">
        <v>12</v>
      </c>
      <c r="K21" s="27">
        <v>9</v>
      </c>
      <c r="L21" s="28">
        <v>12</v>
      </c>
      <c r="M21" s="25">
        <v>9</v>
      </c>
      <c r="N21" s="26">
        <v>12</v>
      </c>
      <c r="O21" s="27">
        <v>9</v>
      </c>
      <c r="P21" s="28">
        <v>12</v>
      </c>
      <c r="Q21" s="25">
        <v>9</v>
      </c>
      <c r="R21" s="26">
        <v>11.5</v>
      </c>
      <c r="S21" s="27">
        <v>9</v>
      </c>
      <c r="T21" s="28">
        <v>11.5</v>
      </c>
      <c r="U21" s="25">
        <v>9</v>
      </c>
      <c r="V21" s="26">
        <v>12</v>
      </c>
      <c r="W21" s="161"/>
      <c r="X21" s="162">
        <f t="shared" si="0"/>
        <v>440</v>
      </c>
      <c r="Y21" s="162" t="e">
        <f>SUMIF('[1]2007'!$B$2119:$B$2200,[1]New!B23,'[1]2007'!$E$2119:$E$2200)</f>
        <v>#VALUE!</v>
      </c>
      <c r="Z21" s="15" t="e">
        <f t="shared" si="1"/>
        <v>#VALUE!</v>
      </c>
      <c r="AA21" s="157"/>
      <c r="AB21" s="157"/>
      <c r="AC21" s="16" t="e">
        <f t="shared" si="2"/>
        <v>#VALUE!</v>
      </c>
      <c r="AE21" s="164" t="e">
        <f>IF(Y21=0,0,LOOKUP(Y21,[1]Deduct!A$2:A$18,[1]Deduct!C$2:C$18))</f>
        <v>#VALUE!</v>
      </c>
      <c r="AF21" s="165" t="e">
        <f>IF(Y21=0,0,LOOKUP(Y21,[1]Deduct!A$2:A$18,[1]Deduct!D$2:D$18))</f>
        <v>#VALUE!</v>
      </c>
      <c r="AG21" s="165" t="e">
        <f>IF(Y21=0,0,LOOKUP(Y21,[1]Deduct!A$2:A$18,[1]Deduct!E$2:E$18))</f>
        <v>#VALUE!</v>
      </c>
      <c r="AH21" s="166" t="e">
        <f t="shared" si="3"/>
        <v>#VALUE!</v>
      </c>
      <c r="AJ21" s="163">
        <f>IF(X21=0,0,LOOKUP(X21,[1]Deduct!A$21:A$64,[1]Deduct!A$21:A$64))-X21</f>
        <v>0</v>
      </c>
      <c r="AK21" s="167">
        <f>IF(X21=0,0,LOOKUP(X21,[1]Deduct!A$21:A$64,[1]Deduct!C$21:C$64))</f>
        <v>1.33</v>
      </c>
      <c r="AL21" s="163">
        <f>IF(X21=0,0,LOOKUP(X21,[1]Deduct!A$21:A$64,[1]Deduct!D$21:D$64))</f>
        <v>15.12</v>
      </c>
      <c r="AM21" s="163">
        <f>IF(X21=0,0,LOOKUP(X21,[1]Deduct!A$21:A$64,[1]Deduct!E$21:E$64))</f>
        <v>7.61</v>
      </c>
      <c r="AN21" s="165">
        <f t="shared" si="4"/>
        <v>49.83</v>
      </c>
      <c r="AP21" s="168" t="e">
        <f t="shared" si="5"/>
        <v>#VALUE!</v>
      </c>
    </row>
    <row r="22" spans="1:42" s="163" customFormat="1" ht="15">
      <c r="A22" s="156">
        <v>20</v>
      </c>
      <c r="B22" s="181" t="s">
        <v>23</v>
      </c>
      <c r="C22" s="3" t="s">
        <v>24</v>
      </c>
      <c r="D22" s="1" t="s">
        <v>19</v>
      </c>
      <c r="E22" s="157" t="s">
        <v>18</v>
      </c>
      <c r="F22" s="158">
        <v>11</v>
      </c>
      <c r="G22" s="159">
        <f t="shared" si="6"/>
        <v>20</v>
      </c>
      <c r="H22" s="160">
        <v>20</v>
      </c>
      <c r="I22" s="25">
        <v>0</v>
      </c>
      <c r="J22" s="26">
        <v>0</v>
      </c>
      <c r="K22" s="27">
        <v>0</v>
      </c>
      <c r="L22" s="28">
        <v>0</v>
      </c>
      <c r="M22" s="25">
        <v>2</v>
      </c>
      <c r="N22" s="26">
        <v>6</v>
      </c>
      <c r="O22" s="27">
        <v>2</v>
      </c>
      <c r="P22" s="28">
        <v>6</v>
      </c>
      <c r="Q22" s="25">
        <v>2</v>
      </c>
      <c r="R22" s="26">
        <v>6</v>
      </c>
      <c r="S22" s="27">
        <v>2</v>
      </c>
      <c r="T22" s="28">
        <v>6</v>
      </c>
      <c r="U22" s="25">
        <v>2</v>
      </c>
      <c r="V22" s="26">
        <v>6</v>
      </c>
      <c r="W22" s="161"/>
      <c r="X22" s="162">
        <f t="shared" si="0"/>
        <v>440</v>
      </c>
      <c r="Y22" s="162" t="e">
        <f>SUMIF('[1]2007'!$B$2119:$B$2200,[1]New!B24,'[1]2007'!$E$2119:$E$2200)</f>
        <v>#VALUE!</v>
      </c>
      <c r="Z22" s="15" t="e">
        <f t="shared" si="1"/>
        <v>#VALUE!</v>
      </c>
      <c r="AA22" s="157">
        <v>1</v>
      </c>
      <c r="AB22" s="157"/>
      <c r="AC22" s="16" t="e">
        <f t="shared" si="2"/>
        <v>#VALUE!</v>
      </c>
      <c r="AE22" s="164" t="e">
        <f>IF(Y22=0,0,LOOKUP(Y22,[1]Deduct!A$2:A$18,[1]Deduct!C$2:C$18))</f>
        <v>#VALUE!</v>
      </c>
      <c r="AF22" s="165" t="e">
        <f>IF(Y22=0,0,LOOKUP(Y22,[1]Deduct!A$2:A$18,[1]Deduct!D$2:D$18))</f>
        <v>#VALUE!</v>
      </c>
      <c r="AG22" s="165" t="e">
        <f>IF(Y22=0,0,LOOKUP(Y22,[1]Deduct!A$2:A$18,[1]Deduct!E$2:E$18))</f>
        <v>#VALUE!</v>
      </c>
      <c r="AH22" s="166" t="e">
        <f t="shared" si="3"/>
        <v>#VALUE!</v>
      </c>
      <c r="AJ22" s="163">
        <f>IF(X22=0,0,LOOKUP(X22,[1]Deduct!A$21:A$64,[1]Deduct!A$21:A$64))-X22</f>
        <v>0</v>
      </c>
      <c r="AK22" s="167">
        <f>IF(X22=0,0,LOOKUP(X22,[1]Deduct!A$21:A$64,[1]Deduct!C$21:C$64))</f>
        <v>1.33</v>
      </c>
      <c r="AL22" s="163">
        <f>IF(X22=0,0,LOOKUP(X22,[1]Deduct!A$21:A$64,[1]Deduct!D$21:D$64))</f>
        <v>15.12</v>
      </c>
      <c r="AM22" s="163">
        <f>IF(X22=0,0,LOOKUP(X22,[1]Deduct!A$21:A$64,[1]Deduct!E$21:E$64))</f>
        <v>7.61</v>
      </c>
      <c r="AN22" s="165">
        <f t="shared" si="4"/>
        <v>49.83</v>
      </c>
      <c r="AP22" s="168" t="e">
        <f t="shared" si="5"/>
        <v>#VALUE!</v>
      </c>
    </row>
    <row r="23" spans="1:42" s="163" customFormat="1" ht="15">
      <c r="A23" s="156">
        <v>21</v>
      </c>
      <c r="B23" s="181" t="s">
        <v>225</v>
      </c>
      <c r="C23" s="3" t="s">
        <v>138</v>
      </c>
      <c r="D23" s="1" t="s">
        <v>26</v>
      </c>
      <c r="E23" s="157" t="s">
        <v>18</v>
      </c>
      <c r="F23" s="158">
        <v>11</v>
      </c>
      <c r="G23" s="159">
        <f t="shared" si="6"/>
        <v>20</v>
      </c>
      <c r="H23" s="160">
        <v>20</v>
      </c>
      <c r="I23" s="25">
        <v>9</v>
      </c>
      <c r="J23" s="26">
        <v>12</v>
      </c>
      <c r="K23" s="27">
        <v>9</v>
      </c>
      <c r="L23" s="28">
        <v>12</v>
      </c>
      <c r="M23" s="25">
        <v>9</v>
      </c>
      <c r="N23" s="26">
        <v>12</v>
      </c>
      <c r="O23" s="27">
        <v>9</v>
      </c>
      <c r="P23" s="28">
        <v>12</v>
      </c>
      <c r="Q23" s="25">
        <v>9</v>
      </c>
      <c r="R23" s="26">
        <v>12</v>
      </c>
      <c r="S23" s="27">
        <v>9</v>
      </c>
      <c r="T23" s="28">
        <v>12</v>
      </c>
      <c r="U23" s="25">
        <v>9</v>
      </c>
      <c r="V23" s="26">
        <v>11</v>
      </c>
      <c r="W23" s="161"/>
      <c r="X23" s="162">
        <f t="shared" si="0"/>
        <v>440</v>
      </c>
      <c r="Y23" s="162" t="e">
        <f>SUMIF('[1]2007'!$B$2119:$B$2200,[1]New!B25,'[1]2007'!$E$2119:$E$2200)</f>
        <v>#VALUE!</v>
      </c>
      <c r="Z23" s="15" t="e">
        <f t="shared" si="1"/>
        <v>#VALUE!</v>
      </c>
      <c r="AA23" s="157"/>
      <c r="AB23" s="157"/>
      <c r="AC23" s="16" t="e">
        <f t="shared" si="2"/>
        <v>#VALUE!</v>
      </c>
      <c r="AE23" s="164" t="e">
        <f>IF(Y23=0,0,LOOKUP(Y23,[1]Deduct!A$2:A$18,[1]Deduct!C$2:C$18))</f>
        <v>#VALUE!</v>
      </c>
      <c r="AF23" s="165" t="e">
        <f>IF(Y23=0,0,LOOKUP(Y23,[1]Deduct!A$2:A$18,[1]Deduct!D$2:D$18))</f>
        <v>#VALUE!</v>
      </c>
      <c r="AG23" s="165" t="e">
        <f>IF(Y23=0,0,LOOKUP(Y23,[1]Deduct!A$2:A$18,[1]Deduct!E$2:E$18))</f>
        <v>#VALUE!</v>
      </c>
      <c r="AH23" s="166" t="e">
        <f t="shared" si="3"/>
        <v>#VALUE!</v>
      </c>
      <c r="AJ23" s="163">
        <f>IF(X23=0,0,LOOKUP(X23,[1]Deduct!A$21:A$64,[1]Deduct!A$21:A$64))-X23</f>
        <v>0</v>
      </c>
      <c r="AK23" s="167">
        <f>IF(X23=0,0,LOOKUP(X23,[1]Deduct!A$21:A$64,[1]Deduct!C$21:C$64))</f>
        <v>1.33</v>
      </c>
      <c r="AL23" s="163">
        <f>IF(X23=0,0,LOOKUP(X23,[1]Deduct!A$21:A$64,[1]Deduct!D$21:D$64))</f>
        <v>15.12</v>
      </c>
      <c r="AM23" s="163">
        <f>IF(X23=0,0,LOOKUP(X23,[1]Deduct!A$21:A$64,[1]Deduct!E$21:E$64))</f>
        <v>7.61</v>
      </c>
      <c r="AN23" s="165">
        <f t="shared" si="4"/>
        <v>49.83</v>
      </c>
      <c r="AP23" s="168" t="e">
        <f t="shared" si="5"/>
        <v>#VALUE!</v>
      </c>
    </row>
    <row r="24" spans="1:42" s="163" customFormat="1" ht="15">
      <c r="A24" s="156">
        <v>22</v>
      </c>
      <c r="B24" s="181" t="s">
        <v>63</v>
      </c>
      <c r="C24" s="3" t="s">
        <v>139</v>
      </c>
      <c r="D24" s="1" t="s">
        <v>20</v>
      </c>
      <c r="E24" s="157" t="s">
        <v>18</v>
      </c>
      <c r="F24" s="158">
        <v>11</v>
      </c>
      <c r="G24" s="159">
        <f t="shared" si="6"/>
        <v>37.5</v>
      </c>
      <c r="H24" s="160">
        <v>37.5</v>
      </c>
      <c r="I24" s="25">
        <v>9</v>
      </c>
      <c r="J24" s="26">
        <v>4</v>
      </c>
      <c r="K24" s="27">
        <v>0</v>
      </c>
      <c r="L24" s="28">
        <v>0</v>
      </c>
      <c r="M24" s="25">
        <v>0</v>
      </c>
      <c r="N24" s="26">
        <v>0</v>
      </c>
      <c r="O24" s="27">
        <v>12</v>
      </c>
      <c r="P24" s="28">
        <v>7</v>
      </c>
      <c r="Q24" s="25">
        <v>9</v>
      </c>
      <c r="R24" s="26">
        <v>4.5</v>
      </c>
      <c r="S24" s="27">
        <v>1</v>
      </c>
      <c r="T24" s="28">
        <v>9</v>
      </c>
      <c r="U24" s="25">
        <v>1</v>
      </c>
      <c r="V24" s="26">
        <v>9</v>
      </c>
      <c r="W24" s="161"/>
      <c r="X24" s="162">
        <f t="shared" si="0"/>
        <v>825</v>
      </c>
      <c r="Y24" s="162" t="e">
        <f>SUMIF('[1]2007'!$B$2119:$B$2200,[1]New!B26,'[1]2007'!$E$2119:$E$2200)</f>
        <v>#VALUE!</v>
      </c>
      <c r="Z24" s="15" t="e">
        <f t="shared" si="1"/>
        <v>#VALUE!</v>
      </c>
      <c r="AA24" s="157">
        <v>1</v>
      </c>
      <c r="AB24" s="157"/>
      <c r="AC24" s="16" t="e">
        <f t="shared" si="2"/>
        <v>#VALUE!</v>
      </c>
      <c r="AE24" s="164" t="e">
        <f>IF(Y24=0,0,LOOKUP(Y24,[1]Deduct!A$2:A$18,[1]Deduct!C$2:C$18))</f>
        <v>#VALUE!</v>
      </c>
      <c r="AF24" s="165" t="e">
        <f>IF(Y24=0,0,LOOKUP(Y24,[1]Deduct!A$2:A$18,[1]Deduct!D$2:D$18))</f>
        <v>#VALUE!</v>
      </c>
      <c r="AG24" s="165" t="e">
        <f>IF(Y24=0,0,LOOKUP(Y24,[1]Deduct!A$2:A$18,[1]Deduct!E$2:E$18))</f>
        <v>#VALUE!</v>
      </c>
      <c r="AH24" s="166" t="e">
        <f t="shared" si="3"/>
        <v>#VALUE!</v>
      </c>
      <c r="AJ24" s="163">
        <f>IF(X24=0,0,LOOKUP(X24,[1]Deduct!A$21:A$64,[1]Deduct!A$21:A$64))-X24</f>
        <v>-75</v>
      </c>
      <c r="AK24" s="167">
        <f>IF(X24=0,0,LOOKUP(X24,[1]Deduct!A$21:A$64,[1]Deduct!C$21:C$64))</f>
        <v>76.92</v>
      </c>
      <c r="AL24" s="163">
        <f>IF(X24=0,0,LOOKUP(X24,[1]Deduct!A$21:A$64,[1]Deduct!D$21:D$64))</f>
        <v>30.49</v>
      </c>
      <c r="AM24" s="163">
        <f>IF(X24=0,0,LOOKUP(X24,[1]Deduct!A$21:A$64,[1]Deduct!E$21:E$64))</f>
        <v>13.01</v>
      </c>
      <c r="AN24" s="165">
        <f t="shared" si="4"/>
        <v>169.12</v>
      </c>
      <c r="AP24" s="168" t="e">
        <f t="shared" si="5"/>
        <v>#VALUE!</v>
      </c>
    </row>
    <row r="25" spans="1:42" s="163" customFormat="1" ht="15">
      <c r="A25" s="156">
        <v>23</v>
      </c>
      <c r="B25" s="181" t="s">
        <v>64</v>
      </c>
      <c r="C25" s="3" t="s">
        <v>140</v>
      </c>
      <c r="D25" s="1" t="s">
        <v>17</v>
      </c>
      <c r="E25" s="157" t="s">
        <v>18</v>
      </c>
      <c r="F25" s="158">
        <v>11.5</v>
      </c>
      <c r="G25" s="159">
        <f t="shared" si="6"/>
        <v>31.5</v>
      </c>
      <c r="H25" s="160">
        <v>31.5</v>
      </c>
      <c r="I25" s="25">
        <v>7.5</v>
      </c>
      <c r="J25" s="26">
        <v>2</v>
      </c>
      <c r="K25" s="27">
        <v>7.5</v>
      </c>
      <c r="L25" s="28">
        <v>2</v>
      </c>
      <c r="M25" s="25">
        <v>7.5</v>
      </c>
      <c r="N25" s="26">
        <v>2</v>
      </c>
      <c r="O25" s="27">
        <v>7.5</v>
      </c>
      <c r="P25" s="28">
        <v>1.5</v>
      </c>
      <c r="Q25" s="25">
        <v>7.5</v>
      </c>
      <c r="R25" s="26">
        <v>1.5</v>
      </c>
      <c r="S25" s="27">
        <v>0</v>
      </c>
      <c r="T25" s="28">
        <v>0</v>
      </c>
      <c r="U25" s="25">
        <v>0</v>
      </c>
      <c r="V25" s="26">
        <v>0</v>
      </c>
      <c r="W25" s="161"/>
      <c r="X25" s="162">
        <f t="shared" si="0"/>
        <v>724.5</v>
      </c>
      <c r="Y25" s="162" t="e">
        <f>SUMIF('[1]2007'!$B$2119:$B$2200,[1]New!B27,'[1]2007'!$E$2119:$E$2200)</f>
        <v>#VALUE!</v>
      </c>
      <c r="Z25" s="15" t="e">
        <f t="shared" si="1"/>
        <v>#VALUE!</v>
      </c>
      <c r="AA25" s="157"/>
      <c r="AB25" s="157"/>
      <c r="AC25" s="16" t="e">
        <f t="shared" si="2"/>
        <v>#VALUE!</v>
      </c>
      <c r="AE25" s="164" t="e">
        <f>IF(Y25=0,0,LOOKUP(Y25,[1]Deduct!A$2:A$18,[1]Deduct!C$2:C$18))</f>
        <v>#VALUE!</v>
      </c>
      <c r="AF25" s="165" t="e">
        <f>IF(Y25=0,0,LOOKUP(Y25,[1]Deduct!A$2:A$18,[1]Deduct!D$2:D$18))</f>
        <v>#VALUE!</v>
      </c>
      <c r="AG25" s="165" t="e">
        <f>IF(Y25=0,0,LOOKUP(Y25,[1]Deduct!A$2:A$18,[1]Deduct!E$2:E$18))</f>
        <v>#VALUE!</v>
      </c>
      <c r="AH25" s="166" t="e">
        <f t="shared" si="3"/>
        <v>#VALUE!</v>
      </c>
      <c r="AJ25" s="163">
        <f>IF(X25=0,0,LOOKUP(X25,[1]Deduct!A$21:A$64,[1]Deduct!A$21:A$64))-X25</f>
        <v>-4.5</v>
      </c>
      <c r="AK25" s="167">
        <f>IF(X25=0,0,LOOKUP(X25,[1]Deduct!A$21:A$64,[1]Deduct!C$21:C$64))</f>
        <v>65.25</v>
      </c>
      <c r="AL25" s="163">
        <f>IF(X25=0,0,LOOKUP(X25,[1]Deduct!A$21:A$64,[1]Deduct!D$21:D$64))</f>
        <v>28.99</v>
      </c>
      <c r="AM25" s="163">
        <f>IF(X25=0,0,LOOKUP(X25,[1]Deduct!A$21:A$64,[1]Deduct!E$21:E$64))</f>
        <v>12.47</v>
      </c>
      <c r="AN25" s="165">
        <f t="shared" si="4"/>
        <v>153.16</v>
      </c>
      <c r="AP25" s="168" t="e">
        <f t="shared" si="5"/>
        <v>#VALUE!</v>
      </c>
    </row>
    <row r="26" spans="1:42" s="163" customFormat="1" ht="15">
      <c r="A26" s="156">
        <v>24</v>
      </c>
      <c r="B26" s="181" t="s">
        <v>65</v>
      </c>
      <c r="C26" s="3" t="s">
        <v>141</v>
      </c>
      <c r="D26" s="1" t="s">
        <v>20</v>
      </c>
      <c r="E26" s="157" t="s">
        <v>18</v>
      </c>
      <c r="F26" s="158">
        <v>11</v>
      </c>
      <c r="G26" s="159">
        <f t="shared" si="6"/>
        <v>20</v>
      </c>
      <c r="H26" s="160">
        <v>20</v>
      </c>
      <c r="I26" s="25">
        <v>5</v>
      </c>
      <c r="J26" s="26">
        <v>9</v>
      </c>
      <c r="K26" s="27">
        <v>5</v>
      </c>
      <c r="L26" s="28">
        <v>9</v>
      </c>
      <c r="M26" s="25">
        <v>0</v>
      </c>
      <c r="N26" s="26">
        <v>0</v>
      </c>
      <c r="O26" s="27">
        <v>0</v>
      </c>
      <c r="P26" s="28">
        <v>0</v>
      </c>
      <c r="Q26" s="25">
        <v>5</v>
      </c>
      <c r="R26" s="26">
        <v>9</v>
      </c>
      <c r="S26" s="27">
        <v>5</v>
      </c>
      <c r="T26" s="28">
        <v>9</v>
      </c>
      <c r="U26" s="25">
        <v>5</v>
      </c>
      <c r="V26" s="26">
        <v>9</v>
      </c>
      <c r="W26" s="161"/>
      <c r="X26" s="162">
        <f t="shared" si="0"/>
        <v>440</v>
      </c>
      <c r="Y26" s="162" t="e">
        <f>SUMIF('[1]2007'!$B$2119:$B$2200,[1]New!B28,'[1]2007'!$E$2119:$E$2200)</f>
        <v>#VALUE!</v>
      </c>
      <c r="Z26" s="15" t="e">
        <f t="shared" si="1"/>
        <v>#VALUE!</v>
      </c>
      <c r="AA26" s="157">
        <v>1</v>
      </c>
      <c r="AB26" s="157"/>
      <c r="AC26" s="16" t="e">
        <f t="shared" si="2"/>
        <v>#VALUE!</v>
      </c>
      <c r="AE26" s="164" t="e">
        <f>IF(Y26=0,0,LOOKUP(Y26,[1]Deduct!A$2:A$18,[1]Deduct!C$2:C$18))</f>
        <v>#VALUE!</v>
      </c>
      <c r="AF26" s="165" t="e">
        <f>IF(Y26=0,0,LOOKUP(Y26,[1]Deduct!A$2:A$18,[1]Deduct!D$2:D$18))</f>
        <v>#VALUE!</v>
      </c>
      <c r="AG26" s="165" t="e">
        <f>IF(Y26=0,0,LOOKUP(Y26,[1]Deduct!A$2:A$18,[1]Deduct!E$2:E$18))</f>
        <v>#VALUE!</v>
      </c>
      <c r="AH26" s="166" t="e">
        <f t="shared" si="3"/>
        <v>#VALUE!</v>
      </c>
      <c r="AJ26" s="163">
        <f>IF(X26=0,0,LOOKUP(X26,[1]Deduct!A$21:A$64,[1]Deduct!A$21:A$64))-X26</f>
        <v>0</v>
      </c>
      <c r="AK26" s="167">
        <f>IF(X26=0,0,LOOKUP(X26,[1]Deduct!A$21:A$64,[1]Deduct!C$21:C$64))</f>
        <v>1.33</v>
      </c>
      <c r="AL26" s="163">
        <f>IF(X26=0,0,LOOKUP(X26,[1]Deduct!A$21:A$64,[1]Deduct!D$21:D$64))</f>
        <v>15.12</v>
      </c>
      <c r="AM26" s="163">
        <f>IF(X26=0,0,LOOKUP(X26,[1]Deduct!A$21:A$64,[1]Deduct!E$21:E$64))</f>
        <v>7.61</v>
      </c>
      <c r="AN26" s="165">
        <f t="shared" si="4"/>
        <v>49.83</v>
      </c>
      <c r="AP26" s="168" t="e">
        <f t="shared" si="5"/>
        <v>#VALUE!</v>
      </c>
    </row>
    <row r="27" spans="1:42" s="163" customFormat="1" ht="15">
      <c r="A27" s="156">
        <v>25</v>
      </c>
      <c r="B27" s="181" t="s">
        <v>66</v>
      </c>
      <c r="C27" s="3" t="s">
        <v>142</v>
      </c>
      <c r="D27" s="1" t="s">
        <v>25</v>
      </c>
      <c r="E27" s="157" t="s">
        <v>18</v>
      </c>
      <c r="F27" s="158">
        <v>11</v>
      </c>
      <c r="G27" s="159">
        <f t="shared" si="6"/>
        <v>20</v>
      </c>
      <c r="H27" s="160">
        <v>20</v>
      </c>
      <c r="I27" s="25">
        <v>9</v>
      </c>
      <c r="J27" s="26">
        <v>1</v>
      </c>
      <c r="K27" s="27">
        <v>9</v>
      </c>
      <c r="L27" s="28">
        <v>1</v>
      </c>
      <c r="M27" s="25">
        <v>9</v>
      </c>
      <c r="N27" s="26">
        <v>1</v>
      </c>
      <c r="O27" s="27">
        <v>9</v>
      </c>
      <c r="P27" s="28">
        <v>1</v>
      </c>
      <c r="Q27" s="25">
        <v>9</v>
      </c>
      <c r="R27" s="26">
        <v>1</v>
      </c>
      <c r="S27" s="27">
        <v>0</v>
      </c>
      <c r="T27" s="28">
        <v>0</v>
      </c>
      <c r="U27" s="25">
        <v>0</v>
      </c>
      <c r="V27" s="26">
        <v>0</v>
      </c>
      <c r="W27" s="161"/>
      <c r="X27" s="162">
        <f t="shared" si="0"/>
        <v>440</v>
      </c>
      <c r="Y27" s="162" t="e">
        <f>SUMIF('[1]2007'!$B$2119:$B$2200,[1]New!B29,'[1]2007'!$E$2119:$E$2200)</f>
        <v>#VALUE!</v>
      </c>
      <c r="Z27" s="15" t="e">
        <f t="shared" si="1"/>
        <v>#VALUE!</v>
      </c>
      <c r="AA27" s="157"/>
      <c r="AB27" s="157"/>
      <c r="AC27" s="16" t="e">
        <f t="shared" si="2"/>
        <v>#VALUE!</v>
      </c>
      <c r="AE27" s="164" t="e">
        <f>IF(Y27=0,0,LOOKUP(Y27,[1]Deduct!A$2:A$18,[1]Deduct!C$2:C$18))</f>
        <v>#VALUE!</v>
      </c>
      <c r="AF27" s="165" t="e">
        <f>IF(Y27=0,0,LOOKUP(Y27,[1]Deduct!A$2:A$18,[1]Deduct!D$2:D$18))</f>
        <v>#VALUE!</v>
      </c>
      <c r="AG27" s="165" t="e">
        <f>IF(Y27=0,0,LOOKUP(Y27,[1]Deduct!A$2:A$18,[1]Deduct!E$2:E$18))</f>
        <v>#VALUE!</v>
      </c>
      <c r="AH27" s="166" t="e">
        <f t="shared" si="3"/>
        <v>#VALUE!</v>
      </c>
      <c r="AJ27" s="163">
        <f>IF(X27=0,0,LOOKUP(X27,[1]Deduct!A$21:A$64,[1]Deduct!A$21:A$64))-X27</f>
        <v>0</v>
      </c>
      <c r="AK27" s="167">
        <f>IF(X27=0,0,LOOKUP(X27,[1]Deduct!A$21:A$64,[1]Deduct!C$21:C$64))</f>
        <v>1.33</v>
      </c>
      <c r="AL27" s="163">
        <f>IF(X27=0,0,LOOKUP(X27,[1]Deduct!A$21:A$64,[1]Deduct!D$21:D$64))</f>
        <v>15.12</v>
      </c>
      <c r="AM27" s="163">
        <f>IF(X27=0,0,LOOKUP(X27,[1]Deduct!A$21:A$64,[1]Deduct!E$21:E$64))</f>
        <v>7.61</v>
      </c>
      <c r="AN27" s="165">
        <f t="shared" si="4"/>
        <v>49.83</v>
      </c>
      <c r="AP27" s="168" t="e">
        <f t="shared" si="5"/>
        <v>#VALUE!</v>
      </c>
    </row>
    <row r="28" spans="1:42" s="163" customFormat="1" ht="15">
      <c r="A28" s="156">
        <v>26</v>
      </c>
      <c r="B28" s="181" t="s">
        <v>21</v>
      </c>
      <c r="C28" s="3" t="s">
        <v>22</v>
      </c>
      <c r="D28" s="1" t="s">
        <v>20</v>
      </c>
      <c r="E28" s="157" t="s">
        <v>18</v>
      </c>
      <c r="F28" s="158">
        <v>11</v>
      </c>
      <c r="G28" s="159">
        <f t="shared" si="6"/>
        <v>20</v>
      </c>
      <c r="H28" s="160">
        <v>20</v>
      </c>
      <c r="I28" s="25">
        <v>0</v>
      </c>
      <c r="J28" s="26">
        <v>0</v>
      </c>
      <c r="K28" s="27">
        <v>0</v>
      </c>
      <c r="L28" s="28">
        <v>0</v>
      </c>
      <c r="M28" s="25">
        <v>0</v>
      </c>
      <c r="N28" s="26">
        <v>0</v>
      </c>
      <c r="O28" s="27">
        <v>0</v>
      </c>
      <c r="P28" s="28">
        <v>0</v>
      </c>
      <c r="Q28" s="25">
        <v>12</v>
      </c>
      <c r="R28" s="26">
        <v>6.5</v>
      </c>
      <c r="S28" s="27">
        <v>12</v>
      </c>
      <c r="T28" s="28">
        <v>6.5</v>
      </c>
      <c r="U28" s="25">
        <v>12</v>
      </c>
      <c r="V28" s="26">
        <v>7</v>
      </c>
      <c r="W28" s="161"/>
      <c r="X28" s="162">
        <f t="shared" si="0"/>
        <v>440</v>
      </c>
      <c r="Y28" s="162" t="e">
        <f>SUMIF('[1]2007'!$B$2119:$B$2200,[1]New!B30,'[1]2007'!$E$2119:$E$2200)</f>
        <v>#VALUE!</v>
      </c>
      <c r="Z28" s="15" t="e">
        <f t="shared" si="1"/>
        <v>#VALUE!</v>
      </c>
      <c r="AA28" s="157"/>
      <c r="AB28" s="157"/>
      <c r="AC28" s="16" t="e">
        <f t="shared" si="2"/>
        <v>#VALUE!</v>
      </c>
      <c r="AE28" s="164" t="e">
        <f>IF(Y28=0,0,LOOKUP(Y28,[1]Deduct!A$2:A$18,[1]Deduct!C$2:C$18))</f>
        <v>#VALUE!</v>
      </c>
      <c r="AF28" s="165" t="e">
        <f>IF(Y28=0,0,LOOKUP(Y28,[1]Deduct!A$2:A$18,[1]Deduct!D$2:D$18))</f>
        <v>#VALUE!</v>
      </c>
      <c r="AG28" s="165" t="e">
        <f>IF(Y28=0,0,LOOKUP(Y28,[1]Deduct!A$2:A$18,[1]Deduct!E$2:E$18))</f>
        <v>#VALUE!</v>
      </c>
      <c r="AH28" s="166" t="e">
        <f t="shared" si="3"/>
        <v>#VALUE!</v>
      </c>
      <c r="AJ28" s="163">
        <f>IF(X28=0,0,LOOKUP(X28,[1]Deduct!A$21:A$64,[1]Deduct!A$21:A$64))-X28</f>
        <v>0</v>
      </c>
      <c r="AK28" s="167">
        <f>IF(X28=0,0,LOOKUP(X28,[1]Deduct!A$21:A$64,[1]Deduct!C$21:C$64))</f>
        <v>1.33</v>
      </c>
      <c r="AL28" s="163">
        <f>IF(X28=0,0,LOOKUP(X28,[1]Deduct!A$21:A$64,[1]Deduct!D$21:D$64))</f>
        <v>15.12</v>
      </c>
      <c r="AM28" s="163">
        <f>IF(X28=0,0,LOOKUP(X28,[1]Deduct!A$21:A$64,[1]Deduct!E$21:E$64))</f>
        <v>7.61</v>
      </c>
      <c r="AN28" s="165">
        <f t="shared" si="4"/>
        <v>49.83</v>
      </c>
      <c r="AP28" s="168" t="e">
        <f t="shared" si="5"/>
        <v>#VALUE!</v>
      </c>
    </row>
    <row r="29" spans="1:42" s="163" customFormat="1" ht="15">
      <c r="A29" s="156">
        <v>27</v>
      </c>
      <c r="B29" s="181" t="s">
        <v>67</v>
      </c>
      <c r="C29" s="3" t="s">
        <v>143</v>
      </c>
      <c r="D29" s="1" t="s">
        <v>20</v>
      </c>
      <c r="E29" s="157" t="s">
        <v>18</v>
      </c>
      <c r="F29" s="158">
        <v>11</v>
      </c>
      <c r="G29" s="159">
        <f t="shared" si="6"/>
        <v>37.5</v>
      </c>
      <c r="H29" s="160">
        <v>37.5</v>
      </c>
      <c r="I29" s="25">
        <v>0</v>
      </c>
      <c r="J29" s="26">
        <v>0</v>
      </c>
      <c r="K29" s="27">
        <v>0</v>
      </c>
      <c r="L29" s="28">
        <v>0</v>
      </c>
      <c r="M29" s="25">
        <v>9</v>
      </c>
      <c r="N29" s="26">
        <v>4.5</v>
      </c>
      <c r="O29" s="27">
        <v>9</v>
      </c>
      <c r="P29" s="28">
        <v>4.5</v>
      </c>
      <c r="Q29" s="25">
        <v>9</v>
      </c>
      <c r="R29" s="26">
        <v>4.5</v>
      </c>
      <c r="S29" s="27">
        <v>9</v>
      </c>
      <c r="T29" s="28">
        <v>4.5</v>
      </c>
      <c r="U29" s="25">
        <v>9</v>
      </c>
      <c r="V29" s="26">
        <v>4.5</v>
      </c>
      <c r="W29" s="161"/>
      <c r="X29" s="162">
        <f t="shared" si="0"/>
        <v>825</v>
      </c>
      <c r="Y29" s="162" t="e">
        <f>SUMIF('[1]2007'!$B$2119:$B$2200,[1]New!B31,'[1]2007'!$E$2119:$E$2200)</f>
        <v>#VALUE!</v>
      </c>
      <c r="Z29" s="15" t="e">
        <f t="shared" si="1"/>
        <v>#VALUE!</v>
      </c>
      <c r="AA29" s="157"/>
      <c r="AB29" s="157"/>
      <c r="AC29" s="16" t="e">
        <f t="shared" si="2"/>
        <v>#VALUE!</v>
      </c>
      <c r="AE29" s="164" t="e">
        <f>IF(Y29=0,0,LOOKUP(Y29,[1]Deduct!A$2:A$18,[1]Deduct!C$2:C$18))</f>
        <v>#VALUE!</v>
      </c>
      <c r="AF29" s="165" t="e">
        <f>IF(Y29=0,0,LOOKUP(Y29,[1]Deduct!A$2:A$18,[1]Deduct!D$2:D$18))</f>
        <v>#VALUE!</v>
      </c>
      <c r="AG29" s="165" t="e">
        <f>IF(Y29=0,0,LOOKUP(Y29,[1]Deduct!A$2:A$18,[1]Deduct!E$2:E$18))</f>
        <v>#VALUE!</v>
      </c>
      <c r="AH29" s="166" t="e">
        <f t="shared" si="3"/>
        <v>#VALUE!</v>
      </c>
      <c r="AJ29" s="163">
        <f>IF(X29=0,0,LOOKUP(X29,[1]Deduct!A$21:A$64,[1]Deduct!A$21:A$64))-X29</f>
        <v>-75</v>
      </c>
      <c r="AK29" s="167">
        <f>IF(X29=0,0,LOOKUP(X29,[1]Deduct!A$21:A$64,[1]Deduct!C$21:C$64))</f>
        <v>76.92</v>
      </c>
      <c r="AL29" s="163">
        <f>IF(X29=0,0,LOOKUP(X29,[1]Deduct!A$21:A$64,[1]Deduct!D$21:D$64))</f>
        <v>30.49</v>
      </c>
      <c r="AM29" s="163">
        <f>IF(X29=0,0,LOOKUP(X29,[1]Deduct!A$21:A$64,[1]Deduct!E$21:E$64))</f>
        <v>13.01</v>
      </c>
      <c r="AN29" s="165">
        <f t="shared" si="4"/>
        <v>169.12</v>
      </c>
      <c r="AP29" s="168" t="e">
        <f t="shared" si="5"/>
        <v>#VALUE!</v>
      </c>
    </row>
    <row r="30" spans="1:42" s="163" customFormat="1" ht="15">
      <c r="A30" s="156">
        <v>28</v>
      </c>
      <c r="B30" s="181" t="s">
        <v>69</v>
      </c>
      <c r="C30" s="3" t="s">
        <v>145</v>
      </c>
      <c r="D30" s="1" t="s">
        <v>17</v>
      </c>
      <c r="E30" s="157" t="s">
        <v>18</v>
      </c>
      <c r="F30" s="158">
        <v>11</v>
      </c>
      <c r="G30" s="159">
        <f t="shared" si="6"/>
        <v>20.75</v>
      </c>
      <c r="H30" s="160">
        <v>20.75</v>
      </c>
      <c r="I30" s="25">
        <v>12</v>
      </c>
      <c r="J30" s="26">
        <v>5</v>
      </c>
      <c r="K30" s="27">
        <v>12</v>
      </c>
      <c r="L30" s="28">
        <v>5</v>
      </c>
      <c r="M30" s="25">
        <v>0</v>
      </c>
      <c r="N30" s="26">
        <v>0</v>
      </c>
      <c r="O30" s="27">
        <v>12</v>
      </c>
      <c r="P30" s="28">
        <v>5</v>
      </c>
      <c r="Q30" s="25">
        <v>0</v>
      </c>
      <c r="R30" s="26">
        <v>0</v>
      </c>
      <c r="S30" s="27">
        <v>12</v>
      </c>
      <c r="T30" s="28">
        <v>5.75</v>
      </c>
      <c r="U30" s="25">
        <v>0</v>
      </c>
      <c r="V30" s="26">
        <v>0</v>
      </c>
      <c r="W30" s="161"/>
      <c r="X30" s="162">
        <f t="shared" si="0"/>
        <v>456.5</v>
      </c>
      <c r="Y30" s="162" t="e">
        <f>SUMIF('[1]2007'!$B$2119:$B$2200,[1]New!B32,'[1]2007'!$E$2119:$E$2200)</f>
        <v>#VALUE!</v>
      </c>
      <c r="Z30" s="15" t="e">
        <f t="shared" si="1"/>
        <v>#VALUE!</v>
      </c>
      <c r="AA30" s="157"/>
      <c r="AB30" s="157"/>
      <c r="AC30" s="16" t="e">
        <f t="shared" si="2"/>
        <v>#VALUE!</v>
      </c>
      <c r="AE30" s="164" t="e">
        <f>IF(Y30=0,0,LOOKUP(Y30,[1]Deduct!A$2:A$18,[1]Deduct!C$2:C$18))</f>
        <v>#VALUE!</v>
      </c>
      <c r="AF30" s="165" t="e">
        <f>IF(Y30=0,0,LOOKUP(Y30,[1]Deduct!A$2:A$18,[1]Deduct!D$2:D$18))</f>
        <v>#VALUE!</v>
      </c>
      <c r="AG30" s="165" t="e">
        <f>IF(Y30=0,0,LOOKUP(Y30,[1]Deduct!A$2:A$18,[1]Deduct!E$2:E$18))</f>
        <v>#VALUE!</v>
      </c>
      <c r="AH30" s="166" t="e">
        <f t="shared" si="3"/>
        <v>#VALUE!</v>
      </c>
      <c r="AJ30" s="163">
        <f>IF(X30=0,0,LOOKUP(X30,[1]Deduct!A$21:A$64,[1]Deduct!A$21:A$64))-X30</f>
        <v>-6.5</v>
      </c>
      <c r="AK30" s="167">
        <f>IF(X30=0,0,LOOKUP(X30,[1]Deduct!A$21:A$64,[1]Deduct!C$21:C$64))</f>
        <v>2.73</v>
      </c>
      <c r="AL30" s="163">
        <f>IF(X30=0,0,LOOKUP(X30,[1]Deduct!A$21:A$64,[1]Deduct!D$21:D$64))</f>
        <v>15.62</v>
      </c>
      <c r="AM30" s="163">
        <f>IF(X30=0,0,LOOKUP(X30,[1]Deduct!A$21:A$64,[1]Deduct!E$21:E$64))</f>
        <v>7.79</v>
      </c>
      <c r="AN30" s="165">
        <f t="shared" si="4"/>
        <v>52.67</v>
      </c>
      <c r="AP30" s="168" t="e">
        <f t="shared" si="5"/>
        <v>#VALUE!</v>
      </c>
    </row>
    <row r="31" spans="1:42" s="163" customFormat="1" ht="15">
      <c r="A31" s="156">
        <v>29</v>
      </c>
      <c r="B31" s="181" t="s">
        <v>236</v>
      </c>
      <c r="C31" s="3" t="s">
        <v>237</v>
      </c>
      <c r="D31" s="1" t="s">
        <v>17</v>
      </c>
      <c r="E31" s="157" t="s">
        <v>18</v>
      </c>
      <c r="F31" s="158">
        <v>11</v>
      </c>
      <c r="G31" s="159">
        <f t="shared" si="6"/>
        <v>20</v>
      </c>
      <c r="H31" s="160">
        <v>20</v>
      </c>
      <c r="I31" s="25">
        <v>0</v>
      </c>
      <c r="J31" s="26">
        <v>0</v>
      </c>
      <c r="K31" s="27">
        <v>0</v>
      </c>
      <c r="L31" s="28">
        <v>0</v>
      </c>
      <c r="M31" s="25">
        <v>12</v>
      </c>
      <c r="N31" s="26">
        <v>4</v>
      </c>
      <c r="O31" s="27">
        <v>12</v>
      </c>
      <c r="P31" s="28">
        <v>4</v>
      </c>
      <c r="Q31" s="25">
        <v>6</v>
      </c>
      <c r="R31" s="26">
        <v>10</v>
      </c>
      <c r="S31" s="27">
        <v>12</v>
      </c>
      <c r="T31" s="28">
        <v>4</v>
      </c>
      <c r="U31" s="25">
        <v>12</v>
      </c>
      <c r="V31" s="26">
        <v>4</v>
      </c>
      <c r="W31" s="161"/>
      <c r="X31" s="162">
        <f t="shared" si="0"/>
        <v>440</v>
      </c>
      <c r="Y31" s="162" t="e">
        <f>SUMIF('[1]2007'!$B$2119:$B$2200,[1]New!B33,'[1]2007'!$E$2119:$E$2200)</f>
        <v>#VALUE!</v>
      </c>
      <c r="Z31" s="15" t="e">
        <f t="shared" si="1"/>
        <v>#VALUE!</v>
      </c>
      <c r="AA31" s="157">
        <v>1</v>
      </c>
      <c r="AB31" s="157"/>
      <c r="AC31" s="16" t="e">
        <f t="shared" si="2"/>
        <v>#VALUE!</v>
      </c>
      <c r="AE31" s="164" t="e">
        <f>IF(Y31=0,0,LOOKUP(Y31,[1]Deduct!A$2:A$18,[1]Deduct!C$2:C$18))</f>
        <v>#VALUE!</v>
      </c>
      <c r="AF31" s="165" t="e">
        <f>IF(Y31=0,0,LOOKUP(Y31,[1]Deduct!A$2:A$18,[1]Deduct!D$2:D$18))</f>
        <v>#VALUE!</v>
      </c>
      <c r="AG31" s="165" t="e">
        <f>IF(Y31=0,0,LOOKUP(Y31,[1]Deduct!A$2:A$18,[1]Deduct!E$2:E$18))</f>
        <v>#VALUE!</v>
      </c>
      <c r="AH31" s="166" t="e">
        <f t="shared" si="3"/>
        <v>#VALUE!</v>
      </c>
      <c r="AJ31" s="163">
        <f>IF(X31=0,0,LOOKUP(X31,[1]Deduct!A$21:A$64,[1]Deduct!A$21:A$64))-X31</f>
        <v>0</v>
      </c>
      <c r="AK31" s="167">
        <f>IF(X31=0,0,LOOKUP(X31,[1]Deduct!A$21:A$64,[1]Deduct!C$21:C$64))</f>
        <v>1.33</v>
      </c>
      <c r="AL31" s="163">
        <f>IF(X31=0,0,LOOKUP(X31,[1]Deduct!A$21:A$64,[1]Deduct!D$21:D$64))</f>
        <v>15.12</v>
      </c>
      <c r="AM31" s="163">
        <f>IF(X31=0,0,LOOKUP(X31,[1]Deduct!A$21:A$64,[1]Deduct!E$21:E$64))</f>
        <v>7.61</v>
      </c>
      <c r="AN31" s="165">
        <f t="shared" si="4"/>
        <v>49.83</v>
      </c>
      <c r="AP31" s="168" t="e">
        <f t="shared" si="5"/>
        <v>#VALUE!</v>
      </c>
    </row>
    <row r="32" spans="1:42" s="163" customFormat="1" ht="15">
      <c r="A32" s="156">
        <v>30</v>
      </c>
      <c r="B32" s="2" t="s">
        <v>219</v>
      </c>
      <c r="C32" s="3" t="s">
        <v>220</v>
      </c>
      <c r="D32" s="1" t="s">
        <v>216</v>
      </c>
      <c r="E32" s="157" t="s">
        <v>18</v>
      </c>
      <c r="F32" s="158">
        <v>11</v>
      </c>
      <c r="G32" s="159">
        <f t="shared" si="6"/>
        <v>35</v>
      </c>
      <c r="H32" s="89">
        <v>35</v>
      </c>
      <c r="I32" s="25">
        <v>0</v>
      </c>
      <c r="J32" s="26">
        <v>0</v>
      </c>
      <c r="K32" s="27">
        <v>0</v>
      </c>
      <c r="L32" s="28">
        <v>0</v>
      </c>
      <c r="M32" s="25">
        <v>12</v>
      </c>
      <c r="N32" s="26">
        <v>7</v>
      </c>
      <c r="O32" s="27">
        <v>12</v>
      </c>
      <c r="P32" s="28">
        <v>7</v>
      </c>
      <c r="Q32" s="25">
        <v>12</v>
      </c>
      <c r="R32" s="26">
        <v>7</v>
      </c>
      <c r="S32" s="27">
        <v>12</v>
      </c>
      <c r="T32" s="28">
        <v>7</v>
      </c>
      <c r="U32" s="25">
        <v>12</v>
      </c>
      <c r="V32" s="26">
        <v>7</v>
      </c>
      <c r="W32" s="161"/>
      <c r="X32" s="162"/>
      <c r="Y32" s="162"/>
      <c r="Z32" s="15"/>
      <c r="AA32" s="157"/>
      <c r="AB32" s="157"/>
      <c r="AC32" s="16"/>
      <c r="AE32" s="164"/>
      <c r="AF32" s="165"/>
      <c r="AG32" s="165"/>
      <c r="AH32" s="166"/>
      <c r="AK32" s="167"/>
      <c r="AN32" s="165"/>
      <c r="AP32" s="168"/>
    </row>
    <row r="33" spans="1:42" s="163" customFormat="1" ht="15">
      <c r="A33" s="156">
        <v>31</v>
      </c>
      <c r="B33" s="181" t="s">
        <v>70</v>
      </c>
      <c r="C33" s="3" t="s">
        <v>146</v>
      </c>
      <c r="D33" s="1" t="s">
        <v>213</v>
      </c>
      <c r="E33" s="157" t="s">
        <v>18</v>
      </c>
      <c r="F33" s="158">
        <v>11</v>
      </c>
      <c r="G33" s="159">
        <f t="shared" si="6"/>
        <v>21.75</v>
      </c>
      <c r="H33" s="160">
        <v>21.75</v>
      </c>
      <c r="I33" s="25">
        <v>0</v>
      </c>
      <c r="J33" s="26">
        <v>0</v>
      </c>
      <c r="K33" s="27">
        <v>0</v>
      </c>
      <c r="L33" s="28">
        <v>0</v>
      </c>
      <c r="M33" s="25">
        <v>0</v>
      </c>
      <c r="N33" s="26">
        <v>0</v>
      </c>
      <c r="O33" s="27">
        <v>0</v>
      </c>
      <c r="P33" s="28">
        <v>0</v>
      </c>
      <c r="Q33" s="25">
        <v>9</v>
      </c>
      <c r="R33" s="26">
        <v>4</v>
      </c>
      <c r="S33" s="27">
        <v>9</v>
      </c>
      <c r="T33" s="28">
        <v>4</v>
      </c>
      <c r="U33" s="25">
        <v>9</v>
      </c>
      <c r="V33" s="26">
        <v>4.75</v>
      </c>
      <c r="W33" s="161"/>
      <c r="X33" s="162">
        <f t="shared" si="0"/>
        <v>478.5</v>
      </c>
      <c r="Y33" s="162" t="e">
        <f>SUMIF('[1]2007'!$B$2119:$B$2200,[1]New!B34,'[1]2007'!$E$2119:$E$2200)</f>
        <v>#VALUE!</v>
      </c>
      <c r="Z33" s="15" t="e">
        <f t="shared" si="1"/>
        <v>#VALUE!</v>
      </c>
      <c r="AA33" s="157">
        <v>1</v>
      </c>
      <c r="AB33" s="157"/>
      <c r="AC33" s="16" t="e">
        <f t="shared" si="2"/>
        <v>#VALUE!</v>
      </c>
      <c r="AE33" s="164" t="e">
        <f>IF(Y33=0,0,LOOKUP(Y33,[1]Deduct!A$2:A$18,[1]Deduct!C$2:C$18))</f>
        <v>#VALUE!</v>
      </c>
      <c r="AF33" s="165" t="e">
        <f>IF(Y33=0,0,LOOKUP(Y33,[1]Deduct!A$2:A$18,[1]Deduct!D$2:D$18))</f>
        <v>#VALUE!</v>
      </c>
      <c r="AG33" s="165" t="e">
        <f>IF(Y33=0,0,LOOKUP(Y33,[1]Deduct!A$2:A$18,[1]Deduct!E$2:E$18))</f>
        <v>#VALUE!</v>
      </c>
      <c r="AH33" s="166" t="e">
        <f t="shared" si="3"/>
        <v>#VALUE!</v>
      </c>
      <c r="AJ33" s="163">
        <f>IF(X33=0,0,LOOKUP(X33,[1]Deduct!A$21:A$64,[1]Deduct!A$21:A$64))-X33</f>
        <v>-8.5</v>
      </c>
      <c r="AK33" s="167">
        <f>IF(X33=0,0,LOOKUP(X33,[1]Deduct!A$21:A$64,[1]Deduct!C$21:C$64))</f>
        <v>5.53</v>
      </c>
      <c r="AL33" s="163">
        <f>IF(X33=0,0,LOOKUP(X33,[1]Deduct!A$21:A$64,[1]Deduct!D$21:D$64))</f>
        <v>16.61</v>
      </c>
      <c r="AM33" s="163">
        <f>IF(X33=0,0,LOOKUP(X33,[1]Deduct!A$21:A$64,[1]Deduct!E$21:E$64))</f>
        <v>8.1300000000000008</v>
      </c>
      <c r="AN33" s="165">
        <f t="shared" si="4"/>
        <v>58.26</v>
      </c>
      <c r="AP33" s="168" t="e">
        <f t="shared" si="5"/>
        <v>#VALUE!</v>
      </c>
    </row>
    <row r="34" spans="1:42" s="163" customFormat="1" ht="15">
      <c r="A34" s="156">
        <v>32</v>
      </c>
      <c r="B34" s="181" t="s">
        <v>243</v>
      </c>
      <c r="C34" s="3" t="s">
        <v>244</v>
      </c>
      <c r="D34" s="1" t="s">
        <v>20</v>
      </c>
      <c r="E34" s="157" t="s">
        <v>18</v>
      </c>
      <c r="F34" s="158">
        <v>11</v>
      </c>
      <c r="G34" s="159">
        <f t="shared" si="6"/>
        <v>19.25</v>
      </c>
      <c r="H34" s="160">
        <v>19.25</v>
      </c>
      <c r="I34" s="25">
        <v>5.75</v>
      </c>
      <c r="J34" s="26">
        <v>9</v>
      </c>
      <c r="K34" s="27">
        <v>5</v>
      </c>
      <c r="L34" s="28">
        <v>9</v>
      </c>
      <c r="M34" s="25">
        <v>5</v>
      </c>
      <c r="N34" s="26">
        <v>9</v>
      </c>
      <c r="O34" s="27">
        <v>5</v>
      </c>
      <c r="P34" s="28">
        <v>9</v>
      </c>
      <c r="Q34" s="25">
        <v>5</v>
      </c>
      <c r="R34" s="26">
        <v>9</v>
      </c>
      <c r="S34" s="27">
        <v>0</v>
      </c>
      <c r="T34" s="28">
        <v>0</v>
      </c>
      <c r="U34" s="25">
        <v>0</v>
      </c>
      <c r="V34" s="26">
        <v>0</v>
      </c>
      <c r="W34" s="161"/>
      <c r="X34" s="162">
        <f t="shared" si="0"/>
        <v>423.5</v>
      </c>
      <c r="Y34" s="162" t="e">
        <f>SUMIF('[1]2007'!$B$2119:$B$2200,[1]New!B35,'[1]2007'!$E$2119:$E$2200)</f>
        <v>#VALUE!</v>
      </c>
      <c r="Z34" s="15" t="e">
        <f t="shared" si="1"/>
        <v>#VALUE!</v>
      </c>
      <c r="AA34" s="157"/>
      <c r="AB34" s="157"/>
      <c r="AC34" s="16" t="e">
        <f t="shared" si="2"/>
        <v>#VALUE!</v>
      </c>
      <c r="AE34" s="164" t="e">
        <f>IF(Y34=0,0,LOOKUP(Y34,[1]Deduct!A$2:A$18,[1]Deduct!C$2:C$18))</f>
        <v>#VALUE!</v>
      </c>
      <c r="AF34" s="165" t="e">
        <f>IF(Y34=0,0,LOOKUP(Y34,[1]Deduct!A$2:A$18,[1]Deduct!D$2:D$18))</f>
        <v>#VALUE!</v>
      </c>
      <c r="AG34" s="165" t="e">
        <f>IF(Y34=0,0,LOOKUP(Y34,[1]Deduct!A$2:A$18,[1]Deduct!E$2:E$18))</f>
        <v>#VALUE!</v>
      </c>
      <c r="AH34" s="166" t="e">
        <f t="shared" si="3"/>
        <v>#VALUE!</v>
      </c>
      <c r="AJ34" s="163">
        <f>IF(X34=0,0,LOOKUP(X34,[1]Deduct!A$21:A$64,[1]Deduct!A$21:A$64))-X34</f>
        <v>-3.5</v>
      </c>
      <c r="AK34" s="167" t="e">
        <f>IF(X34=0,0,LOOKUP(X34,[1]Deduct!A$21:A$64,[1]Deduct!C$21:C$64))</f>
        <v>#REF!</v>
      </c>
      <c r="AL34" s="163">
        <f>IF(X34=0,0,LOOKUP(X34,[1]Deduct!A$21:A$64,[1]Deduct!D$21:D$64))</f>
        <v>14.13</v>
      </c>
      <c r="AM34" s="163">
        <f>IF(X34=0,0,LOOKUP(X34,[1]Deduct!A$21:A$64,[1]Deduct!E$21:E$64))</f>
        <v>7.27</v>
      </c>
      <c r="AN34" s="165" t="e">
        <f t="shared" si="4"/>
        <v>#REF!</v>
      </c>
      <c r="AP34" s="168" t="e">
        <f t="shared" si="5"/>
        <v>#REF!</v>
      </c>
    </row>
    <row r="35" spans="1:42" s="163" customFormat="1" ht="15">
      <c r="A35" s="156">
        <v>33</v>
      </c>
      <c r="B35" s="181" t="s">
        <v>71</v>
      </c>
      <c r="C35" s="3" t="s">
        <v>147</v>
      </c>
      <c r="D35" s="1" t="s">
        <v>19</v>
      </c>
      <c r="E35" s="157" t="s">
        <v>18</v>
      </c>
      <c r="F35" s="158">
        <v>11</v>
      </c>
      <c r="G35" s="159">
        <f t="shared" si="6"/>
        <v>20</v>
      </c>
      <c r="H35" s="160">
        <v>20</v>
      </c>
      <c r="I35" s="25">
        <v>1</v>
      </c>
      <c r="J35" s="26">
        <v>5</v>
      </c>
      <c r="K35" s="27">
        <v>12.3</v>
      </c>
      <c r="L35" s="28">
        <v>4.3</v>
      </c>
      <c r="M35" s="25">
        <v>12.5</v>
      </c>
      <c r="N35" s="26">
        <v>4.5</v>
      </c>
      <c r="O35" s="27">
        <v>0</v>
      </c>
      <c r="P35" s="28">
        <v>0</v>
      </c>
      <c r="Q35" s="25">
        <v>12</v>
      </c>
      <c r="R35" s="26">
        <v>4</v>
      </c>
      <c r="S35" s="27">
        <v>6</v>
      </c>
      <c r="T35" s="28">
        <v>10</v>
      </c>
      <c r="U35" s="25">
        <v>0</v>
      </c>
      <c r="V35" s="26">
        <v>0</v>
      </c>
      <c r="W35" s="161"/>
      <c r="X35" s="162">
        <f t="shared" si="0"/>
        <v>440</v>
      </c>
      <c r="Y35" s="162" t="e">
        <f>SUMIF('[1]2007'!$B$2119:$B$2200,[1]New!B36,'[1]2007'!$E$2119:$E$2200)</f>
        <v>#VALUE!</v>
      </c>
      <c r="Z35" s="15" t="e">
        <f t="shared" si="1"/>
        <v>#VALUE!</v>
      </c>
      <c r="AA35" s="157"/>
      <c r="AB35" s="157"/>
      <c r="AC35" s="16" t="e">
        <f t="shared" si="2"/>
        <v>#VALUE!</v>
      </c>
      <c r="AE35" s="164" t="e">
        <f>IF(Y35=0,0,LOOKUP(Y35,[1]Deduct!A$2:A$18,[1]Deduct!C$2:C$18))</f>
        <v>#VALUE!</v>
      </c>
      <c r="AF35" s="165" t="e">
        <f>IF(Y35=0,0,LOOKUP(Y35,[1]Deduct!A$2:A$18,[1]Deduct!D$2:D$18))</f>
        <v>#VALUE!</v>
      </c>
      <c r="AG35" s="165" t="e">
        <f>IF(Y35=0,0,LOOKUP(Y35,[1]Deduct!A$2:A$18,[1]Deduct!E$2:E$18))</f>
        <v>#VALUE!</v>
      </c>
      <c r="AH35" s="166" t="e">
        <f t="shared" si="3"/>
        <v>#VALUE!</v>
      </c>
      <c r="AJ35" s="163">
        <f>IF(X35=0,0,LOOKUP(X35,[1]Deduct!A$21:A$64,[1]Deduct!A$21:A$64))-X35</f>
        <v>0</v>
      </c>
      <c r="AK35" s="167">
        <f>IF(X35=0,0,LOOKUP(X35,[1]Deduct!A$21:A$64,[1]Deduct!C$21:C$64))</f>
        <v>1.33</v>
      </c>
      <c r="AL35" s="163">
        <f>IF(X35=0,0,LOOKUP(X35,[1]Deduct!A$21:A$64,[1]Deduct!D$21:D$64))</f>
        <v>15.12</v>
      </c>
      <c r="AM35" s="163">
        <f>IF(X35=0,0,LOOKUP(X35,[1]Deduct!A$21:A$64,[1]Deduct!E$21:E$64))</f>
        <v>7.61</v>
      </c>
      <c r="AN35" s="165">
        <f t="shared" si="4"/>
        <v>49.83</v>
      </c>
      <c r="AP35" s="168" t="e">
        <f t="shared" si="5"/>
        <v>#VALUE!</v>
      </c>
    </row>
    <row r="36" spans="1:42" s="163" customFormat="1" ht="15">
      <c r="A36" s="156">
        <v>34</v>
      </c>
      <c r="B36" s="181" t="s">
        <v>72</v>
      </c>
      <c r="C36" s="3" t="s">
        <v>149</v>
      </c>
      <c r="D36" s="1" t="s">
        <v>17</v>
      </c>
      <c r="E36" s="157" t="s">
        <v>18</v>
      </c>
      <c r="F36" s="158">
        <v>11</v>
      </c>
      <c r="G36" s="159">
        <f t="shared" si="6"/>
        <v>22.25</v>
      </c>
      <c r="H36" s="160">
        <v>22.25</v>
      </c>
      <c r="I36" s="25">
        <v>0</v>
      </c>
      <c r="J36" s="26">
        <v>0</v>
      </c>
      <c r="K36" s="27">
        <v>0</v>
      </c>
      <c r="L36" s="28">
        <v>0</v>
      </c>
      <c r="M36" s="25">
        <v>0</v>
      </c>
      <c r="N36" s="26">
        <v>0</v>
      </c>
      <c r="O36" s="27">
        <v>11</v>
      </c>
      <c r="P36" s="28">
        <v>6.5</v>
      </c>
      <c r="Q36" s="25">
        <v>11</v>
      </c>
      <c r="R36" s="26">
        <v>6.5</v>
      </c>
      <c r="S36" s="27">
        <v>0</v>
      </c>
      <c r="T36" s="28">
        <v>0</v>
      </c>
      <c r="U36" s="25">
        <v>11</v>
      </c>
      <c r="V36" s="26">
        <v>6.25</v>
      </c>
      <c r="W36" s="161"/>
      <c r="X36" s="162">
        <f t="shared" si="0"/>
        <v>489.5</v>
      </c>
      <c r="Y36" s="162" t="e">
        <f>SUMIF('[1]2007'!$B$2119:$B$2200,[1]New!B37,'[1]2007'!$E$2119:$E$2200)</f>
        <v>#VALUE!</v>
      </c>
      <c r="Z36" s="15" t="e">
        <f t="shared" si="1"/>
        <v>#VALUE!</v>
      </c>
      <c r="AA36" s="157">
        <v>1</v>
      </c>
      <c r="AB36" s="157"/>
      <c r="AC36" s="16" t="e">
        <f t="shared" si="2"/>
        <v>#VALUE!</v>
      </c>
      <c r="AE36" s="164" t="e">
        <f>IF(Y36=0,0,LOOKUP(Y36,[1]Deduct!A$2:A$18,[1]Deduct!C$2:C$18))</f>
        <v>#VALUE!</v>
      </c>
      <c r="AF36" s="165" t="e">
        <f>IF(Y36=0,0,LOOKUP(Y36,[1]Deduct!A$2:A$18,[1]Deduct!D$2:D$18))</f>
        <v>#VALUE!</v>
      </c>
      <c r="AG36" s="165" t="e">
        <f>IF(Y36=0,0,LOOKUP(Y36,[1]Deduct!A$2:A$18,[1]Deduct!E$2:E$18))</f>
        <v>#VALUE!</v>
      </c>
      <c r="AH36" s="166" t="e">
        <f t="shared" si="3"/>
        <v>#VALUE!</v>
      </c>
      <c r="AJ36" s="163">
        <f>IF(X36=0,0,LOOKUP(X36,[1]Deduct!A$21:A$64,[1]Deduct!A$21:A$64))-X36</f>
        <v>-9.5</v>
      </c>
      <c r="AK36" s="167">
        <f>IF(X36=0,0,LOOKUP(X36,[1]Deduct!A$21:A$64,[1]Deduct!C$21:C$64))</f>
        <v>6.93</v>
      </c>
      <c r="AL36" s="163">
        <f>IF(X36=0,0,LOOKUP(X36,[1]Deduct!A$21:A$64,[1]Deduct!D$21:D$64))</f>
        <v>17.100000000000001</v>
      </c>
      <c r="AM36" s="163">
        <f>IF(X36=0,0,LOOKUP(X36,[1]Deduct!A$21:A$64,[1]Deduct!E$21:E$64))</f>
        <v>8.3000000000000007</v>
      </c>
      <c r="AN36" s="165">
        <f t="shared" si="4"/>
        <v>61.05</v>
      </c>
      <c r="AP36" s="168" t="e">
        <f t="shared" si="5"/>
        <v>#VALUE!</v>
      </c>
    </row>
    <row r="37" spans="1:42" s="163" customFormat="1" ht="15">
      <c r="A37" s="156">
        <v>35</v>
      </c>
      <c r="B37" s="181" t="s">
        <v>73</v>
      </c>
      <c r="C37" s="3" t="s">
        <v>150</v>
      </c>
      <c r="D37" s="1" t="s">
        <v>20</v>
      </c>
      <c r="E37" s="157" t="s">
        <v>18</v>
      </c>
      <c r="F37" s="158">
        <v>11</v>
      </c>
      <c r="G37" s="159">
        <f t="shared" si="6"/>
        <v>37.5</v>
      </c>
      <c r="H37" s="160">
        <v>37.5</v>
      </c>
      <c r="I37" s="25">
        <v>0</v>
      </c>
      <c r="J37" s="26">
        <v>0</v>
      </c>
      <c r="K37" s="27">
        <v>0</v>
      </c>
      <c r="L37" s="28">
        <v>0</v>
      </c>
      <c r="M37" s="25">
        <v>9</v>
      </c>
      <c r="N37" s="26">
        <v>4.5</v>
      </c>
      <c r="O37" s="27">
        <v>9</v>
      </c>
      <c r="P37" s="28">
        <v>4.5</v>
      </c>
      <c r="Q37" s="25">
        <v>9</v>
      </c>
      <c r="R37" s="26">
        <v>4.5</v>
      </c>
      <c r="S37" s="27">
        <v>9</v>
      </c>
      <c r="T37" s="28">
        <v>4.5</v>
      </c>
      <c r="U37" s="25">
        <v>9</v>
      </c>
      <c r="V37" s="26">
        <v>4.5</v>
      </c>
      <c r="W37" s="161"/>
      <c r="X37" s="162">
        <f t="shared" si="0"/>
        <v>825</v>
      </c>
      <c r="Y37" s="162" t="e">
        <f>SUMIF('[1]2007'!$B$2119:$B$2200,[1]New!B38,'[1]2007'!$E$2119:$E$2200)</f>
        <v>#VALUE!</v>
      </c>
      <c r="Z37" s="15" t="e">
        <f t="shared" si="1"/>
        <v>#VALUE!</v>
      </c>
      <c r="AA37" s="157"/>
      <c r="AB37" s="157"/>
      <c r="AC37" s="16" t="e">
        <f t="shared" si="2"/>
        <v>#VALUE!</v>
      </c>
      <c r="AE37" s="164" t="e">
        <f>IF(Y37=0,0,LOOKUP(Y37,[1]Deduct!A$2:A$18,[1]Deduct!C$2:C$18))</f>
        <v>#VALUE!</v>
      </c>
      <c r="AF37" s="165" t="e">
        <f>IF(Y37=0,0,LOOKUP(Y37,[1]Deduct!A$2:A$18,[1]Deduct!D$2:D$18))</f>
        <v>#VALUE!</v>
      </c>
      <c r="AG37" s="165" t="e">
        <f>IF(Y37=0,0,LOOKUP(Y37,[1]Deduct!A$2:A$18,[1]Deduct!E$2:E$18))</f>
        <v>#VALUE!</v>
      </c>
      <c r="AH37" s="166" t="e">
        <f t="shared" si="3"/>
        <v>#VALUE!</v>
      </c>
      <c r="AJ37" s="163">
        <f>IF(X37=0,0,LOOKUP(X37,[1]Deduct!A$21:A$64,[1]Deduct!A$21:A$64))-X37</f>
        <v>-75</v>
      </c>
      <c r="AK37" s="167">
        <f>IF(X37=0,0,LOOKUP(X37,[1]Deduct!A$21:A$64,[1]Deduct!C$21:C$64))</f>
        <v>76.92</v>
      </c>
      <c r="AL37" s="163">
        <f>IF(X37=0,0,LOOKUP(X37,[1]Deduct!A$21:A$64,[1]Deduct!D$21:D$64))</f>
        <v>30.49</v>
      </c>
      <c r="AM37" s="163">
        <f>IF(X37=0,0,LOOKUP(X37,[1]Deduct!A$21:A$64,[1]Deduct!E$21:E$64))</f>
        <v>13.01</v>
      </c>
      <c r="AN37" s="165">
        <f t="shared" si="4"/>
        <v>169.12</v>
      </c>
      <c r="AP37" s="168" t="e">
        <f t="shared" si="5"/>
        <v>#VALUE!</v>
      </c>
    </row>
    <row r="38" spans="1:42" s="163" customFormat="1" ht="15">
      <c r="A38" s="156">
        <v>36</v>
      </c>
      <c r="B38" s="181" t="s">
        <v>74</v>
      </c>
      <c r="C38" s="3" t="s">
        <v>151</v>
      </c>
      <c r="D38" s="1" t="s">
        <v>20</v>
      </c>
      <c r="E38" s="157" t="s">
        <v>18</v>
      </c>
      <c r="F38" s="158">
        <v>11</v>
      </c>
      <c r="G38" s="159">
        <f t="shared" si="6"/>
        <v>28.25</v>
      </c>
      <c r="H38" s="160">
        <v>28.25</v>
      </c>
      <c r="I38" s="25">
        <v>0</v>
      </c>
      <c r="J38" s="26">
        <v>0</v>
      </c>
      <c r="K38" s="27">
        <v>12</v>
      </c>
      <c r="L38" s="28">
        <v>5.5</v>
      </c>
      <c r="M38" s="25">
        <v>12</v>
      </c>
      <c r="N38" s="26">
        <v>5.5</v>
      </c>
      <c r="O38" s="27">
        <v>3</v>
      </c>
      <c r="P38" s="28">
        <v>9</v>
      </c>
      <c r="Q38" s="25">
        <v>0</v>
      </c>
      <c r="R38" s="26">
        <v>0</v>
      </c>
      <c r="S38" s="27">
        <v>12</v>
      </c>
      <c r="T38" s="28">
        <v>5.5</v>
      </c>
      <c r="U38" s="25">
        <v>12</v>
      </c>
      <c r="V38" s="26">
        <v>5.75</v>
      </c>
      <c r="W38" s="161"/>
      <c r="X38" s="162">
        <f t="shared" si="0"/>
        <v>621.5</v>
      </c>
      <c r="Y38" s="162" t="e">
        <f>SUMIF('[1]2007'!$B$2119:$B$2200,[1]New!B39,'[1]2007'!$E$2119:$E$2200)</f>
        <v>#VALUE!</v>
      </c>
      <c r="Z38" s="15" t="e">
        <f t="shared" si="1"/>
        <v>#VALUE!</v>
      </c>
      <c r="AA38" s="157"/>
      <c r="AB38" s="157"/>
      <c r="AC38" s="16" t="e">
        <f t="shared" si="2"/>
        <v>#VALUE!</v>
      </c>
      <c r="AE38" s="164" t="e">
        <f>IF(Y38=0,0,LOOKUP(Y38,[1]Deduct!A$2:A$18,[1]Deduct!C$2:C$18))</f>
        <v>#VALUE!</v>
      </c>
      <c r="AF38" s="165" t="e">
        <f>IF(Y38=0,0,LOOKUP(Y38,[1]Deduct!A$2:A$18,[1]Deduct!D$2:D$18))</f>
        <v>#VALUE!</v>
      </c>
      <c r="AG38" s="165" t="e">
        <f>IF(Y38=0,0,LOOKUP(Y38,[1]Deduct!A$2:A$18,[1]Deduct!E$2:E$18))</f>
        <v>#VALUE!</v>
      </c>
      <c r="AH38" s="166" t="e">
        <f t="shared" si="3"/>
        <v>#VALUE!</v>
      </c>
      <c r="AJ38" s="163">
        <f>IF(X38=0,0,LOOKUP(X38,[1]Deduct!A$21:A$64,[1]Deduct!A$21:A$64))-X38</f>
        <v>-1.5</v>
      </c>
      <c r="AK38" s="167">
        <f>IF(X38=0,0,LOOKUP(X38,[1]Deduct!A$21:A$64,[1]Deduct!C$21:C$64))</f>
        <v>41.47</v>
      </c>
      <c r="AL38" s="163">
        <f>IF(X38=0,0,LOOKUP(X38,[1]Deduct!A$21:A$64,[1]Deduct!D$21:D$64))</f>
        <v>24.03</v>
      </c>
      <c r="AM38" s="163">
        <f>IF(X38=0,0,LOOKUP(X38,[1]Deduct!A$21:A$64,[1]Deduct!E$21:E$64))</f>
        <v>10.73</v>
      </c>
      <c r="AN38" s="165">
        <f t="shared" si="4"/>
        <v>115.28</v>
      </c>
      <c r="AP38" s="168" t="e">
        <f t="shared" si="5"/>
        <v>#VALUE!</v>
      </c>
    </row>
    <row r="39" spans="1:42" s="163" customFormat="1" ht="15">
      <c r="A39" s="156">
        <v>37</v>
      </c>
      <c r="B39" s="181" t="s">
        <v>75</v>
      </c>
      <c r="C39" s="3" t="s">
        <v>152</v>
      </c>
      <c r="D39" s="1" t="s">
        <v>17</v>
      </c>
      <c r="E39" s="157" t="s">
        <v>18</v>
      </c>
      <c r="F39" s="158">
        <v>11</v>
      </c>
      <c r="G39" s="159">
        <f t="shared" si="6"/>
        <v>32.25</v>
      </c>
      <c r="H39" s="160">
        <v>32.25</v>
      </c>
      <c r="I39" s="25">
        <v>12</v>
      </c>
      <c r="J39" s="26">
        <v>6.5</v>
      </c>
      <c r="K39" s="27">
        <v>0</v>
      </c>
      <c r="L39" s="28">
        <v>0</v>
      </c>
      <c r="M39" s="25">
        <v>12</v>
      </c>
      <c r="N39" s="26">
        <v>6.5</v>
      </c>
      <c r="O39" s="27">
        <v>12</v>
      </c>
      <c r="P39" s="28">
        <v>6.5</v>
      </c>
      <c r="Q39" s="25">
        <v>12</v>
      </c>
      <c r="R39" s="26">
        <v>6.5</v>
      </c>
      <c r="S39" s="27">
        <v>12</v>
      </c>
      <c r="T39" s="28">
        <v>6.25</v>
      </c>
      <c r="U39" s="25">
        <v>0</v>
      </c>
      <c r="V39" s="26">
        <v>0</v>
      </c>
      <c r="W39" s="161"/>
      <c r="X39" s="162">
        <f t="shared" si="0"/>
        <v>709.5</v>
      </c>
      <c r="Y39" s="162" t="e">
        <f>SUMIF('[1]2007'!$B$2119:$B$2200,[1]New!B40,'[1]2007'!$E$2119:$E$2200)</f>
        <v>#VALUE!</v>
      </c>
      <c r="Z39" s="15" t="e">
        <f t="shared" si="1"/>
        <v>#VALUE!</v>
      </c>
      <c r="AA39" s="157"/>
      <c r="AB39" s="157"/>
      <c r="AC39" s="16" t="e">
        <f t="shared" si="2"/>
        <v>#VALUE!</v>
      </c>
      <c r="AE39" s="164" t="e">
        <f>IF(Y39=0,0,LOOKUP(Y39,[1]Deduct!A$2:A$18,[1]Deduct!C$2:C$18))</f>
        <v>#VALUE!</v>
      </c>
      <c r="AF39" s="165" t="e">
        <f>IF(Y39=0,0,LOOKUP(Y39,[1]Deduct!A$2:A$18,[1]Deduct!D$2:D$18))</f>
        <v>#VALUE!</v>
      </c>
      <c r="AG39" s="165" t="e">
        <f>IF(Y39=0,0,LOOKUP(Y39,[1]Deduct!A$2:A$18,[1]Deduct!E$2:E$18))</f>
        <v>#VALUE!</v>
      </c>
      <c r="AH39" s="166" t="e">
        <f t="shared" si="3"/>
        <v>#VALUE!</v>
      </c>
      <c r="AJ39" s="163">
        <f>IF(X39=0,0,LOOKUP(X39,[1]Deduct!A$21:A$64,[1]Deduct!A$21:A$64))-X39</f>
        <v>-9.5</v>
      </c>
      <c r="AK39" s="167">
        <f>IF(X39=0,0,LOOKUP(X39,[1]Deduct!A$21:A$64,[1]Deduct!C$21:C$64))</f>
        <v>57.44</v>
      </c>
      <c r="AL39" s="163">
        <f>IF(X39=0,0,LOOKUP(X39,[1]Deduct!A$21:A$64,[1]Deduct!D$21:D$64))</f>
        <v>27.99</v>
      </c>
      <c r="AM39" s="163">
        <f>IF(X39=0,0,LOOKUP(X39,[1]Deduct!A$21:A$64,[1]Deduct!E$21:E$64))</f>
        <v>12.11</v>
      </c>
      <c r="AN39" s="165">
        <f t="shared" si="4"/>
        <v>142.47999999999999</v>
      </c>
      <c r="AP39" s="168" t="e">
        <f t="shared" si="5"/>
        <v>#VALUE!</v>
      </c>
    </row>
    <row r="40" spans="1:42" s="163" customFormat="1" ht="15">
      <c r="A40" s="156">
        <v>38</v>
      </c>
      <c r="B40" s="181" t="s">
        <v>77</v>
      </c>
      <c r="C40" s="3" t="s">
        <v>154</v>
      </c>
      <c r="D40" s="1" t="s">
        <v>17</v>
      </c>
      <c r="E40" s="157" t="s">
        <v>18</v>
      </c>
      <c r="F40" s="158">
        <v>11</v>
      </c>
      <c r="G40" s="159">
        <f t="shared" si="6"/>
        <v>37.75</v>
      </c>
      <c r="H40" s="160">
        <v>37.75</v>
      </c>
      <c r="I40" s="25">
        <v>11</v>
      </c>
      <c r="J40" s="26">
        <v>6.5</v>
      </c>
      <c r="K40" s="27">
        <v>0</v>
      </c>
      <c r="L40" s="28">
        <v>0</v>
      </c>
      <c r="M40" s="25">
        <v>11</v>
      </c>
      <c r="N40" s="26">
        <v>6.5</v>
      </c>
      <c r="O40" s="27">
        <v>0</v>
      </c>
      <c r="P40" s="28">
        <v>0</v>
      </c>
      <c r="Q40" s="25">
        <v>11</v>
      </c>
      <c r="R40" s="26">
        <v>6.5</v>
      </c>
      <c r="S40" s="27">
        <v>11</v>
      </c>
      <c r="T40" s="28">
        <v>6.5</v>
      </c>
      <c r="U40" s="25">
        <v>11</v>
      </c>
      <c r="V40" s="26">
        <v>6.75</v>
      </c>
      <c r="W40" s="161"/>
      <c r="X40" s="162">
        <f t="shared" si="0"/>
        <v>830.5</v>
      </c>
      <c r="Y40" s="162" t="e">
        <f>SUMIF('[1]2007'!$B$2119:$B$2200,[1]New!B43,'[1]2007'!$E$2119:$E$2200)</f>
        <v>#VALUE!</v>
      </c>
      <c r="Z40" s="15" t="e">
        <f t="shared" si="1"/>
        <v>#VALUE!</v>
      </c>
      <c r="AA40" s="157">
        <v>1</v>
      </c>
      <c r="AB40" s="157"/>
      <c r="AC40" s="16" t="e">
        <f t="shared" si="2"/>
        <v>#VALUE!</v>
      </c>
      <c r="AE40" s="164" t="e">
        <f>IF(Y40=0,0,LOOKUP(Y40,[1]Deduct!A$2:A$18,[1]Deduct!C$2:C$18))</f>
        <v>#VALUE!</v>
      </c>
      <c r="AF40" s="165" t="e">
        <f>IF(Y40=0,0,LOOKUP(Y40,[1]Deduct!A$2:A$18,[1]Deduct!D$2:D$18))</f>
        <v>#VALUE!</v>
      </c>
      <c r="AG40" s="165" t="e">
        <f>IF(Y40=0,0,LOOKUP(Y40,[1]Deduct!A$2:A$18,[1]Deduct!E$2:E$18))</f>
        <v>#VALUE!</v>
      </c>
      <c r="AH40" s="166" t="e">
        <f t="shared" si="3"/>
        <v>#VALUE!</v>
      </c>
      <c r="AJ40" s="163">
        <f>IF(X40=0,0,LOOKUP(X40,[1]Deduct!A$21:A$64,[1]Deduct!A$21:A$64))-X40</f>
        <v>-80.5</v>
      </c>
      <c r="AK40" s="167">
        <f>IF(X40=0,0,LOOKUP(X40,[1]Deduct!A$21:A$64,[1]Deduct!C$21:C$64))</f>
        <v>76.92</v>
      </c>
      <c r="AL40" s="163">
        <f>IF(X40=0,0,LOOKUP(X40,[1]Deduct!A$21:A$64,[1]Deduct!D$21:D$64))</f>
        <v>30.49</v>
      </c>
      <c r="AM40" s="163">
        <f>IF(X40=0,0,LOOKUP(X40,[1]Deduct!A$21:A$64,[1]Deduct!E$21:E$64))</f>
        <v>13.01</v>
      </c>
      <c r="AN40" s="165">
        <f t="shared" si="4"/>
        <v>169.12</v>
      </c>
      <c r="AP40" s="168" t="e">
        <f t="shared" si="5"/>
        <v>#VALUE!</v>
      </c>
    </row>
    <row r="41" spans="1:42" s="163" customFormat="1" ht="15">
      <c r="A41" s="156">
        <v>39</v>
      </c>
      <c r="B41" s="181" t="s">
        <v>78</v>
      </c>
      <c r="C41" s="3" t="s">
        <v>155</v>
      </c>
      <c r="D41" s="1" t="s">
        <v>213</v>
      </c>
      <c r="E41" s="157" t="s">
        <v>18</v>
      </c>
      <c r="F41" s="158">
        <v>11.5</v>
      </c>
      <c r="G41" s="159">
        <f t="shared" si="6"/>
        <v>38</v>
      </c>
      <c r="H41" s="160">
        <v>38</v>
      </c>
      <c r="I41" s="25">
        <v>2</v>
      </c>
      <c r="J41" s="26">
        <v>10</v>
      </c>
      <c r="K41" s="27">
        <v>2</v>
      </c>
      <c r="L41" s="28">
        <v>10</v>
      </c>
      <c r="M41" s="25">
        <v>2</v>
      </c>
      <c r="N41" s="26">
        <v>10</v>
      </c>
      <c r="O41" s="27">
        <v>3</v>
      </c>
      <c r="P41" s="28">
        <v>10</v>
      </c>
      <c r="Q41" s="25">
        <v>0</v>
      </c>
      <c r="R41" s="26">
        <v>0</v>
      </c>
      <c r="S41" s="27">
        <v>3</v>
      </c>
      <c r="T41" s="28">
        <v>10</v>
      </c>
      <c r="U41" s="25">
        <v>0</v>
      </c>
      <c r="V41" s="26">
        <v>0</v>
      </c>
      <c r="W41" s="161"/>
      <c r="X41" s="162">
        <f t="shared" si="0"/>
        <v>874</v>
      </c>
      <c r="Y41" s="162" t="e">
        <f>SUMIF('[1]2007'!$B$2119:$B$2200,[1]New!B44,'[1]2007'!$E$2119:$E$2200)</f>
        <v>#VALUE!</v>
      </c>
      <c r="Z41" s="15" t="e">
        <f t="shared" si="1"/>
        <v>#VALUE!</v>
      </c>
      <c r="AA41" s="157">
        <v>1</v>
      </c>
      <c r="AB41" s="157"/>
      <c r="AC41" s="16" t="e">
        <f t="shared" si="2"/>
        <v>#VALUE!</v>
      </c>
      <c r="AE41" s="164" t="e">
        <f>IF(Y41=0,0,LOOKUP(Y41,[1]Deduct!A$2:A$18,[1]Deduct!C$2:C$18))</f>
        <v>#VALUE!</v>
      </c>
      <c r="AF41" s="165" t="e">
        <f>IF(Y41=0,0,LOOKUP(Y41,[1]Deduct!A$2:A$18,[1]Deduct!D$2:D$18))</f>
        <v>#VALUE!</v>
      </c>
      <c r="AG41" s="165" t="e">
        <f>IF(Y41=0,0,LOOKUP(Y41,[1]Deduct!A$2:A$18,[1]Deduct!E$2:E$18))</f>
        <v>#VALUE!</v>
      </c>
      <c r="AH41" s="166" t="e">
        <f t="shared" si="3"/>
        <v>#VALUE!</v>
      </c>
      <c r="AJ41" s="163">
        <f>IF(X41=0,0,LOOKUP(X41,[1]Deduct!A$21:A$64,[1]Deduct!A$21:A$64))-X41</f>
        <v>-124</v>
      </c>
      <c r="AK41" s="167">
        <f>IF(X41=0,0,LOOKUP(X41,[1]Deduct!A$21:A$64,[1]Deduct!C$21:C$64))</f>
        <v>76.92</v>
      </c>
      <c r="AL41" s="163">
        <f>IF(X41=0,0,LOOKUP(X41,[1]Deduct!A$21:A$64,[1]Deduct!D$21:D$64))</f>
        <v>30.49</v>
      </c>
      <c r="AM41" s="163">
        <f>IF(X41=0,0,LOOKUP(X41,[1]Deduct!A$21:A$64,[1]Deduct!E$21:E$64))</f>
        <v>13.01</v>
      </c>
      <c r="AN41" s="165">
        <f t="shared" si="4"/>
        <v>169.12</v>
      </c>
      <c r="AP41" s="168" t="e">
        <f t="shared" si="5"/>
        <v>#VALUE!</v>
      </c>
    </row>
    <row r="42" spans="1:42" s="163" customFormat="1" ht="15">
      <c r="A42" s="156">
        <v>40</v>
      </c>
      <c r="B42" s="181" t="s">
        <v>266</v>
      </c>
      <c r="C42" s="3" t="s">
        <v>267</v>
      </c>
      <c r="D42" s="1" t="s">
        <v>19</v>
      </c>
      <c r="E42" s="157" t="s">
        <v>18</v>
      </c>
      <c r="F42" s="158">
        <v>11</v>
      </c>
      <c r="G42" s="159">
        <f t="shared" si="6"/>
        <v>25</v>
      </c>
      <c r="H42" s="160">
        <v>25</v>
      </c>
      <c r="I42" s="25">
        <v>9</v>
      </c>
      <c r="J42" s="26">
        <v>2</v>
      </c>
      <c r="K42" s="27">
        <v>9</v>
      </c>
      <c r="L42" s="28">
        <v>2</v>
      </c>
      <c r="M42" s="25">
        <v>0</v>
      </c>
      <c r="N42" s="26">
        <v>0</v>
      </c>
      <c r="O42" s="27">
        <v>5</v>
      </c>
      <c r="P42" s="28">
        <v>10</v>
      </c>
      <c r="Q42" s="25">
        <v>0</v>
      </c>
      <c r="R42" s="26">
        <v>0</v>
      </c>
      <c r="S42" s="27">
        <v>9</v>
      </c>
      <c r="T42" s="28">
        <v>2</v>
      </c>
      <c r="U42" s="25">
        <v>9</v>
      </c>
      <c r="V42" s="26">
        <v>2</v>
      </c>
      <c r="W42" s="161"/>
      <c r="X42" s="162">
        <f t="shared" si="0"/>
        <v>550</v>
      </c>
      <c r="Y42" s="162" t="e">
        <f>SUMIF('[1]2007'!$B$2119:$B$2200,[1]New!B45,'[1]2007'!$E$2119:$E$2200)</f>
        <v>#VALUE!</v>
      </c>
      <c r="Z42" s="15" t="e">
        <f t="shared" si="1"/>
        <v>#VALUE!</v>
      </c>
      <c r="AA42" s="157">
        <v>1</v>
      </c>
      <c r="AB42" s="157"/>
      <c r="AC42" s="16" t="e">
        <f t="shared" si="2"/>
        <v>#VALUE!</v>
      </c>
      <c r="AE42" s="164" t="e">
        <f>IF(Y42=0,0,LOOKUP(Y42,[1]Deduct!A$2:A$18,[1]Deduct!C$2:C$18))</f>
        <v>#VALUE!</v>
      </c>
      <c r="AF42" s="165" t="e">
        <f>IF(Y42=0,0,LOOKUP(Y42,[1]Deduct!A$2:A$18,[1]Deduct!D$2:D$18))</f>
        <v>#VALUE!</v>
      </c>
      <c r="AG42" s="165" t="e">
        <f>IF(Y42=0,0,LOOKUP(Y42,[1]Deduct!A$2:A$18,[1]Deduct!E$2:E$18))</f>
        <v>#VALUE!</v>
      </c>
      <c r="AH42" s="166" t="e">
        <f t="shared" si="3"/>
        <v>#VALUE!</v>
      </c>
      <c r="AJ42" s="163">
        <f>IF(X42=0,0,LOOKUP(X42,[1]Deduct!A$21:A$64,[1]Deduct!A$21:A$64))-X42</f>
        <v>0</v>
      </c>
      <c r="AK42" s="167">
        <f>IF(X42=0,0,LOOKUP(X42,[1]Deduct!A$21:A$64,[1]Deduct!C$21:C$64))</f>
        <v>23.78</v>
      </c>
      <c r="AL42" s="163">
        <f>IF(X42=0,0,LOOKUP(X42,[1]Deduct!A$21:A$64,[1]Deduct!D$21:D$64))</f>
        <v>20.57</v>
      </c>
      <c r="AM42" s="163">
        <f>IF(X42=0,0,LOOKUP(X42,[1]Deduct!A$21:A$64,[1]Deduct!E$21:E$64))</f>
        <v>9.52</v>
      </c>
      <c r="AN42" s="165">
        <f t="shared" si="4"/>
        <v>87.77</v>
      </c>
      <c r="AP42" s="168" t="e">
        <f t="shared" si="5"/>
        <v>#VALUE!</v>
      </c>
    </row>
    <row r="43" spans="1:42" s="163" customFormat="1" ht="15">
      <c r="A43" s="156">
        <v>41</v>
      </c>
      <c r="B43" s="181" t="s">
        <v>79</v>
      </c>
      <c r="C43" s="3" t="s">
        <v>156</v>
      </c>
      <c r="D43" s="1" t="s">
        <v>20</v>
      </c>
      <c r="E43" s="157" t="s">
        <v>18</v>
      </c>
      <c r="F43" s="158">
        <v>11</v>
      </c>
      <c r="G43" s="159">
        <f t="shared" si="6"/>
        <v>37.5</v>
      </c>
      <c r="H43" s="160">
        <v>37.5</v>
      </c>
      <c r="I43" s="25">
        <v>1.5</v>
      </c>
      <c r="J43" s="26">
        <v>9</v>
      </c>
      <c r="K43" s="27">
        <v>1.5</v>
      </c>
      <c r="L43" s="28">
        <v>9</v>
      </c>
      <c r="M43" s="25">
        <v>0</v>
      </c>
      <c r="N43" s="26">
        <v>0</v>
      </c>
      <c r="O43" s="27">
        <v>1.5</v>
      </c>
      <c r="P43" s="28">
        <v>9</v>
      </c>
      <c r="Q43" s="25">
        <v>12</v>
      </c>
      <c r="R43" s="26">
        <v>7.5</v>
      </c>
      <c r="S43" s="27">
        <v>0</v>
      </c>
      <c r="T43" s="28">
        <v>0</v>
      </c>
      <c r="U43" s="25">
        <v>1.5</v>
      </c>
      <c r="V43" s="26">
        <v>9</v>
      </c>
      <c r="W43" s="161"/>
      <c r="X43" s="162">
        <f t="shared" si="0"/>
        <v>825</v>
      </c>
      <c r="Y43" s="162" t="e">
        <f>SUMIF('[1]2007'!$B$2119:$B$2200,[1]New!B46,'[1]2007'!$E$2119:$E$2200)</f>
        <v>#VALUE!</v>
      </c>
      <c r="Z43" s="15" t="e">
        <f t="shared" si="1"/>
        <v>#VALUE!</v>
      </c>
      <c r="AA43" s="157"/>
      <c r="AB43" s="157"/>
      <c r="AC43" s="16" t="e">
        <f t="shared" si="2"/>
        <v>#VALUE!</v>
      </c>
      <c r="AE43" s="164" t="e">
        <f>IF(Y43=0,0,LOOKUP(Y43,[1]Deduct!A$2:A$18,[1]Deduct!C$2:C$18))</f>
        <v>#VALUE!</v>
      </c>
      <c r="AF43" s="165" t="e">
        <f>IF(Y43=0,0,LOOKUP(Y43,[1]Deduct!A$2:A$18,[1]Deduct!D$2:D$18))</f>
        <v>#VALUE!</v>
      </c>
      <c r="AG43" s="165" t="e">
        <f>IF(Y43=0,0,LOOKUP(Y43,[1]Deduct!A$2:A$18,[1]Deduct!E$2:E$18))</f>
        <v>#VALUE!</v>
      </c>
      <c r="AH43" s="166" t="e">
        <f t="shared" si="3"/>
        <v>#VALUE!</v>
      </c>
      <c r="AJ43" s="163">
        <f>IF(X43=0,0,LOOKUP(X43,[1]Deduct!A$21:A$64,[1]Deduct!A$21:A$64))-X43</f>
        <v>-75</v>
      </c>
      <c r="AK43" s="167">
        <f>IF(X43=0,0,LOOKUP(X43,[1]Deduct!A$21:A$64,[1]Deduct!C$21:C$64))</f>
        <v>76.92</v>
      </c>
      <c r="AL43" s="163">
        <f>IF(X43=0,0,LOOKUP(X43,[1]Deduct!A$21:A$64,[1]Deduct!D$21:D$64))</f>
        <v>30.49</v>
      </c>
      <c r="AM43" s="163">
        <f>IF(X43=0,0,LOOKUP(X43,[1]Deduct!A$21:A$64,[1]Deduct!E$21:E$64))</f>
        <v>13.01</v>
      </c>
      <c r="AN43" s="165">
        <f t="shared" si="4"/>
        <v>169.12</v>
      </c>
      <c r="AP43" s="168" t="e">
        <f t="shared" si="5"/>
        <v>#VALUE!</v>
      </c>
    </row>
    <row r="44" spans="1:42" s="163" customFormat="1" ht="15">
      <c r="A44" s="156">
        <v>42</v>
      </c>
      <c r="B44" s="181" t="s">
        <v>80</v>
      </c>
      <c r="C44" s="3" t="s">
        <v>157</v>
      </c>
      <c r="D44" s="1" t="s">
        <v>17</v>
      </c>
      <c r="E44" s="157" t="s">
        <v>18</v>
      </c>
      <c r="F44" s="158">
        <v>11</v>
      </c>
      <c r="G44" s="159">
        <f t="shared" si="6"/>
        <v>25.5</v>
      </c>
      <c r="H44" s="160">
        <v>25.5</v>
      </c>
      <c r="I44" s="25">
        <v>0</v>
      </c>
      <c r="J44" s="26">
        <v>0</v>
      </c>
      <c r="K44" s="27">
        <v>12</v>
      </c>
      <c r="L44" s="28">
        <v>5</v>
      </c>
      <c r="M44" s="25">
        <v>9</v>
      </c>
      <c r="N44" s="26">
        <v>3</v>
      </c>
      <c r="O44" s="27">
        <v>12</v>
      </c>
      <c r="P44" s="28">
        <v>5</v>
      </c>
      <c r="Q44" s="25">
        <v>6</v>
      </c>
      <c r="R44" s="26">
        <v>10</v>
      </c>
      <c r="S44" s="27">
        <v>4.5</v>
      </c>
      <c r="T44" s="28">
        <v>10</v>
      </c>
      <c r="U44" s="25">
        <v>0</v>
      </c>
      <c r="V44" s="26">
        <v>0</v>
      </c>
      <c r="W44" s="161"/>
      <c r="X44" s="162">
        <f t="shared" si="0"/>
        <v>561</v>
      </c>
      <c r="Y44" s="162" t="e">
        <f>SUMIF('[1]2007'!$B$2119:$B$2200,[1]New!B47,'[1]2007'!$E$2119:$E$2200)</f>
        <v>#VALUE!</v>
      </c>
      <c r="Z44" s="15" t="e">
        <f t="shared" si="1"/>
        <v>#VALUE!</v>
      </c>
      <c r="AA44" s="157"/>
      <c r="AB44" s="157"/>
      <c r="AC44" s="16" t="e">
        <f t="shared" si="2"/>
        <v>#VALUE!</v>
      </c>
      <c r="AE44" s="164" t="e">
        <f>IF(Y44=0,0,LOOKUP(Y44,[1]Deduct!A$2:A$18,[1]Deduct!C$2:C$18))</f>
        <v>#VALUE!</v>
      </c>
      <c r="AF44" s="165" t="e">
        <f>IF(Y44=0,0,LOOKUP(Y44,[1]Deduct!A$2:A$18,[1]Deduct!D$2:D$18))</f>
        <v>#VALUE!</v>
      </c>
      <c r="AG44" s="165" t="e">
        <f>IF(Y44=0,0,LOOKUP(Y44,[1]Deduct!A$2:A$18,[1]Deduct!E$2:E$18))</f>
        <v>#VALUE!</v>
      </c>
      <c r="AH44" s="166" t="e">
        <f t="shared" si="3"/>
        <v>#VALUE!</v>
      </c>
      <c r="AJ44" s="163">
        <f>IF(X44=0,0,LOOKUP(X44,[1]Deduct!A$21:A$64,[1]Deduct!A$21:A$64))-X44</f>
        <v>-1</v>
      </c>
      <c r="AK44" s="167">
        <f>IF(X44=0,0,LOOKUP(X44,[1]Deduct!A$21:A$64,[1]Deduct!C$21:C$64))</f>
        <v>26.3</v>
      </c>
      <c r="AL44" s="163">
        <f>IF(X44=0,0,LOOKUP(X44,[1]Deduct!A$21:A$64,[1]Deduct!D$21:D$64))</f>
        <v>21.06</v>
      </c>
      <c r="AM44" s="163">
        <f>IF(X44=0,0,LOOKUP(X44,[1]Deduct!A$21:A$64,[1]Deduct!E$21:E$64))</f>
        <v>9.69</v>
      </c>
      <c r="AN44" s="165">
        <f t="shared" si="4"/>
        <v>91.68</v>
      </c>
      <c r="AP44" s="168" t="e">
        <f t="shared" si="5"/>
        <v>#VALUE!</v>
      </c>
    </row>
    <row r="45" spans="1:42" s="163" customFormat="1" ht="15">
      <c r="A45" s="156">
        <v>43</v>
      </c>
      <c r="B45" s="181" t="s">
        <v>81</v>
      </c>
      <c r="C45" s="3" t="s">
        <v>158</v>
      </c>
      <c r="D45" s="1" t="s">
        <v>213</v>
      </c>
      <c r="E45" s="157" t="s">
        <v>18</v>
      </c>
      <c r="F45" s="158">
        <v>12</v>
      </c>
      <c r="G45" s="159">
        <f t="shared" si="6"/>
        <v>43.66</v>
      </c>
      <c r="H45" s="160">
        <v>43.66</v>
      </c>
      <c r="I45" s="25">
        <v>10</v>
      </c>
      <c r="J45" s="26">
        <v>6</v>
      </c>
      <c r="K45" s="27">
        <v>12</v>
      </c>
      <c r="L45" s="28">
        <v>7</v>
      </c>
      <c r="M45" s="25">
        <v>9</v>
      </c>
      <c r="N45" s="26">
        <v>4</v>
      </c>
      <c r="O45" s="27">
        <v>12</v>
      </c>
      <c r="P45" s="28">
        <v>7</v>
      </c>
      <c r="Q45" s="25">
        <v>0</v>
      </c>
      <c r="R45" s="26">
        <v>0</v>
      </c>
      <c r="S45" s="27">
        <v>12</v>
      </c>
      <c r="T45" s="28">
        <v>7</v>
      </c>
      <c r="U45" s="25">
        <v>12</v>
      </c>
      <c r="V45" s="26">
        <v>7.66</v>
      </c>
      <c r="W45" s="161"/>
      <c r="X45" s="162">
        <f t="shared" si="0"/>
        <v>1047.8399999999999</v>
      </c>
      <c r="Y45" s="162" t="e">
        <f>SUMIF('[1]2007'!$B$2119:$B$2200,[1]New!B48,'[1]2007'!$E$2119:$E$2200)</f>
        <v>#VALUE!</v>
      </c>
      <c r="Z45" s="15" t="e">
        <f t="shared" si="1"/>
        <v>#VALUE!</v>
      </c>
      <c r="AA45" s="157"/>
      <c r="AB45" s="157"/>
      <c r="AC45" s="16" t="e">
        <f t="shared" si="2"/>
        <v>#VALUE!</v>
      </c>
      <c r="AE45" s="164" t="e">
        <f>IF(Y45=0,0,LOOKUP(Y45,[1]Deduct!A$2:A$18,[1]Deduct!C$2:C$18))</f>
        <v>#VALUE!</v>
      </c>
      <c r="AF45" s="165" t="e">
        <f>IF(Y45=0,0,LOOKUP(Y45,[1]Deduct!A$2:A$18,[1]Deduct!D$2:D$18))</f>
        <v>#VALUE!</v>
      </c>
      <c r="AG45" s="165" t="e">
        <f>IF(Y45=0,0,LOOKUP(Y45,[1]Deduct!A$2:A$18,[1]Deduct!E$2:E$18))</f>
        <v>#VALUE!</v>
      </c>
      <c r="AH45" s="166" t="e">
        <f t="shared" si="3"/>
        <v>#VALUE!</v>
      </c>
      <c r="AJ45" s="163">
        <f>IF(X45=0,0,LOOKUP(X45,[1]Deduct!A$21:A$64,[1]Deduct!A$21:A$64))-X45</f>
        <v>-87.839999999999918</v>
      </c>
      <c r="AK45" s="167">
        <f>IF(X45=0,0,LOOKUP(X45,[1]Deduct!A$21:A$64,[1]Deduct!C$21:C$64))</f>
        <v>119.97</v>
      </c>
      <c r="AL45" s="163">
        <f>IF(X45=0,0,LOOKUP(X45,[1]Deduct!A$21:A$64,[1]Deduct!D$21:D$64))</f>
        <v>40.86</v>
      </c>
      <c r="AM45" s="163">
        <f>IF(X45=0,0,LOOKUP(X45,[1]Deduct!A$21:A$64,[1]Deduct!E$21:E$64))</f>
        <v>16.61</v>
      </c>
      <c r="AN45" s="165">
        <f t="shared" si="4"/>
        <v>241.55</v>
      </c>
      <c r="AP45" s="168" t="e">
        <f t="shared" si="5"/>
        <v>#VALUE!</v>
      </c>
    </row>
    <row r="46" spans="1:42" s="163" customFormat="1" ht="15">
      <c r="A46" s="156">
        <v>44</v>
      </c>
      <c r="B46" s="181" t="s">
        <v>262</v>
      </c>
      <c r="C46" s="3" t="s">
        <v>263</v>
      </c>
      <c r="D46" s="1" t="s">
        <v>25</v>
      </c>
      <c r="E46" s="157" t="s">
        <v>18</v>
      </c>
      <c r="F46" s="158">
        <v>18</v>
      </c>
      <c r="G46" s="159">
        <f t="shared" si="6"/>
        <v>8.5</v>
      </c>
      <c r="H46" s="160">
        <v>8.5</v>
      </c>
      <c r="I46" s="25">
        <v>0</v>
      </c>
      <c r="J46" s="26">
        <v>0</v>
      </c>
      <c r="K46" s="27">
        <v>0</v>
      </c>
      <c r="L46" s="28">
        <v>0</v>
      </c>
      <c r="M46" s="25">
        <v>0</v>
      </c>
      <c r="N46" s="26">
        <v>0</v>
      </c>
      <c r="O46" s="27">
        <v>0</v>
      </c>
      <c r="P46" s="28">
        <v>0</v>
      </c>
      <c r="Q46" s="25">
        <v>0</v>
      </c>
      <c r="R46" s="26">
        <v>0</v>
      </c>
      <c r="S46" s="27">
        <v>9</v>
      </c>
      <c r="T46" s="28">
        <v>2</v>
      </c>
      <c r="U46" s="25">
        <v>12</v>
      </c>
      <c r="V46" s="26">
        <v>3.5</v>
      </c>
      <c r="W46" s="161"/>
      <c r="X46" s="162">
        <f t="shared" si="0"/>
        <v>306</v>
      </c>
      <c r="Y46" s="162" t="e">
        <f>SUMIF('[1]2007'!$B$2119:$B$2200,[1]New!B50,'[1]2007'!$E$2119:$E$2200)</f>
        <v>#VALUE!</v>
      </c>
      <c r="Z46" s="15" t="e">
        <f t="shared" si="1"/>
        <v>#VALUE!</v>
      </c>
      <c r="AA46" s="157"/>
      <c r="AB46" s="157"/>
      <c r="AC46" s="16" t="e">
        <f t="shared" si="2"/>
        <v>#VALUE!</v>
      </c>
      <c r="AE46" s="164" t="e">
        <f>IF(Y46=0,0,LOOKUP(Y46,[1]Deduct!A$2:A$18,[1]Deduct!C$2:C$18))</f>
        <v>#VALUE!</v>
      </c>
      <c r="AF46" s="165" t="e">
        <f>IF(Y46=0,0,LOOKUP(Y46,[1]Deduct!A$2:A$18,[1]Deduct!D$2:D$18))</f>
        <v>#VALUE!</v>
      </c>
      <c r="AG46" s="165" t="e">
        <f>IF(Y46=0,0,LOOKUP(Y46,[1]Deduct!A$2:A$18,[1]Deduct!E$2:E$18))</f>
        <v>#VALUE!</v>
      </c>
      <c r="AH46" s="166" t="e">
        <f t="shared" si="3"/>
        <v>#VALUE!</v>
      </c>
      <c r="AJ46" s="163" t="e">
        <f>IF(X46=0,0,LOOKUP(X46,[1]Deduct!A$21:A$64,[1]Deduct!A$21:A$64))-X46</f>
        <v>#N/A</v>
      </c>
      <c r="AK46" s="167" t="e">
        <f>IF(X46=0,0,LOOKUP(X46,[1]Deduct!A$21:A$64,[1]Deduct!C$21:C$64))</f>
        <v>#N/A</v>
      </c>
      <c r="AL46" s="163" t="e">
        <f>IF(X46=0,0,LOOKUP(X46,[1]Deduct!A$21:A$64,[1]Deduct!D$21:D$64))</f>
        <v>#N/A</v>
      </c>
      <c r="AM46" s="163" t="e">
        <f>IF(X46=0,0,LOOKUP(X46,[1]Deduct!A$21:A$64,[1]Deduct!E$21:E$64))</f>
        <v>#N/A</v>
      </c>
      <c r="AN46" s="165" t="e">
        <f t="shared" si="4"/>
        <v>#N/A</v>
      </c>
      <c r="AP46" s="168" t="e">
        <f t="shared" si="5"/>
        <v>#N/A</v>
      </c>
    </row>
    <row r="47" spans="1:42" s="163" customFormat="1" ht="15">
      <c r="A47" s="156">
        <v>45</v>
      </c>
      <c r="B47" s="181" t="s">
        <v>84</v>
      </c>
      <c r="C47" s="3" t="s">
        <v>161</v>
      </c>
      <c r="D47" s="1" t="s">
        <v>26</v>
      </c>
      <c r="E47" s="157" t="s">
        <v>18</v>
      </c>
      <c r="F47" s="158">
        <v>11</v>
      </c>
      <c r="G47" s="159">
        <f t="shared" si="6"/>
        <v>20</v>
      </c>
      <c r="H47" s="160">
        <v>20</v>
      </c>
      <c r="I47" s="25">
        <v>9</v>
      </c>
      <c r="J47" s="26">
        <v>1</v>
      </c>
      <c r="K47" s="27">
        <v>6</v>
      </c>
      <c r="L47" s="28">
        <v>10</v>
      </c>
      <c r="M47" s="25">
        <v>9</v>
      </c>
      <c r="N47" s="26">
        <v>1</v>
      </c>
      <c r="O47" s="27">
        <v>9</v>
      </c>
      <c r="P47" s="28">
        <v>1</v>
      </c>
      <c r="Q47" s="25">
        <v>9</v>
      </c>
      <c r="R47" s="26">
        <v>1</v>
      </c>
      <c r="S47" s="27">
        <v>0</v>
      </c>
      <c r="T47" s="28">
        <v>0</v>
      </c>
      <c r="U47" s="25">
        <v>0</v>
      </c>
      <c r="V47" s="26">
        <v>0</v>
      </c>
      <c r="W47" s="161"/>
      <c r="X47" s="162">
        <f t="shared" si="0"/>
        <v>440</v>
      </c>
      <c r="Y47" s="162" t="e">
        <f>SUMIF('[1]2007'!$B$2119:$B$2200,[1]New!B52,'[1]2007'!$E$2119:$E$2200)</f>
        <v>#VALUE!</v>
      </c>
      <c r="Z47" s="15" t="e">
        <f t="shared" si="1"/>
        <v>#VALUE!</v>
      </c>
      <c r="AA47" s="157"/>
      <c r="AB47" s="157"/>
      <c r="AC47" s="16" t="e">
        <f t="shared" si="2"/>
        <v>#VALUE!</v>
      </c>
      <c r="AE47" s="164" t="e">
        <f>IF(Y47=0,0,LOOKUP(Y47,[1]Deduct!A$2:A$18,[1]Deduct!C$2:C$18))</f>
        <v>#VALUE!</v>
      </c>
      <c r="AF47" s="165" t="e">
        <f>IF(Y47=0,0,LOOKUP(Y47,[1]Deduct!A$2:A$18,[1]Deduct!D$2:D$18))</f>
        <v>#VALUE!</v>
      </c>
      <c r="AG47" s="165" t="e">
        <f>IF(Y47=0,0,LOOKUP(Y47,[1]Deduct!A$2:A$18,[1]Deduct!E$2:E$18))</f>
        <v>#VALUE!</v>
      </c>
      <c r="AH47" s="166" t="e">
        <f t="shared" si="3"/>
        <v>#VALUE!</v>
      </c>
      <c r="AJ47" s="163">
        <f>IF(X47=0,0,LOOKUP(X47,[1]Deduct!A$21:A$64,[1]Deduct!A$21:A$64))-X47</f>
        <v>0</v>
      </c>
      <c r="AK47" s="167">
        <f>IF(X47=0,0,LOOKUP(X47,[1]Deduct!A$21:A$64,[1]Deduct!C$21:C$64))</f>
        <v>1.33</v>
      </c>
      <c r="AL47" s="163">
        <f>IF(X47=0,0,LOOKUP(X47,[1]Deduct!A$21:A$64,[1]Deduct!D$21:D$64))</f>
        <v>15.12</v>
      </c>
      <c r="AM47" s="163">
        <f>IF(X47=0,0,LOOKUP(X47,[1]Deduct!A$21:A$64,[1]Deduct!E$21:E$64))</f>
        <v>7.61</v>
      </c>
      <c r="AN47" s="165">
        <f t="shared" si="4"/>
        <v>49.83</v>
      </c>
      <c r="AP47" s="168" t="e">
        <f t="shared" si="5"/>
        <v>#VALUE!</v>
      </c>
    </row>
    <row r="48" spans="1:42" s="163" customFormat="1" ht="15">
      <c r="A48" s="156">
        <v>46</v>
      </c>
      <c r="B48" s="2" t="s">
        <v>268</v>
      </c>
      <c r="C48" s="3" t="s">
        <v>269</v>
      </c>
      <c r="D48" s="1" t="s">
        <v>20</v>
      </c>
      <c r="E48" s="1" t="s">
        <v>18</v>
      </c>
      <c r="F48" s="158">
        <v>14</v>
      </c>
      <c r="G48" s="159">
        <f t="shared" si="6"/>
        <v>42.75</v>
      </c>
      <c r="H48" s="160">
        <v>42.75</v>
      </c>
      <c r="I48" s="25">
        <v>11</v>
      </c>
      <c r="J48" s="26">
        <v>6</v>
      </c>
      <c r="K48" s="27">
        <v>11</v>
      </c>
      <c r="L48" s="28">
        <v>6</v>
      </c>
      <c r="M48" s="25">
        <v>11</v>
      </c>
      <c r="N48" s="26">
        <v>6</v>
      </c>
      <c r="O48" s="27">
        <v>0</v>
      </c>
      <c r="P48" s="28">
        <v>0</v>
      </c>
      <c r="Q48" s="25">
        <v>11</v>
      </c>
      <c r="R48" s="26">
        <v>6</v>
      </c>
      <c r="S48" s="27">
        <v>11</v>
      </c>
      <c r="T48" s="28">
        <v>7</v>
      </c>
      <c r="U48" s="25">
        <v>11</v>
      </c>
      <c r="V48" s="26">
        <v>5.75</v>
      </c>
      <c r="W48" s="161"/>
      <c r="X48" s="162"/>
      <c r="Y48" s="162"/>
      <c r="Z48" s="15"/>
      <c r="AA48" s="157"/>
      <c r="AB48" s="157"/>
      <c r="AC48" s="16"/>
      <c r="AE48" s="164"/>
      <c r="AF48" s="165"/>
      <c r="AG48" s="165"/>
      <c r="AH48" s="166"/>
      <c r="AK48" s="167"/>
      <c r="AN48" s="165"/>
      <c r="AP48" s="168"/>
    </row>
    <row r="49" spans="1:42" s="163" customFormat="1" ht="15">
      <c r="A49" s="156">
        <v>47</v>
      </c>
      <c r="B49" s="181" t="s">
        <v>86</v>
      </c>
      <c r="C49" s="3" t="s">
        <v>163</v>
      </c>
      <c r="D49" s="1" t="s">
        <v>20</v>
      </c>
      <c r="E49" s="157" t="s">
        <v>18</v>
      </c>
      <c r="F49" s="158">
        <v>11</v>
      </c>
      <c r="G49" s="159">
        <f t="shared" si="6"/>
        <v>25</v>
      </c>
      <c r="H49" s="160">
        <v>25</v>
      </c>
      <c r="I49" s="25">
        <v>0</v>
      </c>
      <c r="J49" s="26">
        <v>0</v>
      </c>
      <c r="K49" s="27">
        <v>0</v>
      </c>
      <c r="L49" s="28">
        <v>0</v>
      </c>
      <c r="M49" s="25">
        <v>12</v>
      </c>
      <c r="N49" s="26">
        <v>6.5</v>
      </c>
      <c r="O49" s="27">
        <v>12</v>
      </c>
      <c r="P49" s="28">
        <v>6.5</v>
      </c>
      <c r="Q49" s="25">
        <v>0</v>
      </c>
      <c r="R49" s="26">
        <v>0</v>
      </c>
      <c r="S49" s="27">
        <v>12</v>
      </c>
      <c r="T49" s="28">
        <v>6</v>
      </c>
      <c r="U49" s="25">
        <v>12</v>
      </c>
      <c r="V49" s="26">
        <v>6</v>
      </c>
      <c r="W49" s="161"/>
      <c r="X49" s="162">
        <f t="shared" si="0"/>
        <v>550</v>
      </c>
      <c r="Y49" s="162" t="e">
        <f>SUMIF('[1]2007'!$B$2119:$B$2200,[1]New!B53,'[1]2007'!$E$2119:$E$2200)</f>
        <v>#VALUE!</v>
      </c>
      <c r="Z49" s="15" t="e">
        <f t="shared" si="1"/>
        <v>#VALUE!</v>
      </c>
      <c r="AA49" s="157"/>
      <c r="AB49" s="157"/>
      <c r="AC49" s="16" t="e">
        <f t="shared" si="2"/>
        <v>#VALUE!</v>
      </c>
      <c r="AE49" s="164" t="e">
        <f>IF(Y49=0,0,LOOKUP(Y49,[1]Deduct!A$2:A$18,[1]Deduct!C$2:C$18))</f>
        <v>#VALUE!</v>
      </c>
      <c r="AF49" s="165" t="e">
        <f>IF(Y49=0,0,LOOKUP(Y49,[1]Deduct!A$2:A$18,[1]Deduct!D$2:D$18))</f>
        <v>#VALUE!</v>
      </c>
      <c r="AG49" s="165" t="e">
        <f>IF(Y49=0,0,LOOKUP(Y49,[1]Deduct!A$2:A$18,[1]Deduct!E$2:E$18))</f>
        <v>#VALUE!</v>
      </c>
      <c r="AH49" s="166" t="e">
        <f t="shared" si="3"/>
        <v>#VALUE!</v>
      </c>
      <c r="AJ49" s="163">
        <f>IF(X49=0,0,LOOKUP(X49,[1]Deduct!A$21:A$64,[1]Deduct!A$21:A$64))-X49</f>
        <v>0</v>
      </c>
      <c r="AK49" s="167">
        <f>IF(X49=0,0,LOOKUP(X49,[1]Deduct!A$21:A$64,[1]Deduct!C$21:C$64))</f>
        <v>23.78</v>
      </c>
      <c r="AL49" s="163">
        <f>IF(X49=0,0,LOOKUP(X49,[1]Deduct!A$21:A$64,[1]Deduct!D$21:D$64))</f>
        <v>20.57</v>
      </c>
      <c r="AM49" s="163">
        <f>IF(X49=0,0,LOOKUP(X49,[1]Deduct!A$21:A$64,[1]Deduct!E$21:E$64))</f>
        <v>9.52</v>
      </c>
      <c r="AN49" s="165">
        <f t="shared" si="4"/>
        <v>87.77</v>
      </c>
      <c r="AP49" s="168" t="e">
        <f t="shared" si="5"/>
        <v>#VALUE!</v>
      </c>
    </row>
    <row r="50" spans="1:42" s="163" customFormat="1" ht="15">
      <c r="A50" s="156">
        <v>48</v>
      </c>
      <c r="B50" s="181" t="s">
        <v>270</v>
      </c>
      <c r="C50" s="3" t="s">
        <v>271</v>
      </c>
      <c r="D50" s="1" t="s">
        <v>19</v>
      </c>
      <c r="E50" s="157" t="s">
        <v>18</v>
      </c>
      <c r="F50" s="158">
        <v>11</v>
      </c>
      <c r="G50" s="159">
        <f t="shared" si="6"/>
        <v>15.25</v>
      </c>
      <c r="H50" s="160">
        <v>15.25</v>
      </c>
      <c r="I50" s="25">
        <v>0</v>
      </c>
      <c r="J50" s="26">
        <v>0</v>
      </c>
      <c r="K50" s="27">
        <v>0</v>
      </c>
      <c r="L50" s="28">
        <v>0</v>
      </c>
      <c r="M50" s="25">
        <v>9</v>
      </c>
      <c r="N50" s="26">
        <v>2.25</v>
      </c>
      <c r="O50" s="27">
        <v>9</v>
      </c>
      <c r="P50" s="28">
        <v>2</v>
      </c>
      <c r="Q50" s="25">
        <v>9</v>
      </c>
      <c r="R50" s="26">
        <v>2</v>
      </c>
      <c r="S50" s="27">
        <v>0</v>
      </c>
      <c r="T50" s="28">
        <v>0</v>
      </c>
      <c r="U50" s="25">
        <v>0</v>
      </c>
      <c r="V50" s="26">
        <v>0</v>
      </c>
      <c r="W50" s="161"/>
      <c r="X50" s="162">
        <f t="shared" si="0"/>
        <v>335.5</v>
      </c>
      <c r="Y50" s="162" t="e">
        <f>SUMIF('[1]2007'!$B$2119:$B$2200,[1]New!B54,'[1]2007'!$E$2119:$E$2200)</f>
        <v>#VALUE!</v>
      </c>
      <c r="Z50" s="15" t="e">
        <f t="shared" si="1"/>
        <v>#VALUE!</v>
      </c>
      <c r="AA50" s="157"/>
      <c r="AB50" s="157"/>
      <c r="AC50" s="16" t="e">
        <f t="shared" si="2"/>
        <v>#VALUE!</v>
      </c>
      <c r="AE50" s="164" t="e">
        <f>IF(Y50=0,0,LOOKUP(Y50,[1]Deduct!A$2:A$18,[1]Deduct!C$2:C$18))</f>
        <v>#VALUE!</v>
      </c>
      <c r="AF50" s="165" t="e">
        <f>IF(Y50=0,0,LOOKUP(Y50,[1]Deduct!A$2:A$18,[1]Deduct!D$2:D$18))</f>
        <v>#VALUE!</v>
      </c>
      <c r="AG50" s="165" t="e">
        <f>IF(Y50=0,0,LOOKUP(Y50,[1]Deduct!A$2:A$18,[1]Deduct!E$2:E$18))</f>
        <v>#VALUE!</v>
      </c>
      <c r="AH50" s="166" t="e">
        <f t="shared" si="3"/>
        <v>#VALUE!</v>
      </c>
      <c r="AJ50" s="163" t="e">
        <f>IF(X50=0,0,LOOKUP(X50,[1]Deduct!A$21:A$64,[1]Deduct!A$21:A$64))-X50</f>
        <v>#N/A</v>
      </c>
      <c r="AK50" s="167" t="e">
        <f>IF(X50=0,0,LOOKUP(X50,[1]Deduct!A$21:A$64,[1]Deduct!C$21:C$64))</f>
        <v>#N/A</v>
      </c>
      <c r="AL50" s="163" t="e">
        <f>IF(X50=0,0,LOOKUP(X50,[1]Deduct!A$21:A$64,[1]Deduct!D$21:D$64))</f>
        <v>#N/A</v>
      </c>
      <c r="AM50" s="163" t="e">
        <f>IF(X50=0,0,LOOKUP(X50,[1]Deduct!A$21:A$64,[1]Deduct!E$21:E$64))</f>
        <v>#N/A</v>
      </c>
      <c r="AN50" s="165" t="e">
        <f t="shared" si="4"/>
        <v>#N/A</v>
      </c>
      <c r="AP50" s="168" t="e">
        <f t="shared" si="5"/>
        <v>#N/A</v>
      </c>
    </row>
    <row r="51" spans="1:42" s="163" customFormat="1" ht="15">
      <c r="A51" s="156">
        <v>49</v>
      </c>
      <c r="B51" s="181" t="s">
        <v>87</v>
      </c>
      <c r="C51" s="3" t="s">
        <v>164</v>
      </c>
      <c r="D51" s="1" t="s">
        <v>20</v>
      </c>
      <c r="E51" s="157" t="s">
        <v>18</v>
      </c>
      <c r="F51" s="158">
        <v>11</v>
      </c>
      <c r="G51" s="159">
        <f t="shared" si="6"/>
        <v>30</v>
      </c>
      <c r="H51" s="160">
        <v>30</v>
      </c>
      <c r="I51" s="25">
        <v>12</v>
      </c>
      <c r="J51" s="26">
        <v>6</v>
      </c>
      <c r="K51" s="27">
        <v>0</v>
      </c>
      <c r="L51" s="28">
        <v>0</v>
      </c>
      <c r="M51" s="25">
        <v>12</v>
      </c>
      <c r="N51" s="26">
        <v>6</v>
      </c>
      <c r="O51" s="27">
        <v>12</v>
      </c>
      <c r="P51" s="28">
        <v>6</v>
      </c>
      <c r="Q51" s="25">
        <v>0</v>
      </c>
      <c r="R51" s="26">
        <v>0</v>
      </c>
      <c r="S51" s="27">
        <v>3</v>
      </c>
      <c r="T51" s="28">
        <v>9</v>
      </c>
      <c r="U51" s="25">
        <v>3</v>
      </c>
      <c r="V51" s="26">
        <v>9</v>
      </c>
      <c r="W51" s="161"/>
      <c r="X51" s="162">
        <f t="shared" si="0"/>
        <v>660</v>
      </c>
      <c r="Y51" s="162" t="e">
        <f>SUMIF('[1]2007'!$B$2119:$B$2200,[1]New!B55,'[1]2007'!$E$2119:$E$2200)</f>
        <v>#VALUE!</v>
      </c>
      <c r="Z51" s="15" t="e">
        <f t="shared" si="1"/>
        <v>#VALUE!</v>
      </c>
      <c r="AA51" s="157">
        <v>1</v>
      </c>
      <c r="AB51" s="157"/>
      <c r="AC51" s="16" t="e">
        <f t="shared" si="2"/>
        <v>#VALUE!</v>
      </c>
      <c r="AE51" s="164" t="e">
        <f>IF(Y51=0,0,LOOKUP(Y51,[1]Deduct!A$2:A$18,[1]Deduct!C$2:C$18))</f>
        <v>#VALUE!</v>
      </c>
      <c r="AF51" s="165" t="e">
        <f>IF(Y51=0,0,LOOKUP(Y51,[1]Deduct!A$2:A$18,[1]Deduct!D$2:D$18))</f>
        <v>#VALUE!</v>
      </c>
      <c r="AG51" s="165" t="e">
        <f>IF(Y51=0,0,LOOKUP(Y51,[1]Deduct!A$2:A$18,[1]Deduct!E$2:E$18))</f>
        <v>#VALUE!</v>
      </c>
      <c r="AH51" s="166" t="e">
        <f t="shared" si="3"/>
        <v>#VALUE!</v>
      </c>
      <c r="AJ51" s="163">
        <f>IF(X51=0,0,LOOKUP(X51,[1]Deduct!A$21:A$64,[1]Deduct!A$21:A$64))-X51</f>
        <v>0</v>
      </c>
      <c r="AK51" s="167">
        <f>IF(X51=0,0,LOOKUP(X51,[1]Deduct!A$21:A$64,[1]Deduct!C$21:C$64))</f>
        <v>49.59</v>
      </c>
      <c r="AL51" s="163">
        <f>IF(X51=0,0,LOOKUP(X51,[1]Deduct!A$21:A$64,[1]Deduct!D$21:D$64))</f>
        <v>26.01</v>
      </c>
      <c r="AM51" s="163">
        <f>IF(X51=0,0,LOOKUP(X51,[1]Deduct!A$21:A$64,[1]Deduct!E$21:E$64))</f>
        <v>11.42</v>
      </c>
      <c r="AN51" s="165">
        <f t="shared" si="4"/>
        <v>129.02000000000001</v>
      </c>
      <c r="AP51" s="168" t="e">
        <f t="shared" si="5"/>
        <v>#VALUE!</v>
      </c>
    </row>
    <row r="52" spans="1:42" s="163" customFormat="1" ht="15">
      <c r="A52" s="156">
        <v>50</v>
      </c>
      <c r="B52" s="181" t="s">
        <v>88</v>
      </c>
      <c r="C52" s="3" t="s">
        <v>165</v>
      </c>
      <c r="D52" s="1" t="s">
        <v>20</v>
      </c>
      <c r="E52" s="157" t="s">
        <v>18</v>
      </c>
      <c r="F52" s="158">
        <v>11</v>
      </c>
      <c r="G52" s="159">
        <f t="shared" si="6"/>
        <v>36</v>
      </c>
      <c r="H52" s="160">
        <v>36</v>
      </c>
      <c r="I52" s="25">
        <v>0</v>
      </c>
      <c r="J52" s="26">
        <v>0</v>
      </c>
      <c r="K52" s="27">
        <v>9</v>
      </c>
      <c r="L52" s="28">
        <v>4</v>
      </c>
      <c r="M52" s="25">
        <v>0</v>
      </c>
      <c r="N52" s="26">
        <v>0</v>
      </c>
      <c r="O52" s="27">
        <v>9</v>
      </c>
      <c r="P52" s="28">
        <v>4</v>
      </c>
      <c r="Q52" s="25">
        <v>1</v>
      </c>
      <c r="R52" s="26">
        <v>9</v>
      </c>
      <c r="S52" s="27">
        <v>9</v>
      </c>
      <c r="T52" s="28">
        <v>4</v>
      </c>
      <c r="U52" s="25">
        <v>9</v>
      </c>
      <c r="V52" s="26">
        <v>4</v>
      </c>
      <c r="W52" s="161"/>
      <c r="X52" s="162">
        <f t="shared" si="0"/>
        <v>792</v>
      </c>
      <c r="Y52" s="162" t="e">
        <f>SUMIF('[1]2007'!$B$2119:$B$2200,[1]New!B56,'[1]2007'!$E$2119:$E$2200)</f>
        <v>#VALUE!</v>
      </c>
      <c r="Z52" s="15" t="e">
        <f t="shared" si="1"/>
        <v>#VALUE!</v>
      </c>
      <c r="AA52" s="157">
        <v>1</v>
      </c>
      <c r="AB52" s="157"/>
      <c r="AC52" s="16" t="e">
        <f t="shared" si="2"/>
        <v>#VALUE!</v>
      </c>
      <c r="AE52" s="164" t="e">
        <f>IF(Y52=0,0,LOOKUP(Y52,[1]Deduct!A$2:A$18,[1]Deduct!C$2:C$18))</f>
        <v>#VALUE!</v>
      </c>
      <c r="AF52" s="165" t="e">
        <f>IF(Y52=0,0,LOOKUP(Y52,[1]Deduct!A$2:A$18,[1]Deduct!D$2:D$18))</f>
        <v>#VALUE!</v>
      </c>
      <c r="AG52" s="165" t="e">
        <f>IF(Y52=0,0,LOOKUP(Y52,[1]Deduct!A$2:A$18,[1]Deduct!E$2:E$18))</f>
        <v>#VALUE!</v>
      </c>
      <c r="AH52" s="166" t="e">
        <f t="shared" si="3"/>
        <v>#VALUE!</v>
      </c>
      <c r="AJ52" s="163">
        <f>IF(X52=0,0,LOOKUP(X52,[1]Deduct!A$21:A$64,[1]Deduct!A$21:A$64))-X52</f>
        <v>-42</v>
      </c>
      <c r="AK52" s="167">
        <f>IF(X52=0,0,LOOKUP(X52,[1]Deduct!A$21:A$64,[1]Deduct!C$21:C$64))</f>
        <v>76.92</v>
      </c>
      <c r="AL52" s="163">
        <f>IF(X52=0,0,LOOKUP(X52,[1]Deduct!A$21:A$64,[1]Deduct!D$21:D$64))</f>
        <v>30.49</v>
      </c>
      <c r="AM52" s="163">
        <f>IF(X52=0,0,LOOKUP(X52,[1]Deduct!A$21:A$64,[1]Deduct!E$21:E$64))</f>
        <v>13.01</v>
      </c>
      <c r="AN52" s="165">
        <f t="shared" si="4"/>
        <v>169.12</v>
      </c>
      <c r="AP52" s="168" t="e">
        <f t="shared" si="5"/>
        <v>#VALUE!</v>
      </c>
    </row>
    <row r="53" spans="1:42" s="163" customFormat="1" ht="15">
      <c r="A53" s="156">
        <v>51</v>
      </c>
      <c r="B53" s="181" t="s">
        <v>89</v>
      </c>
      <c r="C53" s="3" t="s">
        <v>166</v>
      </c>
      <c r="D53" s="1" t="s">
        <v>20</v>
      </c>
      <c r="E53" s="157" t="s">
        <v>18</v>
      </c>
      <c r="F53" s="158">
        <v>11</v>
      </c>
      <c r="G53" s="159">
        <f t="shared" si="6"/>
        <v>20</v>
      </c>
      <c r="H53" s="160">
        <v>20</v>
      </c>
      <c r="I53" s="25">
        <v>0</v>
      </c>
      <c r="J53" s="26">
        <v>0</v>
      </c>
      <c r="K53" s="27">
        <v>0</v>
      </c>
      <c r="L53" s="28">
        <v>0</v>
      </c>
      <c r="M53" s="25">
        <v>12</v>
      </c>
      <c r="N53" s="26">
        <v>5</v>
      </c>
      <c r="O53" s="27">
        <v>0</v>
      </c>
      <c r="P53" s="28">
        <v>0</v>
      </c>
      <c r="Q53" s="25">
        <v>12</v>
      </c>
      <c r="R53" s="26">
        <v>5</v>
      </c>
      <c r="S53" s="27">
        <v>12</v>
      </c>
      <c r="T53" s="28">
        <v>5</v>
      </c>
      <c r="U53" s="25">
        <v>12</v>
      </c>
      <c r="V53" s="26">
        <v>5</v>
      </c>
      <c r="W53" s="161"/>
      <c r="X53" s="162">
        <f t="shared" si="0"/>
        <v>440</v>
      </c>
      <c r="Y53" s="162" t="e">
        <f>SUMIF('[1]2007'!$B$2119:$B$2200,[1]New!B57,'[1]2007'!$E$2119:$E$2200)</f>
        <v>#VALUE!</v>
      </c>
      <c r="Z53" s="15" t="e">
        <f t="shared" si="1"/>
        <v>#VALUE!</v>
      </c>
      <c r="AA53" s="157"/>
      <c r="AB53" s="157"/>
      <c r="AC53" s="16" t="e">
        <f t="shared" si="2"/>
        <v>#VALUE!</v>
      </c>
      <c r="AE53" s="164" t="e">
        <f>IF(Y53=0,0,LOOKUP(Y53,[1]Deduct!A$2:A$18,[1]Deduct!C$2:C$18))</f>
        <v>#VALUE!</v>
      </c>
      <c r="AF53" s="165" t="e">
        <f>IF(Y53=0,0,LOOKUP(Y53,[1]Deduct!A$2:A$18,[1]Deduct!D$2:D$18))</f>
        <v>#VALUE!</v>
      </c>
      <c r="AG53" s="165" t="e">
        <f>IF(Y53=0,0,LOOKUP(Y53,[1]Deduct!A$2:A$18,[1]Deduct!E$2:E$18))</f>
        <v>#VALUE!</v>
      </c>
      <c r="AH53" s="166" t="e">
        <f t="shared" si="3"/>
        <v>#VALUE!</v>
      </c>
      <c r="AJ53" s="163">
        <f>IF(X53=0,0,LOOKUP(X53,[1]Deduct!A$21:A$64,[1]Deduct!A$21:A$64))-X53</f>
        <v>0</v>
      </c>
      <c r="AK53" s="167">
        <f>IF(X53=0,0,LOOKUP(X53,[1]Deduct!A$21:A$64,[1]Deduct!C$21:C$64))</f>
        <v>1.33</v>
      </c>
      <c r="AL53" s="163">
        <f>IF(X53=0,0,LOOKUP(X53,[1]Deduct!A$21:A$64,[1]Deduct!D$21:D$64))</f>
        <v>15.12</v>
      </c>
      <c r="AM53" s="163">
        <f>IF(X53=0,0,LOOKUP(X53,[1]Deduct!A$21:A$64,[1]Deduct!E$21:E$64))</f>
        <v>7.61</v>
      </c>
      <c r="AN53" s="165">
        <f t="shared" si="4"/>
        <v>49.83</v>
      </c>
      <c r="AP53" s="168" t="e">
        <f t="shared" si="5"/>
        <v>#VALUE!</v>
      </c>
    </row>
    <row r="54" spans="1:42" s="163" customFormat="1" ht="15">
      <c r="A54" s="156">
        <v>52</v>
      </c>
      <c r="B54" s="181" t="s">
        <v>90</v>
      </c>
      <c r="C54" s="3" t="s">
        <v>167</v>
      </c>
      <c r="D54" s="1" t="s">
        <v>20</v>
      </c>
      <c r="E54" s="157" t="s">
        <v>18</v>
      </c>
      <c r="F54" s="158">
        <v>11</v>
      </c>
      <c r="G54" s="159">
        <f t="shared" si="6"/>
        <v>21.75</v>
      </c>
      <c r="H54" s="160">
        <v>21.75</v>
      </c>
      <c r="I54" s="25">
        <v>9</v>
      </c>
      <c r="J54" s="26">
        <v>1.5</v>
      </c>
      <c r="K54" s="27">
        <v>9</v>
      </c>
      <c r="L54" s="28">
        <v>1.5</v>
      </c>
      <c r="M54" s="25">
        <v>0</v>
      </c>
      <c r="N54" s="26">
        <v>0</v>
      </c>
      <c r="O54" s="27">
        <v>0</v>
      </c>
      <c r="P54" s="28">
        <v>0</v>
      </c>
      <c r="Q54" s="25">
        <v>9</v>
      </c>
      <c r="R54" s="26">
        <v>1.5</v>
      </c>
      <c r="S54" s="27">
        <v>5.5</v>
      </c>
      <c r="T54" s="28">
        <v>9</v>
      </c>
      <c r="U54" s="25">
        <v>9</v>
      </c>
      <c r="V54" s="26">
        <v>1.75</v>
      </c>
      <c r="W54" s="161"/>
      <c r="X54" s="162">
        <f t="shared" si="0"/>
        <v>478.5</v>
      </c>
      <c r="Y54" s="162" t="e">
        <f>SUMIF('[1]2007'!$B$2119:$B$2200,[1]New!B58,'[1]2007'!$E$2119:$E$2200)</f>
        <v>#VALUE!</v>
      </c>
      <c r="Z54" s="15" t="e">
        <f t="shared" si="1"/>
        <v>#VALUE!</v>
      </c>
      <c r="AA54" s="157"/>
      <c r="AB54" s="157"/>
      <c r="AC54" s="16" t="e">
        <f t="shared" si="2"/>
        <v>#VALUE!</v>
      </c>
      <c r="AE54" s="164" t="e">
        <f>IF(Y54=0,0,LOOKUP(Y54,[1]Deduct!A$2:A$18,[1]Deduct!C$2:C$18))</f>
        <v>#VALUE!</v>
      </c>
      <c r="AF54" s="165" t="e">
        <f>IF(Y54=0,0,LOOKUP(Y54,[1]Deduct!A$2:A$18,[1]Deduct!D$2:D$18))</f>
        <v>#VALUE!</v>
      </c>
      <c r="AG54" s="165" t="e">
        <f>IF(Y54=0,0,LOOKUP(Y54,[1]Deduct!A$2:A$18,[1]Deduct!E$2:E$18))</f>
        <v>#VALUE!</v>
      </c>
      <c r="AH54" s="166" t="e">
        <f t="shared" si="3"/>
        <v>#VALUE!</v>
      </c>
      <c r="AJ54" s="163">
        <f>IF(X54=0,0,LOOKUP(X54,[1]Deduct!A$21:A$64,[1]Deduct!A$21:A$64))-X54</f>
        <v>-8.5</v>
      </c>
      <c r="AK54" s="167">
        <f>IF(X54=0,0,LOOKUP(X54,[1]Deduct!A$21:A$64,[1]Deduct!C$21:C$64))</f>
        <v>5.53</v>
      </c>
      <c r="AL54" s="163">
        <f>IF(X54=0,0,LOOKUP(X54,[1]Deduct!A$21:A$64,[1]Deduct!D$21:D$64))</f>
        <v>16.61</v>
      </c>
      <c r="AM54" s="163">
        <f>IF(X54=0,0,LOOKUP(X54,[1]Deduct!A$21:A$64,[1]Deduct!E$21:E$64))</f>
        <v>8.1300000000000008</v>
      </c>
      <c r="AN54" s="165">
        <f t="shared" si="4"/>
        <v>58.26</v>
      </c>
      <c r="AP54" s="168" t="e">
        <f t="shared" si="5"/>
        <v>#VALUE!</v>
      </c>
    </row>
    <row r="55" spans="1:42" s="163" customFormat="1" ht="15">
      <c r="A55" s="156">
        <v>53</v>
      </c>
      <c r="B55" s="181" t="s">
        <v>91</v>
      </c>
      <c r="C55" s="3" t="s">
        <v>168</v>
      </c>
      <c r="D55" s="1" t="s">
        <v>26</v>
      </c>
      <c r="E55" s="157" t="s">
        <v>18</v>
      </c>
      <c r="F55" s="158">
        <v>11</v>
      </c>
      <c r="G55" s="159">
        <f t="shared" si="6"/>
        <v>25</v>
      </c>
      <c r="H55" s="160">
        <v>25</v>
      </c>
      <c r="I55" s="25">
        <v>4</v>
      </c>
      <c r="J55" s="26">
        <v>10</v>
      </c>
      <c r="K55" s="27">
        <v>0</v>
      </c>
      <c r="L55" s="28">
        <v>0</v>
      </c>
      <c r="M55" s="25">
        <v>0</v>
      </c>
      <c r="N55" s="26">
        <v>0</v>
      </c>
      <c r="O55" s="27">
        <v>0</v>
      </c>
      <c r="P55" s="28">
        <v>0</v>
      </c>
      <c r="Q55" s="25">
        <v>4</v>
      </c>
      <c r="R55" s="26">
        <v>10</v>
      </c>
      <c r="S55" s="27">
        <v>12</v>
      </c>
      <c r="T55" s="28">
        <v>6</v>
      </c>
      <c r="U55" s="25">
        <v>3</v>
      </c>
      <c r="V55" s="26">
        <v>10</v>
      </c>
      <c r="W55" s="161"/>
      <c r="X55" s="162">
        <f t="shared" si="0"/>
        <v>550</v>
      </c>
      <c r="Y55" s="162" t="e">
        <f>SUMIF('[1]2007'!$B$2119:$B$2200,[1]New!B59,'[1]2007'!$E$2119:$E$2200)</f>
        <v>#VALUE!</v>
      </c>
      <c r="Z55" s="15" t="e">
        <f t="shared" si="1"/>
        <v>#VALUE!</v>
      </c>
      <c r="AA55" s="157"/>
      <c r="AB55" s="157"/>
      <c r="AC55" s="16" t="e">
        <f t="shared" si="2"/>
        <v>#VALUE!</v>
      </c>
      <c r="AE55" s="164" t="e">
        <f>IF(Y55=0,0,LOOKUP(Y55,[1]Deduct!A$2:A$18,[1]Deduct!C$2:C$18))</f>
        <v>#VALUE!</v>
      </c>
      <c r="AF55" s="165" t="e">
        <f>IF(Y55=0,0,LOOKUP(Y55,[1]Deduct!A$2:A$18,[1]Deduct!D$2:D$18))</f>
        <v>#VALUE!</v>
      </c>
      <c r="AG55" s="165" t="e">
        <f>IF(Y55=0,0,LOOKUP(Y55,[1]Deduct!A$2:A$18,[1]Deduct!E$2:E$18))</f>
        <v>#VALUE!</v>
      </c>
      <c r="AH55" s="166" t="e">
        <f t="shared" si="3"/>
        <v>#VALUE!</v>
      </c>
      <c r="AJ55" s="163">
        <f>IF(X55=0,0,LOOKUP(X55,[1]Deduct!A$21:A$64,[1]Deduct!A$21:A$64))-X55</f>
        <v>0</v>
      </c>
      <c r="AK55" s="167">
        <f>IF(X55=0,0,LOOKUP(X55,[1]Deduct!A$21:A$64,[1]Deduct!C$21:C$64))</f>
        <v>23.78</v>
      </c>
      <c r="AL55" s="163">
        <f>IF(X55=0,0,LOOKUP(X55,[1]Deduct!A$21:A$64,[1]Deduct!D$21:D$64))</f>
        <v>20.57</v>
      </c>
      <c r="AM55" s="163">
        <f>IF(X55=0,0,LOOKUP(X55,[1]Deduct!A$21:A$64,[1]Deduct!E$21:E$64))</f>
        <v>9.52</v>
      </c>
      <c r="AN55" s="165">
        <f t="shared" si="4"/>
        <v>87.77</v>
      </c>
      <c r="AP55" s="168" t="e">
        <f t="shared" si="5"/>
        <v>#VALUE!</v>
      </c>
    </row>
    <row r="56" spans="1:42" s="163" customFormat="1" ht="15">
      <c r="A56" s="156">
        <v>54</v>
      </c>
      <c r="B56" s="181" t="s">
        <v>272</v>
      </c>
      <c r="C56" s="3" t="s">
        <v>239</v>
      </c>
      <c r="D56" s="1" t="s">
        <v>216</v>
      </c>
      <c r="E56" s="157" t="s">
        <v>18</v>
      </c>
      <c r="F56" s="158">
        <v>11</v>
      </c>
      <c r="G56" s="159">
        <f t="shared" si="6"/>
        <v>30</v>
      </c>
      <c r="H56" s="160">
        <v>30</v>
      </c>
      <c r="I56" s="25">
        <v>12</v>
      </c>
      <c r="J56" s="26">
        <v>6</v>
      </c>
      <c r="K56" s="27">
        <v>4</v>
      </c>
      <c r="L56" s="28">
        <v>10</v>
      </c>
      <c r="M56" s="25">
        <v>12</v>
      </c>
      <c r="N56" s="26">
        <v>6</v>
      </c>
      <c r="O56" s="27">
        <v>12</v>
      </c>
      <c r="P56" s="28">
        <v>6</v>
      </c>
      <c r="Q56" s="25">
        <v>0</v>
      </c>
      <c r="R56" s="26">
        <v>0</v>
      </c>
      <c r="S56" s="27">
        <v>12</v>
      </c>
      <c r="T56" s="28">
        <v>6</v>
      </c>
      <c r="U56" s="25">
        <v>0</v>
      </c>
      <c r="V56" s="26">
        <v>0</v>
      </c>
      <c r="W56" s="161"/>
      <c r="X56" s="162">
        <f t="shared" si="0"/>
        <v>660</v>
      </c>
      <c r="Y56" s="162" t="e">
        <f>SUMIF('[1]2007'!$B$2119:$B$2200,[1]New!B60,'[1]2007'!$E$2119:$E$2200)</f>
        <v>#VALUE!</v>
      </c>
      <c r="Z56" s="15" t="e">
        <f t="shared" si="1"/>
        <v>#VALUE!</v>
      </c>
      <c r="AA56" s="157"/>
      <c r="AB56" s="157"/>
      <c r="AC56" s="16" t="e">
        <f t="shared" si="2"/>
        <v>#VALUE!</v>
      </c>
      <c r="AE56" s="164" t="e">
        <f>IF(Y56=0,0,LOOKUP(Y56,[1]Deduct!A$2:A$18,[1]Deduct!C$2:C$18))</f>
        <v>#VALUE!</v>
      </c>
      <c r="AF56" s="165" t="e">
        <f>IF(Y56=0,0,LOOKUP(Y56,[1]Deduct!A$2:A$18,[1]Deduct!D$2:D$18))</f>
        <v>#VALUE!</v>
      </c>
      <c r="AG56" s="165" t="e">
        <f>IF(Y56=0,0,LOOKUP(Y56,[1]Deduct!A$2:A$18,[1]Deduct!E$2:E$18))</f>
        <v>#VALUE!</v>
      </c>
      <c r="AH56" s="166" t="e">
        <f t="shared" si="3"/>
        <v>#VALUE!</v>
      </c>
      <c r="AJ56" s="163">
        <f>IF(X56=0,0,LOOKUP(X56,[1]Deduct!A$21:A$64,[1]Deduct!A$21:A$64))-X56</f>
        <v>0</v>
      </c>
      <c r="AK56" s="167">
        <f>IF(X56=0,0,LOOKUP(X56,[1]Deduct!A$21:A$64,[1]Deduct!C$21:C$64))</f>
        <v>49.59</v>
      </c>
      <c r="AL56" s="163">
        <f>IF(X56=0,0,LOOKUP(X56,[1]Deduct!A$21:A$64,[1]Deduct!D$21:D$64))</f>
        <v>26.01</v>
      </c>
      <c r="AM56" s="163">
        <f>IF(X56=0,0,LOOKUP(X56,[1]Deduct!A$21:A$64,[1]Deduct!E$21:E$64))</f>
        <v>11.42</v>
      </c>
      <c r="AN56" s="165">
        <f t="shared" si="4"/>
        <v>129.02000000000001</v>
      </c>
      <c r="AP56" s="168" t="e">
        <f t="shared" si="5"/>
        <v>#VALUE!</v>
      </c>
    </row>
    <row r="57" spans="1:42" s="163" customFormat="1" ht="15">
      <c r="A57" s="156">
        <v>55</v>
      </c>
      <c r="B57" s="181" t="s">
        <v>92</v>
      </c>
      <c r="C57" s="3" t="s">
        <v>169</v>
      </c>
      <c r="D57" s="1" t="s">
        <v>26</v>
      </c>
      <c r="E57" s="157" t="s">
        <v>18</v>
      </c>
      <c r="F57" s="158">
        <v>11</v>
      </c>
      <c r="G57" s="159">
        <f t="shared" si="6"/>
        <v>37.5</v>
      </c>
      <c r="H57" s="160">
        <v>37.5</v>
      </c>
      <c r="I57" s="25">
        <v>10</v>
      </c>
      <c r="J57" s="26">
        <v>5.5</v>
      </c>
      <c r="K57" s="27">
        <v>10</v>
      </c>
      <c r="L57" s="28">
        <v>5.5</v>
      </c>
      <c r="M57" s="25">
        <v>10</v>
      </c>
      <c r="N57" s="26">
        <v>5.5</v>
      </c>
      <c r="O57" s="27">
        <v>10</v>
      </c>
      <c r="P57" s="28">
        <v>5.5</v>
      </c>
      <c r="Q57" s="25">
        <v>10</v>
      </c>
      <c r="R57" s="26">
        <v>5.5</v>
      </c>
      <c r="S57" s="27">
        <v>0</v>
      </c>
      <c r="T57" s="28">
        <v>0</v>
      </c>
      <c r="U57" s="25">
        <v>0</v>
      </c>
      <c r="V57" s="26">
        <v>0</v>
      </c>
      <c r="W57" s="161"/>
      <c r="X57" s="162">
        <f t="shared" si="0"/>
        <v>825</v>
      </c>
      <c r="Y57" s="162" t="e">
        <f>SUMIF('[1]2007'!$B$2119:$B$2200,[1]New!B61,'[1]2007'!$E$2119:$E$2200)</f>
        <v>#VALUE!</v>
      </c>
      <c r="Z57" s="15" t="e">
        <f t="shared" si="1"/>
        <v>#VALUE!</v>
      </c>
      <c r="AA57" s="157"/>
      <c r="AB57" s="157"/>
      <c r="AC57" s="16" t="e">
        <f t="shared" si="2"/>
        <v>#VALUE!</v>
      </c>
      <c r="AE57" s="164" t="e">
        <f>IF(Y57=0,0,LOOKUP(Y57,[1]Deduct!A$2:A$18,[1]Deduct!C$2:C$18))</f>
        <v>#VALUE!</v>
      </c>
      <c r="AF57" s="165" t="e">
        <f>IF(Y57=0,0,LOOKUP(Y57,[1]Deduct!A$2:A$18,[1]Deduct!D$2:D$18))</f>
        <v>#VALUE!</v>
      </c>
      <c r="AG57" s="165" t="e">
        <f>IF(Y57=0,0,LOOKUP(Y57,[1]Deduct!A$2:A$18,[1]Deduct!E$2:E$18))</f>
        <v>#VALUE!</v>
      </c>
      <c r="AH57" s="166" t="e">
        <f t="shared" si="3"/>
        <v>#VALUE!</v>
      </c>
      <c r="AJ57" s="163">
        <f>IF(X57=0,0,LOOKUP(X57,[1]Deduct!A$21:A$64,[1]Deduct!A$21:A$64))-X57</f>
        <v>-75</v>
      </c>
      <c r="AK57" s="167">
        <f>IF(X57=0,0,LOOKUP(X57,[1]Deduct!A$21:A$64,[1]Deduct!C$21:C$64))</f>
        <v>76.92</v>
      </c>
      <c r="AL57" s="163">
        <f>IF(X57=0,0,LOOKUP(X57,[1]Deduct!A$21:A$64,[1]Deduct!D$21:D$64))</f>
        <v>30.49</v>
      </c>
      <c r="AM57" s="163">
        <f>IF(X57=0,0,LOOKUP(X57,[1]Deduct!A$21:A$64,[1]Deduct!E$21:E$64))</f>
        <v>13.01</v>
      </c>
      <c r="AN57" s="165">
        <f t="shared" si="4"/>
        <v>169.12</v>
      </c>
      <c r="AP57" s="168" t="e">
        <f t="shared" si="5"/>
        <v>#VALUE!</v>
      </c>
    </row>
    <row r="58" spans="1:42" s="163" customFormat="1" ht="15">
      <c r="A58" s="156">
        <v>56</v>
      </c>
      <c r="B58" s="181" t="s">
        <v>93</v>
      </c>
      <c r="C58" s="3" t="s">
        <v>170</v>
      </c>
      <c r="D58" s="1" t="s">
        <v>17</v>
      </c>
      <c r="E58" s="157" t="s">
        <v>18</v>
      </c>
      <c r="F58" s="158">
        <v>11</v>
      </c>
      <c r="G58" s="159">
        <f t="shared" si="6"/>
        <v>20</v>
      </c>
      <c r="H58" s="160">
        <v>20</v>
      </c>
      <c r="I58" s="25">
        <v>6</v>
      </c>
      <c r="J58" s="26">
        <v>10</v>
      </c>
      <c r="K58" s="27">
        <v>0</v>
      </c>
      <c r="L58" s="28">
        <v>0</v>
      </c>
      <c r="M58" s="25">
        <v>12</v>
      </c>
      <c r="N58" s="26">
        <v>4</v>
      </c>
      <c r="O58" s="27">
        <v>6</v>
      </c>
      <c r="P58" s="28">
        <v>10</v>
      </c>
      <c r="Q58" s="25">
        <v>0</v>
      </c>
      <c r="R58" s="26">
        <v>0</v>
      </c>
      <c r="S58" s="27">
        <v>12</v>
      </c>
      <c r="T58" s="28">
        <v>4</v>
      </c>
      <c r="U58" s="25">
        <v>6</v>
      </c>
      <c r="V58" s="26">
        <v>10</v>
      </c>
      <c r="W58" s="161"/>
      <c r="X58" s="162">
        <f t="shared" si="0"/>
        <v>440</v>
      </c>
      <c r="Y58" s="162" t="e">
        <f>SUMIF('[1]2007'!$B$2119:$B$2200,[1]New!B62,'[1]2007'!$E$2119:$E$2200)</f>
        <v>#VALUE!</v>
      </c>
      <c r="Z58" s="15" t="e">
        <f t="shared" si="1"/>
        <v>#VALUE!</v>
      </c>
      <c r="AA58" s="157">
        <v>1</v>
      </c>
      <c r="AB58" s="157"/>
      <c r="AC58" s="16" t="e">
        <f t="shared" si="2"/>
        <v>#VALUE!</v>
      </c>
      <c r="AE58" s="164" t="e">
        <f>IF(Y58=0,0,LOOKUP(Y58,[1]Deduct!A$2:A$18,[1]Deduct!C$2:C$18))</f>
        <v>#VALUE!</v>
      </c>
      <c r="AF58" s="165" t="e">
        <f>IF(Y58=0,0,LOOKUP(Y58,[1]Deduct!A$2:A$18,[1]Deduct!D$2:D$18))</f>
        <v>#VALUE!</v>
      </c>
      <c r="AG58" s="165" t="e">
        <f>IF(Y58=0,0,LOOKUP(Y58,[1]Deduct!A$2:A$18,[1]Deduct!E$2:E$18))</f>
        <v>#VALUE!</v>
      </c>
      <c r="AH58" s="166" t="e">
        <f t="shared" si="3"/>
        <v>#VALUE!</v>
      </c>
      <c r="AJ58" s="163">
        <f>IF(X58=0,0,LOOKUP(X58,[1]Deduct!A$21:A$64,[1]Deduct!A$21:A$64))-X58</f>
        <v>0</v>
      </c>
      <c r="AK58" s="167">
        <f>IF(X58=0,0,LOOKUP(X58,[1]Deduct!A$21:A$64,[1]Deduct!C$21:C$64))</f>
        <v>1.33</v>
      </c>
      <c r="AL58" s="163">
        <f>IF(X58=0,0,LOOKUP(X58,[1]Deduct!A$21:A$64,[1]Deduct!D$21:D$64))</f>
        <v>15.12</v>
      </c>
      <c r="AM58" s="163">
        <f>IF(X58=0,0,LOOKUP(X58,[1]Deduct!A$21:A$64,[1]Deduct!E$21:E$64))</f>
        <v>7.61</v>
      </c>
      <c r="AN58" s="165">
        <f t="shared" si="4"/>
        <v>49.83</v>
      </c>
      <c r="AP58" s="168" t="e">
        <f t="shared" si="5"/>
        <v>#VALUE!</v>
      </c>
    </row>
    <row r="59" spans="1:42" s="163" customFormat="1" ht="15">
      <c r="A59" s="156">
        <v>57</v>
      </c>
      <c r="B59" s="181" t="s">
        <v>245</v>
      </c>
      <c r="C59" s="3" t="s">
        <v>246</v>
      </c>
      <c r="D59" s="1" t="s">
        <v>216</v>
      </c>
      <c r="E59" s="157" t="s">
        <v>18</v>
      </c>
      <c r="F59" s="158">
        <v>11</v>
      </c>
      <c r="G59" s="159">
        <f t="shared" si="6"/>
        <v>37.25</v>
      </c>
      <c r="H59" s="160">
        <v>37.25</v>
      </c>
      <c r="I59" s="25">
        <v>9</v>
      </c>
      <c r="J59" s="26">
        <v>4.5</v>
      </c>
      <c r="K59" s="27">
        <v>0</v>
      </c>
      <c r="L59" s="28">
        <v>0</v>
      </c>
      <c r="M59" s="25">
        <v>0</v>
      </c>
      <c r="N59" s="26">
        <v>0</v>
      </c>
      <c r="O59" s="27">
        <v>9</v>
      </c>
      <c r="P59" s="28">
        <v>4.5</v>
      </c>
      <c r="Q59" s="25">
        <v>9</v>
      </c>
      <c r="R59" s="26">
        <v>4.5</v>
      </c>
      <c r="S59" s="27">
        <v>9</v>
      </c>
      <c r="T59" s="28">
        <v>4.5</v>
      </c>
      <c r="U59" s="25">
        <v>9</v>
      </c>
      <c r="V59" s="26">
        <v>4.25</v>
      </c>
      <c r="W59" s="161"/>
      <c r="X59" s="162">
        <f t="shared" si="0"/>
        <v>819.5</v>
      </c>
      <c r="Y59" s="162" t="e">
        <f>SUMIF('[1]2007'!$B$2119:$B$2200,[1]New!B63,'[1]2007'!$E$2119:$E$2200)</f>
        <v>#VALUE!</v>
      </c>
      <c r="Z59" s="15" t="e">
        <f t="shared" si="1"/>
        <v>#VALUE!</v>
      </c>
      <c r="AA59" s="157"/>
      <c r="AB59" s="157"/>
      <c r="AC59" s="16" t="e">
        <f t="shared" si="2"/>
        <v>#VALUE!</v>
      </c>
      <c r="AE59" s="164" t="e">
        <f>IF(Y59=0,0,LOOKUP(Y59,[1]Deduct!A$2:A$18,[1]Deduct!C$2:C$18))</f>
        <v>#VALUE!</v>
      </c>
      <c r="AF59" s="165" t="e">
        <f>IF(Y59=0,0,LOOKUP(Y59,[1]Deduct!A$2:A$18,[1]Deduct!D$2:D$18))</f>
        <v>#VALUE!</v>
      </c>
      <c r="AG59" s="165" t="e">
        <f>IF(Y59=0,0,LOOKUP(Y59,[1]Deduct!A$2:A$18,[1]Deduct!E$2:E$18))</f>
        <v>#VALUE!</v>
      </c>
      <c r="AH59" s="166" t="e">
        <f t="shared" si="3"/>
        <v>#VALUE!</v>
      </c>
      <c r="AJ59" s="163">
        <f>IF(X59=0,0,LOOKUP(X59,[1]Deduct!A$21:A$64,[1]Deduct!A$21:A$64))-X59</f>
        <v>-69.5</v>
      </c>
      <c r="AK59" s="167">
        <f>IF(X59=0,0,LOOKUP(X59,[1]Deduct!A$21:A$64,[1]Deduct!C$21:C$64))</f>
        <v>76.92</v>
      </c>
      <c r="AL59" s="163">
        <f>IF(X59=0,0,LOOKUP(X59,[1]Deduct!A$21:A$64,[1]Deduct!D$21:D$64))</f>
        <v>30.49</v>
      </c>
      <c r="AM59" s="163">
        <f>IF(X59=0,0,LOOKUP(X59,[1]Deduct!A$21:A$64,[1]Deduct!E$21:E$64))</f>
        <v>13.01</v>
      </c>
      <c r="AN59" s="165">
        <f t="shared" si="4"/>
        <v>169.12</v>
      </c>
      <c r="AP59" s="168" t="e">
        <f t="shared" si="5"/>
        <v>#VALUE!</v>
      </c>
    </row>
    <row r="60" spans="1:42" s="163" customFormat="1" ht="15">
      <c r="A60" s="156">
        <v>58</v>
      </c>
      <c r="B60" s="181" t="s">
        <v>95</v>
      </c>
      <c r="C60" s="3" t="s">
        <v>172</v>
      </c>
      <c r="D60" s="1" t="s">
        <v>213</v>
      </c>
      <c r="E60" s="157" t="s">
        <v>18</v>
      </c>
      <c r="F60" s="158">
        <v>13.25</v>
      </c>
      <c r="G60" s="159">
        <f t="shared" si="6"/>
        <v>44</v>
      </c>
      <c r="H60" s="160">
        <v>44</v>
      </c>
      <c r="I60" s="25">
        <v>9</v>
      </c>
      <c r="J60" s="26">
        <v>4</v>
      </c>
      <c r="K60" s="27">
        <v>9</v>
      </c>
      <c r="L60" s="28">
        <v>4</v>
      </c>
      <c r="M60" s="25">
        <v>12</v>
      </c>
      <c r="N60" s="26">
        <v>7</v>
      </c>
      <c r="O60" s="27">
        <v>9</v>
      </c>
      <c r="P60" s="28">
        <v>5</v>
      </c>
      <c r="Q60" s="25">
        <v>9</v>
      </c>
      <c r="R60" s="26">
        <v>5</v>
      </c>
      <c r="S60" s="27">
        <v>0</v>
      </c>
      <c r="T60" s="28">
        <v>0</v>
      </c>
      <c r="U60" s="25">
        <v>9</v>
      </c>
      <c r="V60" s="26">
        <v>4</v>
      </c>
      <c r="W60" s="161"/>
      <c r="X60" s="162">
        <f t="shared" si="0"/>
        <v>1166</v>
      </c>
      <c r="Y60" s="162" t="e">
        <f>SUMIF('[1]2007'!$B$2119:$B$2200,[1]New!B64,'[1]2007'!$E$2119:$E$2200)</f>
        <v>#VALUE!</v>
      </c>
      <c r="Z60" s="15" t="e">
        <f t="shared" si="1"/>
        <v>#VALUE!</v>
      </c>
      <c r="AA60" s="157"/>
      <c r="AB60" s="157"/>
      <c r="AC60" s="16" t="e">
        <f t="shared" si="2"/>
        <v>#VALUE!</v>
      </c>
      <c r="AE60" s="164" t="e">
        <f>IF(Y60=0,0,LOOKUP(Y60,[1]Deduct!A$2:A$18,[1]Deduct!C$2:C$18))</f>
        <v>#VALUE!</v>
      </c>
      <c r="AF60" s="165" t="e">
        <f>IF(Y60=0,0,LOOKUP(Y60,[1]Deduct!A$2:A$18,[1]Deduct!D$2:D$18))</f>
        <v>#VALUE!</v>
      </c>
      <c r="AG60" s="165" t="e">
        <f>IF(Y60=0,0,LOOKUP(Y60,[1]Deduct!A$2:A$18,[1]Deduct!E$2:E$18))</f>
        <v>#VALUE!</v>
      </c>
      <c r="AH60" s="166" t="e">
        <f t="shared" si="3"/>
        <v>#VALUE!</v>
      </c>
      <c r="AJ60" s="163">
        <f>IF(X60=0,0,LOOKUP(X60,[1]Deduct!A$21:A$64,[1]Deduct!A$21:A$64))-X60</f>
        <v>-206</v>
      </c>
      <c r="AK60" s="167">
        <f>IF(X60=0,0,LOOKUP(X60,[1]Deduct!A$21:A$64,[1]Deduct!C$21:C$64))</f>
        <v>119.97</v>
      </c>
      <c r="AL60" s="163">
        <f>IF(X60=0,0,LOOKUP(X60,[1]Deduct!A$21:A$64,[1]Deduct!D$21:D$64))</f>
        <v>40.86</v>
      </c>
      <c r="AM60" s="163">
        <f>IF(X60=0,0,LOOKUP(X60,[1]Deduct!A$21:A$64,[1]Deduct!E$21:E$64))</f>
        <v>16.61</v>
      </c>
      <c r="AN60" s="165">
        <f t="shared" si="4"/>
        <v>241.55</v>
      </c>
      <c r="AP60" s="168" t="e">
        <f t="shared" si="5"/>
        <v>#VALUE!</v>
      </c>
    </row>
    <row r="61" spans="1:42" s="163" customFormat="1" ht="15">
      <c r="A61" s="156">
        <v>59</v>
      </c>
      <c r="B61" s="181" t="s">
        <v>96</v>
      </c>
      <c r="C61" s="3" t="s">
        <v>173</v>
      </c>
      <c r="D61" s="1" t="s">
        <v>213</v>
      </c>
      <c r="E61" s="157" t="s">
        <v>18</v>
      </c>
      <c r="F61" s="158">
        <v>11</v>
      </c>
      <c r="G61" s="159">
        <f t="shared" si="6"/>
        <v>16.75</v>
      </c>
      <c r="H61" s="160">
        <v>16.75</v>
      </c>
      <c r="I61" s="25">
        <v>0</v>
      </c>
      <c r="J61" s="26">
        <v>0</v>
      </c>
      <c r="K61" s="27">
        <v>0</v>
      </c>
      <c r="L61" s="28">
        <v>0</v>
      </c>
      <c r="M61" s="25">
        <v>0</v>
      </c>
      <c r="N61" s="26">
        <v>0</v>
      </c>
      <c r="O61" s="27">
        <v>0</v>
      </c>
      <c r="P61" s="28">
        <v>0</v>
      </c>
      <c r="Q61" s="25">
        <v>4.5</v>
      </c>
      <c r="R61" s="26">
        <v>10</v>
      </c>
      <c r="S61" s="27">
        <v>4.5</v>
      </c>
      <c r="T61" s="28">
        <v>10</v>
      </c>
      <c r="U61" s="25">
        <v>4.25</v>
      </c>
      <c r="V61" s="26">
        <v>10</v>
      </c>
      <c r="W61" s="161"/>
      <c r="X61" s="162">
        <f t="shared" si="0"/>
        <v>368.5</v>
      </c>
      <c r="Y61" s="162" t="e">
        <f>SUMIF('[1]2007'!$B$2119:$B$2200,[1]New!B65,'[1]2007'!$E$2119:$E$2200)</f>
        <v>#VALUE!</v>
      </c>
      <c r="Z61" s="15" t="e">
        <f t="shared" si="1"/>
        <v>#VALUE!</v>
      </c>
      <c r="AA61" s="157">
        <v>1</v>
      </c>
      <c r="AB61" s="157"/>
      <c r="AC61" s="16" t="e">
        <f t="shared" si="2"/>
        <v>#VALUE!</v>
      </c>
      <c r="AE61" s="164" t="e">
        <f>IF(Y61=0,0,LOOKUP(Y61,[1]Deduct!A$2:A$18,[1]Deduct!C$2:C$18))</f>
        <v>#VALUE!</v>
      </c>
      <c r="AF61" s="165" t="e">
        <f>IF(Y61=0,0,LOOKUP(Y61,[1]Deduct!A$2:A$18,[1]Deduct!D$2:D$18))</f>
        <v>#VALUE!</v>
      </c>
      <c r="AG61" s="165" t="e">
        <f>IF(Y61=0,0,LOOKUP(Y61,[1]Deduct!A$2:A$18,[1]Deduct!E$2:E$18))</f>
        <v>#VALUE!</v>
      </c>
      <c r="AH61" s="166" t="e">
        <f t="shared" si="3"/>
        <v>#VALUE!</v>
      </c>
      <c r="AJ61" s="163">
        <f>IF(X61=0,0,LOOKUP(X61,[1]Deduct!A$21:A$64,[1]Deduct!A$21:A$64))-X61</f>
        <v>-8.5</v>
      </c>
      <c r="AK61" s="167" t="e">
        <f>IF(X61=0,0,LOOKUP(X61,[1]Deduct!A$21:A$64,[1]Deduct!C$21:C$64))</f>
        <v>#REF!</v>
      </c>
      <c r="AL61" s="163">
        <f>IF(X61=0,0,LOOKUP(X61,[1]Deduct!A$21:A$64,[1]Deduct!D$21:D$64))</f>
        <v>11.16</v>
      </c>
      <c r="AM61" s="163">
        <f>IF(X61=0,0,LOOKUP(X61,[1]Deduct!A$21:A$64,[1]Deduct!E$21:E$64))</f>
        <v>6.23</v>
      </c>
      <c r="AN61" s="165" t="e">
        <f t="shared" si="4"/>
        <v>#REF!</v>
      </c>
      <c r="AP61" s="168" t="e">
        <f t="shared" si="5"/>
        <v>#REF!</v>
      </c>
    </row>
    <row r="62" spans="1:42" s="163" customFormat="1" ht="15">
      <c r="A62" s="156">
        <v>60</v>
      </c>
      <c r="B62" s="181" t="s">
        <v>227</v>
      </c>
      <c r="C62" s="3" t="s">
        <v>175</v>
      </c>
      <c r="D62" s="1" t="s">
        <v>19</v>
      </c>
      <c r="E62" s="157" t="s">
        <v>18</v>
      </c>
      <c r="F62" s="158">
        <v>11</v>
      </c>
      <c r="G62" s="159">
        <f t="shared" si="6"/>
        <v>37.5</v>
      </c>
      <c r="H62" s="160">
        <v>37.5</v>
      </c>
      <c r="I62" s="25">
        <v>1</v>
      </c>
      <c r="J62" s="26">
        <v>8</v>
      </c>
      <c r="K62" s="27">
        <v>1</v>
      </c>
      <c r="L62" s="28">
        <v>8</v>
      </c>
      <c r="M62" s="25">
        <v>0</v>
      </c>
      <c r="N62" s="26">
        <v>0</v>
      </c>
      <c r="O62" s="27">
        <v>1</v>
      </c>
      <c r="P62" s="28">
        <v>8.5</v>
      </c>
      <c r="Q62" s="25">
        <v>0</v>
      </c>
      <c r="R62" s="26">
        <v>0</v>
      </c>
      <c r="S62" s="27">
        <v>9</v>
      </c>
      <c r="T62" s="28">
        <v>5</v>
      </c>
      <c r="U62" s="25">
        <v>9</v>
      </c>
      <c r="V62" s="26">
        <v>5</v>
      </c>
      <c r="W62" s="161"/>
      <c r="X62" s="162">
        <f t="shared" si="0"/>
        <v>825</v>
      </c>
      <c r="Y62" s="162" t="e">
        <f>SUMIF('[1]2007'!$B$2119:$B$2200,[1]New!B66,'[1]2007'!$E$2119:$E$2200)</f>
        <v>#VALUE!</v>
      </c>
      <c r="Z62" s="15" t="e">
        <f t="shared" si="1"/>
        <v>#VALUE!</v>
      </c>
      <c r="AA62" s="157"/>
      <c r="AB62" s="157"/>
      <c r="AC62" s="16" t="e">
        <f t="shared" si="2"/>
        <v>#VALUE!</v>
      </c>
      <c r="AE62" s="164" t="e">
        <f>IF(Y62=0,0,LOOKUP(Y62,[1]Deduct!A$2:A$18,[1]Deduct!C$2:C$18))</f>
        <v>#VALUE!</v>
      </c>
      <c r="AF62" s="165" t="e">
        <f>IF(Y62=0,0,LOOKUP(Y62,[1]Deduct!A$2:A$18,[1]Deduct!D$2:D$18))</f>
        <v>#VALUE!</v>
      </c>
      <c r="AG62" s="165" t="e">
        <f>IF(Y62=0,0,LOOKUP(Y62,[1]Deduct!A$2:A$18,[1]Deduct!E$2:E$18))</f>
        <v>#VALUE!</v>
      </c>
      <c r="AH62" s="166" t="e">
        <f t="shared" si="3"/>
        <v>#VALUE!</v>
      </c>
      <c r="AJ62" s="163">
        <f>IF(X62=0,0,LOOKUP(X62,[1]Deduct!A$21:A$64,[1]Deduct!A$21:A$64))-X62</f>
        <v>-75</v>
      </c>
      <c r="AK62" s="167">
        <f>IF(X62=0,0,LOOKUP(X62,[1]Deduct!A$21:A$64,[1]Deduct!C$21:C$64))</f>
        <v>76.92</v>
      </c>
      <c r="AL62" s="163">
        <f>IF(X62=0,0,LOOKUP(X62,[1]Deduct!A$21:A$64,[1]Deduct!D$21:D$64))</f>
        <v>30.49</v>
      </c>
      <c r="AM62" s="163">
        <f>IF(X62=0,0,LOOKUP(X62,[1]Deduct!A$21:A$64,[1]Deduct!E$21:E$64))</f>
        <v>13.01</v>
      </c>
      <c r="AN62" s="165">
        <f t="shared" si="4"/>
        <v>169.12</v>
      </c>
      <c r="AP62" s="168" t="e">
        <f t="shared" si="5"/>
        <v>#VALUE!</v>
      </c>
    </row>
    <row r="63" spans="1:42" s="163" customFormat="1" ht="15">
      <c r="A63" s="156">
        <v>61</v>
      </c>
      <c r="B63" s="181" t="s">
        <v>98</v>
      </c>
      <c r="C63" s="3" t="s">
        <v>176</v>
      </c>
      <c r="D63" s="1" t="s">
        <v>25</v>
      </c>
      <c r="E63" s="1" t="s">
        <v>18</v>
      </c>
      <c r="F63" s="158"/>
      <c r="G63" s="159">
        <f t="shared" si="6"/>
        <v>40</v>
      </c>
      <c r="H63" s="160">
        <v>40</v>
      </c>
      <c r="I63" s="25">
        <v>11</v>
      </c>
      <c r="J63" s="26">
        <v>7</v>
      </c>
      <c r="K63" s="27">
        <v>0</v>
      </c>
      <c r="L63" s="28">
        <v>0</v>
      </c>
      <c r="M63" s="25">
        <v>11</v>
      </c>
      <c r="N63" s="26">
        <v>7</v>
      </c>
      <c r="O63" s="27">
        <v>0</v>
      </c>
      <c r="P63" s="28">
        <v>0</v>
      </c>
      <c r="Q63" s="25">
        <v>11</v>
      </c>
      <c r="R63" s="26">
        <v>7</v>
      </c>
      <c r="S63" s="27">
        <v>11</v>
      </c>
      <c r="T63" s="28">
        <v>7</v>
      </c>
      <c r="U63" s="25">
        <v>11</v>
      </c>
      <c r="V63" s="26">
        <v>7</v>
      </c>
      <c r="W63" s="161"/>
      <c r="X63" s="162"/>
      <c r="Y63" s="162"/>
      <c r="Z63" s="15"/>
      <c r="AA63" s="157"/>
      <c r="AB63" s="157"/>
      <c r="AC63" s="16"/>
      <c r="AE63" s="164"/>
      <c r="AF63" s="165"/>
      <c r="AG63" s="165"/>
      <c r="AH63" s="166"/>
      <c r="AK63" s="167"/>
      <c r="AN63" s="165"/>
      <c r="AP63" s="168"/>
    </row>
    <row r="64" spans="1:42" s="163" customFormat="1" ht="15">
      <c r="A64" s="156">
        <v>62</v>
      </c>
      <c r="B64" s="181" t="s">
        <v>99</v>
      </c>
      <c r="C64" s="3" t="s">
        <v>177</v>
      </c>
      <c r="D64" s="1" t="s">
        <v>26</v>
      </c>
      <c r="E64" s="157" t="s">
        <v>18</v>
      </c>
      <c r="F64" s="158">
        <v>11</v>
      </c>
      <c r="G64" s="159">
        <f t="shared" si="6"/>
        <v>28</v>
      </c>
      <c r="H64" s="160">
        <v>28</v>
      </c>
      <c r="I64" s="25">
        <v>0</v>
      </c>
      <c r="J64" s="26">
        <v>0</v>
      </c>
      <c r="K64" s="27">
        <v>9</v>
      </c>
      <c r="L64" s="28">
        <v>2.5</v>
      </c>
      <c r="M64" s="25">
        <v>9</v>
      </c>
      <c r="N64" s="26">
        <v>2.5</v>
      </c>
      <c r="O64" s="27">
        <v>0</v>
      </c>
      <c r="P64" s="28">
        <v>0</v>
      </c>
      <c r="Q64" s="25">
        <v>9</v>
      </c>
      <c r="R64" s="26">
        <v>2.5</v>
      </c>
      <c r="S64" s="27">
        <v>9</v>
      </c>
      <c r="T64" s="28">
        <v>2.5</v>
      </c>
      <c r="U64" s="25">
        <v>9</v>
      </c>
      <c r="V64" s="26">
        <v>3</v>
      </c>
      <c r="W64" s="161"/>
      <c r="X64" s="162">
        <f t="shared" si="0"/>
        <v>616</v>
      </c>
      <c r="Y64" s="162" t="e">
        <f>SUMIF('[1]2007'!$B$2119:$B$2200,[1]New!B67,'[1]2007'!$E$2119:$E$2200)</f>
        <v>#VALUE!</v>
      </c>
      <c r="Z64" s="15" t="e">
        <f t="shared" si="1"/>
        <v>#VALUE!</v>
      </c>
      <c r="AA64" s="157"/>
      <c r="AB64" s="157"/>
      <c r="AC64" s="16" t="e">
        <f t="shared" si="2"/>
        <v>#VALUE!</v>
      </c>
      <c r="AE64" s="164" t="e">
        <f>IF(Y64=0,0,LOOKUP(Y64,[1]Deduct!A$2:A$18,[1]Deduct!C$2:C$18))</f>
        <v>#VALUE!</v>
      </c>
      <c r="AF64" s="165" t="e">
        <f>IF(Y64=0,0,LOOKUP(Y64,[1]Deduct!A$2:A$18,[1]Deduct!D$2:D$18))</f>
        <v>#VALUE!</v>
      </c>
      <c r="AG64" s="165" t="e">
        <f>IF(Y64=0,0,LOOKUP(Y64,[1]Deduct!A$2:A$18,[1]Deduct!E$2:E$18))</f>
        <v>#VALUE!</v>
      </c>
      <c r="AH64" s="166" t="e">
        <f t="shared" si="3"/>
        <v>#VALUE!</v>
      </c>
      <c r="AJ64" s="163">
        <f>IF(X64=0,0,LOOKUP(X64,[1]Deduct!A$21:A$64,[1]Deduct!A$21:A$64))-X64</f>
        <v>-6</v>
      </c>
      <c r="AK64" s="167">
        <f>IF(X64=0,0,LOOKUP(X64,[1]Deduct!A$21:A$64,[1]Deduct!C$21:C$64))</f>
        <v>38.94</v>
      </c>
      <c r="AL64" s="163">
        <f>IF(X64=0,0,LOOKUP(X64,[1]Deduct!A$21:A$64,[1]Deduct!D$21:D$64))</f>
        <v>23.54</v>
      </c>
      <c r="AM64" s="163">
        <f>IF(X64=0,0,LOOKUP(X64,[1]Deduct!A$21:A$64,[1]Deduct!E$21:E$64))</f>
        <v>10.56</v>
      </c>
      <c r="AN64" s="165">
        <f t="shared" si="4"/>
        <v>111.36</v>
      </c>
      <c r="AP64" s="168" t="e">
        <f t="shared" si="5"/>
        <v>#VALUE!</v>
      </c>
    </row>
    <row r="65" spans="1:42" s="163" customFormat="1" ht="15">
      <c r="A65" s="156">
        <v>63</v>
      </c>
      <c r="B65" s="181" t="s">
        <v>100</v>
      </c>
      <c r="C65" s="3" t="s">
        <v>178</v>
      </c>
      <c r="D65" s="1" t="s">
        <v>17</v>
      </c>
      <c r="E65" s="157" t="s">
        <v>18</v>
      </c>
      <c r="F65" s="158">
        <v>11</v>
      </c>
      <c r="G65" s="159">
        <f t="shared" si="6"/>
        <v>28</v>
      </c>
      <c r="H65" s="160">
        <v>28</v>
      </c>
      <c r="I65" s="25">
        <v>9</v>
      </c>
      <c r="J65" s="26">
        <v>3</v>
      </c>
      <c r="K65" s="27">
        <v>9</v>
      </c>
      <c r="L65" s="28">
        <v>3</v>
      </c>
      <c r="M65" s="25">
        <v>0</v>
      </c>
      <c r="N65" s="26">
        <v>0</v>
      </c>
      <c r="O65" s="27">
        <v>9</v>
      </c>
      <c r="P65" s="28">
        <v>3</v>
      </c>
      <c r="Q65" s="25">
        <v>0</v>
      </c>
      <c r="R65" s="26">
        <v>0</v>
      </c>
      <c r="S65" s="27">
        <v>9</v>
      </c>
      <c r="T65" s="28">
        <v>2</v>
      </c>
      <c r="U65" s="25">
        <v>9</v>
      </c>
      <c r="V65" s="26">
        <v>2</v>
      </c>
      <c r="W65" s="161"/>
      <c r="X65" s="162">
        <f t="shared" si="0"/>
        <v>616</v>
      </c>
      <c r="Y65" s="162" t="e">
        <f>SUMIF('[1]2007'!$B$2119:$B$2200,[1]New!B68,'[1]2007'!$E$2119:$E$2200)</f>
        <v>#VALUE!</v>
      </c>
      <c r="Z65" s="15" t="e">
        <f t="shared" si="1"/>
        <v>#VALUE!</v>
      </c>
      <c r="AA65" s="157"/>
      <c r="AB65" s="157"/>
      <c r="AC65" s="16" t="e">
        <f t="shared" si="2"/>
        <v>#VALUE!</v>
      </c>
      <c r="AE65" s="164" t="e">
        <f>IF(Y65=0,0,LOOKUP(Y65,[1]Deduct!A$2:A$18,[1]Deduct!C$2:C$18))</f>
        <v>#VALUE!</v>
      </c>
      <c r="AF65" s="165" t="e">
        <f>IF(Y65=0,0,LOOKUP(Y65,[1]Deduct!A$2:A$18,[1]Deduct!D$2:D$18))</f>
        <v>#VALUE!</v>
      </c>
      <c r="AG65" s="165" t="e">
        <f>IF(Y65=0,0,LOOKUP(Y65,[1]Deduct!A$2:A$18,[1]Deduct!E$2:E$18))</f>
        <v>#VALUE!</v>
      </c>
      <c r="AH65" s="166" t="e">
        <f t="shared" si="3"/>
        <v>#VALUE!</v>
      </c>
      <c r="AJ65" s="163">
        <f>IF(X65=0,0,LOOKUP(X65,[1]Deduct!A$21:A$64,[1]Deduct!A$21:A$64))-X65</f>
        <v>-6</v>
      </c>
      <c r="AK65" s="167">
        <f>IF(X65=0,0,LOOKUP(X65,[1]Deduct!A$21:A$64,[1]Deduct!C$21:C$64))</f>
        <v>38.94</v>
      </c>
      <c r="AL65" s="163">
        <f>IF(X65=0,0,LOOKUP(X65,[1]Deduct!A$21:A$64,[1]Deduct!D$21:D$64))</f>
        <v>23.54</v>
      </c>
      <c r="AM65" s="163">
        <f>IF(X65=0,0,LOOKUP(X65,[1]Deduct!A$21:A$64,[1]Deduct!E$21:E$64))</f>
        <v>10.56</v>
      </c>
      <c r="AN65" s="165">
        <f t="shared" si="4"/>
        <v>111.36</v>
      </c>
      <c r="AP65" s="168" t="e">
        <f t="shared" si="5"/>
        <v>#VALUE!</v>
      </c>
    </row>
    <row r="66" spans="1:42" s="163" customFormat="1" ht="15">
      <c r="A66" s="156">
        <v>64</v>
      </c>
      <c r="B66" s="181" t="s">
        <v>101</v>
      </c>
      <c r="C66" s="3" t="s">
        <v>179</v>
      </c>
      <c r="D66" s="1" t="s">
        <v>17</v>
      </c>
      <c r="E66" s="157" t="s">
        <v>18</v>
      </c>
      <c r="F66" s="158">
        <v>11.5</v>
      </c>
      <c r="G66" s="159">
        <f t="shared" si="6"/>
        <v>28.5</v>
      </c>
      <c r="H66" s="160">
        <v>28.5</v>
      </c>
      <c r="I66" s="25">
        <v>0</v>
      </c>
      <c r="J66" s="26">
        <v>0</v>
      </c>
      <c r="K66" s="27">
        <v>4</v>
      </c>
      <c r="L66" s="28">
        <v>10</v>
      </c>
      <c r="M66" s="25">
        <v>4</v>
      </c>
      <c r="N66" s="26">
        <v>10</v>
      </c>
      <c r="O66" s="27">
        <v>4.5</v>
      </c>
      <c r="P66" s="28">
        <v>10</v>
      </c>
      <c r="Q66" s="25">
        <v>4.5</v>
      </c>
      <c r="R66" s="26">
        <v>10</v>
      </c>
      <c r="S66" s="27">
        <v>0</v>
      </c>
      <c r="T66" s="28">
        <v>0</v>
      </c>
      <c r="U66" s="25">
        <v>4.5</v>
      </c>
      <c r="V66" s="26">
        <v>10</v>
      </c>
      <c r="W66" s="161">
        <v>25</v>
      </c>
      <c r="X66" s="162">
        <f t="shared" ref="X66:X84" si="7">F66*G66*2</f>
        <v>655.5</v>
      </c>
      <c r="Y66" s="162" t="e">
        <f>SUMIF('[1]2007'!$B$2119:$B$2200,[1]New!B69,'[1]2007'!$E$2119:$E$2200)</f>
        <v>#VALUE!</v>
      </c>
      <c r="Z66" s="15" t="e">
        <f t="shared" ref="Z66:Z85" si="8">IF(X66=0,0,X66-Y66)</f>
        <v>#VALUE!</v>
      </c>
      <c r="AA66" s="157"/>
      <c r="AB66" s="157"/>
      <c r="AC66" s="16" t="e">
        <f t="shared" ref="AC66:AC84" si="9">IF(Y66=0,0,Z66/Y66)</f>
        <v>#VALUE!</v>
      </c>
      <c r="AE66" s="164" t="e">
        <f>IF(Y66=0,0,LOOKUP(Y66,[1]Deduct!A$2:A$18,[1]Deduct!C$2:C$18))</f>
        <v>#VALUE!</v>
      </c>
      <c r="AF66" s="165" t="e">
        <f>IF(Y66=0,0,LOOKUP(Y66,[1]Deduct!A$2:A$18,[1]Deduct!D$2:D$18))</f>
        <v>#VALUE!</v>
      </c>
      <c r="AG66" s="165" t="e">
        <f>IF(Y66=0,0,LOOKUP(Y66,[1]Deduct!A$2:A$18,[1]Deduct!E$2:E$18))</f>
        <v>#VALUE!</v>
      </c>
      <c r="AH66" s="166" t="e">
        <f t="shared" ref="AH66:AH86" si="10">ROUND(AE66+AF66*2+AG66*2.4,2)</f>
        <v>#VALUE!</v>
      </c>
      <c r="AJ66" s="163">
        <f>IF(X66=0,0,LOOKUP(X66,[1]Deduct!A$21:A$64,[1]Deduct!A$21:A$64))-X66</f>
        <v>-5.5</v>
      </c>
      <c r="AK66" s="167">
        <f>IF(X66=0,0,LOOKUP(X66,[1]Deduct!A$21:A$64,[1]Deduct!C$21:C$64))</f>
        <v>47.63</v>
      </c>
      <c r="AL66" s="163">
        <f>IF(X66=0,0,LOOKUP(X66,[1]Deduct!A$21:A$64,[1]Deduct!D$21:D$64))</f>
        <v>25.52</v>
      </c>
      <c r="AM66" s="163">
        <f>IF(X66=0,0,LOOKUP(X66,[1]Deduct!A$21:A$64,[1]Deduct!E$21:E$64))</f>
        <v>11.25</v>
      </c>
      <c r="AN66" s="165">
        <f t="shared" ref="AN66:AN86" si="11">ROUND(AK66+AL66*2+AM66*2.4,2)</f>
        <v>125.67</v>
      </c>
      <c r="AP66" s="168" t="e">
        <f t="shared" ref="AP66:AP86" si="12">AN66-AH66</f>
        <v>#VALUE!</v>
      </c>
    </row>
    <row r="67" spans="1:42" s="163" customFormat="1" ht="15">
      <c r="A67" s="156">
        <v>65</v>
      </c>
      <c r="B67" s="181" t="s">
        <v>228</v>
      </c>
      <c r="C67" s="3" t="s">
        <v>180</v>
      </c>
      <c r="D67" s="1" t="s">
        <v>17</v>
      </c>
      <c r="E67" s="157" t="s">
        <v>18</v>
      </c>
      <c r="F67" s="158">
        <v>11.75</v>
      </c>
      <c r="G67" s="159">
        <f t="shared" si="6"/>
        <v>42</v>
      </c>
      <c r="H67" s="160">
        <v>42</v>
      </c>
      <c r="I67" s="25">
        <v>2</v>
      </c>
      <c r="J67" s="26">
        <v>10</v>
      </c>
      <c r="K67" s="27">
        <v>2</v>
      </c>
      <c r="L67" s="28">
        <v>10</v>
      </c>
      <c r="M67" s="25">
        <v>2</v>
      </c>
      <c r="N67" s="26">
        <v>10</v>
      </c>
      <c r="O67" s="27">
        <v>0</v>
      </c>
      <c r="P67" s="28">
        <v>0</v>
      </c>
      <c r="Q67" s="25">
        <v>0</v>
      </c>
      <c r="R67" s="26">
        <v>0</v>
      </c>
      <c r="S67" s="27">
        <v>1</v>
      </c>
      <c r="T67" s="28">
        <v>10</v>
      </c>
      <c r="U67" s="25">
        <v>1</v>
      </c>
      <c r="V67" s="26">
        <v>10</v>
      </c>
      <c r="W67" s="161"/>
      <c r="X67" s="162">
        <f t="shared" si="7"/>
        <v>987</v>
      </c>
      <c r="Y67" s="162" t="e">
        <f>SUMIF('[1]2007'!$B$2119:$B$2200,[1]New!B70,'[1]2007'!$E$2119:$E$2200)</f>
        <v>#VALUE!</v>
      </c>
      <c r="Z67" s="15" t="e">
        <f t="shared" si="8"/>
        <v>#VALUE!</v>
      </c>
      <c r="AA67" s="157"/>
      <c r="AB67" s="157"/>
      <c r="AC67" s="16" t="e">
        <f t="shared" si="9"/>
        <v>#VALUE!</v>
      </c>
      <c r="AE67" s="164" t="e">
        <f>IF(Y67=0,0,LOOKUP(Y67,[1]Deduct!A$2:A$18,[1]Deduct!C$2:C$18))</f>
        <v>#VALUE!</v>
      </c>
      <c r="AF67" s="165" t="e">
        <f>IF(Y67=0,0,LOOKUP(Y67,[1]Deduct!A$2:A$18,[1]Deduct!D$2:D$18))</f>
        <v>#VALUE!</v>
      </c>
      <c r="AG67" s="165" t="e">
        <f>IF(Y67=0,0,LOOKUP(Y67,[1]Deduct!A$2:A$18,[1]Deduct!E$2:E$18))</f>
        <v>#VALUE!</v>
      </c>
      <c r="AH67" s="166" t="e">
        <f t="shared" si="10"/>
        <v>#VALUE!</v>
      </c>
      <c r="AJ67" s="163">
        <f>IF(X67=0,0,LOOKUP(X67,[1]Deduct!A$21:A$64,[1]Deduct!A$21:A$64))-X67</f>
        <v>-27</v>
      </c>
      <c r="AK67" s="167">
        <f>IF(X67=0,0,LOOKUP(X67,[1]Deduct!A$21:A$64,[1]Deduct!C$21:C$64))</f>
        <v>119.97</v>
      </c>
      <c r="AL67" s="163">
        <f>IF(X67=0,0,LOOKUP(X67,[1]Deduct!A$21:A$64,[1]Deduct!D$21:D$64))</f>
        <v>40.86</v>
      </c>
      <c r="AM67" s="163">
        <f>IF(X67=0,0,LOOKUP(X67,[1]Deduct!A$21:A$64,[1]Deduct!E$21:E$64))</f>
        <v>16.61</v>
      </c>
      <c r="AN67" s="165">
        <f t="shared" si="11"/>
        <v>241.55</v>
      </c>
      <c r="AP67" s="168" t="e">
        <f t="shared" si="12"/>
        <v>#VALUE!</v>
      </c>
    </row>
    <row r="68" spans="1:42" s="163" customFormat="1" ht="15">
      <c r="A68" s="156">
        <v>66</v>
      </c>
      <c r="B68" s="181" t="s">
        <v>249</v>
      </c>
      <c r="C68" s="3" t="s">
        <v>250</v>
      </c>
      <c r="D68" s="1" t="s">
        <v>216</v>
      </c>
      <c r="E68" s="157" t="s">
        <v>18</v>
      </c>
      <c r="F68" s="158">
        <v>15</v>
      </c>
      <c r="G68" s="159">
        <f t="shared" ref="G68:G85" si="13">IF(J68&lt;I68,J68+12-I68,J68-I68)+IF(L68&lt;K68,L68+12-K68,L68-K68)+IF(N68&lt;M68,N68+12-M68,N68-M68)+IF(P68&lt;O68,P68+12-O68,P68-O68)+IF(R68&lt;Q68,R68+12-Q68,R68-Q68)+IF(T68&lt;S68,T68+12-S68,T68-S68)+IF(V68&lt;U68,V68+12-U68,V68-U68)</f>
        <v>40</v>
      </c>
      <c r="H68" s="160">
        <v>40</v>
      </c>
      <c r="I68" s="25">
        <v>9</v>
      </c>
      <c r="J68" s="26">
        <v>5</v>
      </c>
      <c r="K68" s="27">
        <v>9</v>
      </c>
      <c r="L68" s="28">
        <v>5</v>
      </c>
      <c r="M68" s="25">
        <v>9</v>
      </c>
      <c r="N68" s="26">
        <v>5</v>
      </c>
      <c r="O68" s="27">
        <v>0</v>
      </c>
      <c r="P68" s="28">
        <v>0</v>
      </c>
      <c r="Q68" s="25">
        <v>0</v>
      </c>
      <c r="R68" s="26">
        <v>0</v>
      </c>
      <c r="S68" s="27">
        <v>9</v>
      </c>
      <c r="T68" s="28">
        <v>5</v>
      </c>
      <c r="U68" s="25">
        <v>9</v>
      </c>
      <c r="V68" s="26">
        <v>5</v>
      </c>
      <c r="W68" s="161"/>
      <c r="X68" s="162">
        <f t="shared" si="7"/>
        <v>1200</v>
      </c>
      <c r="Y68" s="162" t="e">
        <f>SUMIF('[1]2007'!$B$2119:$B$2200,[1]New!B71,'[1]2007'!$E$2119:$E$2200)</f>
        <v>#VALUE!</v>
      </c>
      <c r="Z68" s="15" t="e">
        <f t="shared" si="8"/>
        <v>#VALUE!</v>
      </c>
      <c r="AA68" s="157"/>
      <c r="AB68" s="157"/>
      <c r="AC68" s="16" t="e">
        <f t="shared" si="9"/>
        <v>#VALUE!</v>
      </c>
      <c r="AE68" s="164" t="e">
        <f>IF(Y68=0,0,LOOKUP(Y68,[1]Deduct!A$2:A$18,[1]Deduct!C$2:C$18))</f>
        <v>#VALUE!</v>
      </c>
      <c r="AF68" s="165" t="e">
        <f>IF(Y68=0,0,LOOKUP(Y68,[1]Deduct!A$2:A$18,[1]Deduct!D$2:D$18))</f>
        <v>#VALUE!</v>
      </c>
      <c r="AG68" s="165" t="e">
        <f>IF(Y68=0,0,LOOKUP(Y68,[1]Deduct!A$2:A$18,[1]Deduct!E$2:E$18))</f>
        <v>#VALUE!</v>
      </c>
      <c r="AH68" s="166" t="e">
        <f t="shared" si="10"/>
        <v>#VALUE!</v>
      </c>
      <c r="AJ68" s="163">
        <f>IF(X68=0,0,LOOKUP(X68,[1]Deduct!A$21:A$64,[1]Deduct!A$21:A$64))-X68</f>
        <v>-240</v>
      </c>
      <c r="AK68" s="167">
        <f>IF(X68=0,0,LOOKUP(X68,[1]Deduct!A$21:A$64,[1]Deduct!C$21:C$64))</f>
        <v>119.97</v>
      </c>
      <c r="AL68" s="163">
        <f>IF(X68=0,0,LOOKUP(X68,[1]Deduct!A$21:A$64,[1]Deduct!D$21:D$64))</f>
        <v>40.86</v>
      </c>
      <c r="AM68" s="163">
        <f>IF(X68=0,0,LOOKUP(X68,[1]Deduct!A$21:A$64,[1]Deduct!E$21:E$64))</f>
        <v>16.61</v>
      </c>
      <c r="AN68" s="165">
        <f t="shared" si="11"/>
        <v>241.55</v>
      </c>
      <c r="AP68" s="168" t="e">
        <f t="shared" si="12"/>
        <v>#VALUE!</v>
      </c>
    </row>
    <row r="69" spans="1:42" s="163" customFormat="1" ht="15">
      <c r="A69" s="156">
        <v>67</v>
      </c>
      <c r="B69" s="181" t="s">
        <v>229</v>
      </c>
      <c r="C69" s="3" t="s">
        <v>181</v>
      </c>
      <c r="D69" s="1" t="s">
        <v>17</v>
      </c>
      <c r="E69" s="157" t="s">
        <v>18</v>
      </c>
      <c r="F69" s="158">
        <v>11.75</v>
      </c>
      <c r="G69" s="159">
        <f t="shared" si="13"/>
        <v>40.25</v>
      </c>
      <c r="H69" s="160">
        <v>40.25</v>
      </c>
      <c r="I69" s="25">
        <v>0</v>
      </c>
      <c r="J69" s="26">
        <v>0</v>
      </c>
      <c r="K69" s="27">
        <v>0</v>
      </c>
      <c r="L69" s="28">
        <v>0</v>
      </c>
      <c r="M69" s="25">
        <v>9</v>
      </c>
      <c r="N69" s="26">
        <v>5</v>
      </c>
      <c r="O69" s="27">
        <v>9</v>
      </c>
      <c r="P69" s="28">
        <v>5</v>
      </c>
      <c r="Q69" s="25">
        <v>9</v>
      </c>
      <c r="R69" s="26">
        <v>5</v>
      </c>
      <c r="S69" s="27">
        <v>9</v>
      </c>
      <c r="T69" s="28">
        <v>5</v>
      </c>
      <c r="U69" s="25">
        <v>9</v>
      </c>
      <c r="V69" s="26">
        <v>5.25</v>
      </c>
      <c r="W69" s="161"/>
      <c r="X69" s="162">
        <f t="shared" si="7"/>
        <v>945.875</v>
      </c>
      <c r="Y69" s="162" t="e">
        <f>SUMIF('[1]2007'!$B$2119:$B$2200,[1]New!B72,'[1]2007'!$E$2119:$E$2200)</f>
        <v>#VALUE!</v>
      </c>
      <c r="Z69" s="15" t="e">
        <f t="shared" si="8"/>
        <v>#VALUE!</v>
      </c>
      <c r="AA69" s="157"/>
      <c r="AB69" s="157"/>
      <c r="AC69" s="16" t="e">
        <f t="shared" si="9"/>
        <v>#VALUE!</v>
      </c>
      <c r="AE69" s="164" t="e">
        <f>IF(Y69=0,0,LOOKUP(Y69,[1]Deduct!A$2:A$18,[1]Deduct!C$2:C$18))</f>
        <v>#VALUE!</v>
      </c>
      <c r="AF69" s="165" t="e">
        <f>IF(Y69=0,0,LOOKUP(Y69,[1]Deduct!A$2:A$18,[1]Deduct!D$2:D$18))</f>
        <v>#VALUE!</v>
      </c>
      <c r="AG69" s="165" t="e">
        <f>IF(Y69=0,0,LOOKUP(Y69,[1]Deduct!A$2:A$18,[1]Deduct!E$2:E$18))</f>
        <v>#VALUE!</v>
      </c>
      <c r="AH69" s="166" t="e">
        <f t="shared" si="10"/>
        <v>#VALUE!</v>
      </c>
      <c r="AJ69" s="163">
        <f>IF(X69=0,0,LOOKUP(X69,[1]Deduct!A$21:A$64,[1]Deduct!A$21:A$64))-X69</f>
        <v>-43.875</v>
      </c>
      <c r="AK69" s="167">
        <f>IF(X69=0,0,LOOKUP(X69,[1]Deduct!A$21:A$64,[1]Deduct!C$21:C$64))</f>
        <v>105.1</v>
      </c>
      <c r="AL69" s="163">
        <f>IF(X69=0,0,LOOKUP(X69,[1]Deduct!A$21:A$64,[1]Deduct!D$21:D$64))</f>
        <v>37.99</v>
      </c>
      <c r="AM69" s="163">
        <f>IF(X69=0,0,LOOKUP(X69,[1]Deduct!A$21:A$64,[1]Deduct!E$21:E$64))</f>
        <v>15.6</v>
      </c>
      <c r="AN69" s="165">
        <f t="shared" si="11"/>
        <v>218.52</v>
      </c>
      <c r="AP69" s="168" t="e">
        <f t="shared" si="12"/>
        <v>#VALUE!</v>
      </c>
    </row>
    <row r="70" spans="1:42" s="163" customFormat="1" ht="15">
      <c r="A70" s="156">
        <v>68</v>
      </c>
      <c r="B70" s="181" t="s">
        <v>102</v>
      </c>
      <c r="C70" s="3" t="s">
        <v>182</v>
      </c>
      <c r="D70" s="1" t="s">
        <v>20</v>
      </c>
      <c r="E70" s="157" t="s">
        <v>18</v>
      </c>
      <c r="F70" s="158">
        <v>11</v>
      </c>
      <c r="G70" s="159">
        <f t="shared" si="13"/>
        <v>34</v>
      </c>
      <c r="H70" s="160">
        <v>34</v>
      </c>
      <c r="I70" s="25">
        <v>12</v>
      </c>
      <c r="J70" s="26">
        <v>6.5</v>
      </c>
      <c r="K70" s="27">
        <v>12</v>
      </c>
      <c r="L70" s="28">
        <v>6.5</v>
      </c>
      <c r="M70" s="25">
        <v>2</v>
      </c>
      <c r="N70" s="26">
        <v>9</v>
      </c>
      <c r="O70" s="27">
        <v>12</v>
      </c>
      <c r="P70" s="28">
        <v>7</v>
      </c>
      <c r="Q70" s="25">
        <v>12</v>
      </c>
      <c r="R70" s="26">
        <v>7</v>
      </c>
      <c r="S70" s="27">
        <v>0</v>
      </c>
      <c r="T70" s="28">
        <v>0</v>
      </c>
      <c r="U70" s="25">
        <v>0</v>
      </c>
      <c r="V70" s="26">
        <v>0</v>
      </c>
      <c r="W70" s="161"/>
      <c r="X70" s="162">
        <f t="shared" si="7"/>
        <v>748</v>
      </c>
      <c r="Y70" s="162" t="e">
        <f>SUMIF('[1]2007'!$B$2119:$B$2200,[1]New!B73,'[1]2007'!$E$2119:$E$2200)</f>
        <v>#VALUE!</v>
      </c>
      <c r="Z70" s="15" t="e">
        <f t="shared" si="8"/>
        <v>#VALUE!</v>
      </c>
      <c r="AA70" s="157"/>
      <c r="AB70" s="157"/>
      <c r="AC70" s="16" t="e">
        <f t="shared" si="9"/>
        <v>#VALUE!</v>
      </c>
      <c r="AE70" s="164" t="e">
        <f>IF(Y70=0,0,LOOKUP(Y70,[1]Deduct!A$2:A$18,[1]Deduct!C$2:C$18))</f>
        <v>#VALUE!</v>
      </c>
      <c r="AF70" s="165" t="e">
        <f>IF(Y70=0,0,LOOKUP(Y70,[1]Deduct!A$2:A$18,[1]Deduct!D$2:D$18))</f>
        <v>#VALUE!</v>
      </c>
      <c r="AG70" s="165" t="e">
        <f>IF(Y70=0,0,LOOKUP(Y70,[1]Deduct!A$2:A$18,[1]Deduct!E$2:E$18))</f>
        <v>#VALUE!</v>
      </c>
      <c r="AH70" s="166" t="e">
        <f t="shared" si="10"/>
        <v>#VALUE!</v>
      </c>
      <c r="AJ70" s="163">
        <f>IF(X70=0,0,LOOKUP(X70,[1]Deduct!A$21:A$64,[1]Deduct!A$21:A$64))-X70</f>
        <v>-8</v>
      </c>
      <c r="AK70" s="167">
        <f>IF(X70=0,0,LOOKUP(X70,[1]Deduct!A$21:A$64,[1]Deduct!C$21:C$64))</f>
        <v>73.03</v>
      </c>
      <c r="AL70" s="163">
        <f>IF(X70=0,0,LOOKUP(X70,[1]Deduct!A$21:A$64,[1]Deduct!D$21:D$64))</f>
        <v>29.99</v>
      </c>
      <c r="AM70" s="163">
        <f>IF(X70=0,0,LOOKUP(X70,[1]Deduct!A$21:A$64,[1]Deduct!E$21:E$64))</f>
        <v>12.83</v>
      </c>
      <c r="AN70" s="165">
        <f t="shared" si="11"/>
        <v>163.80000000000001</v>
      </c>
      <c r="AP70" s="168" t="e">
        <f t="shared" si="12"/>
        <v>#VALUE!</v>
      </c>
    </row>
    <row r="71" spans="1:42" s="163" customFormat="1" ht="15">
      <c r="A71" s="156">
        <v>69</v>
      </c>
      <c r="B71" s="181" t="s">
        <v>103</v>
      </c>
      <c r="C71" s="3" t="s">
        <v>183</v>
      </c>
      <c r="D71" s="1" t="s">
        <v>26</v>
      </c>
      <c r="E71" s="157" t="s">
        <v>18</v>
      </c>
      <c r="F71" s="158">
        <v>10.25</v>
      </c>
      <c r="G71" s="159">
        <f t="shared" si="13"/>
        <v>30</v>
      </c>
      <c r="H71" s="160">
        <v>30</v>
      </c>
      <c r="I71" s="25">
        <v>4</v>
      </c>
      <c r="J71" s="26">
        <v>10</v>
      </c>
      <c r="K71" s="27">
        <v>4</v>
      </c>
      <c r="L71" s="28">
        <v>10</v>
      </c>
      <c r="M71" s="25">
        <v>4</v>
      </c>
      <c r="N71" s="26">
        <v>10</v>
      </c>
      <c r="O71" s="27">
        <v>4</v>
      </c>
      <c r="P71" s="28">
        <v>10</v>
      </c>
      <c r="Q71" s="25">
        <v>0</v>
      </c>
      <c r="R71" s="26">
        <v>0</v>
      </c>
      <c r="S71" s="27">
        <v>4</v>
      </c>
      <c r="T71" s="28">
        <v>10</v>
      </c>
      <c r="U71" s="25">
        <v>0</v>
      </c>
      <c r="V71" s="26">
        <v>0</v>
      </c>
      <c r="W71" s="161"/>
      <c r="X71" s="162">
        <f t="shared" si="7"/>
        <v>615</v>
      </c>
      <c r="Y71" s="162" t="e">
        <f>SUMIF('[1]2007'!$B$2119:$B$2200,[1]New!B74,'[1]2007'!$E$2119:$E$2200)</f>
        <v>#VALUE!</v>
      </c>
      <c r="Z71" s="15" t="e">
        <f t="shared" si="8"/>
        <v>#VALUE!</v>
      </c>
      <c r="AA71" s="157"/>
      <c r="AB71" s="157"/>
      <c r="AC71" s="16" t="e">
        <f t="shared" si="9"/>
        <v>#VALUE!</v>
      </c>
      <c r="AE71" s="164" t="e">
        <f>IF(Y71=0,0,LOOKUP(Y71,[1]Deduct!A$2:A$18,[1]Deduct!C$2:C$18))</f>
        <v>#VALUE!</v>
      </c>
      <c r="AF71" s="165" t="e">
        <f>IF(Y71=0,0,LOOKUP(Y71,[1]Deduct!A$2:A$18,[1]Deduct!D$2:D$18))</f>
        <v>#VALUE!</v>
      </c>
      <c r="AG71" s="165" t="e">
        <f>IF(Y71=0,0,LOOKUP(Y71,[1]Deduct!A$2:A$18,[1]Deduct!E$2:E$18))</f>
        <v>#VALUE!</v>
      </c>
      <c r="AH71" s="166" t="e">
        <f t="shared" si="10"/>
        <v>#VALUE!</v>
      </c>
      <c r="AJ71" s="163">
        <f>IF(X71=0,0,LOOKUP(X71,[1]Deduct!A$21:A$64,[1]Deduct!A$21:A$64))-X71</f>
        <v>-5</v>
      </c>
      <c r="AK71" s="167">
        <f>IF(X71=0,0,LOOKUP(X71,[1]Deduct!A$21:A$64,[1]Deduct!C$21:C$64))</f>
        <v>38.94</v>
      </c>
      <c r="AL71" s="163">
        <f>IF(X71=0,0,LOOKUP(X71,[1]Deduct!A$21:A$64,[1]Deduct!D$21:D$64))</f>
        <v>23.54</v>
      </c>
      <c r="AM71" s="163">
        <f>IF(X71=0,0,LOOKUP(X71,[1]Deduct!A$21:A$64,[1]Deduct!E$21:E$64))</f>
        <v>10.56</v>
      </c>
      <c r="AN71" s="165">
        <f t="shared" si="11"/>
        <v>111.36</v>
      </c>
      <c r="AP71" s="168" t="e">
        <f t="shared" si="12"/>
        <v>#VALUE!</v>
      </c>
    </row>
    <row r="72" spans="1:42" s="163" customFormat="1" ht="15">
      <c r="A72" s="156">
        <v>70</v>
      </c>
      <c r="B72" s="181" t="s">
        <v>104</v>
      </c>
      <c r="C72" s="3" t="s">
        <v>184</v>
      </c>
      <c r="D72" s="1" t="s">
        <v>19</v>
      </c>
      <c r="E72" s="157" t="s">
        <v>18</v>
      </c>
      <c r="F72" s="158">
        <v>11</v>
      </c>
      <c r="G72" s="159">
        <f t="shared" si="13"/>
        <v>20</v>
      </c>
      <c r="H72" s="160">
        <v>20</v>
      </c>
      <c r="I72" s="25">
        <v>0</v>
      </c>
      <c r="J72" s="26">
        <v>0</v>
      </c>
      <c r="K72" s="27">
        <v>6</v>
      </c>
      <c r="L72" s="28">
        <v>10</v>
      </c>
      <c r="M72" s="25">
        <v>6</v>
      </c>
      <c r="N72" s="26">
        <v>10</v>
      </c>
      <c r="O72" s="27">
        <v>6</v>
      </c>
      <c r="P72" s="28">
        <v>10</v>
      </c>
      <c r="Q72" s="25">
        <v>6</v>
      </c>
      <c r="R72" s="26">
        <v>10</v>
      </c>
      <c r="S72" s="27">
        <v>0</v>
      </c>
      <c r="T72" s="28">
        <v>0</v>
      </c>
      <c r="U72" s="25">
        <v>6</v>
      </c>
      <c r="V72" s="26">
        <v>10</v>
      </c>
      <c r="W72" s="161"/>
      <c r="X72" s="162">
        <f t="shared" si="7"/>
        <v>440</v>
      </c>
      <c r="Y72" s="162" t="e">
        <f>SUMIF('[1]2007'!$B$2119:$B$2200,[1]New!B75,'[1]2007'!$E$2119:$E$2200)</f>
        <v>#VALUE!</v>
      </c>
      <c r="Z72" s="15" t="e">
        <f t="shared" si="8"/>
        <v>#VALUE!</v>
      </c>
      <c r="AA72" s="157"/>
      <c r="AB72" s="157"/>
      <c r="AC72" s="16" t="e">
        <f t="shared" si="9"/>
        <v>#VALUE!</v>
      </c>
      <c r="AE72" s="164" t="e">
        <f>IF(Y72=0,0,LOOKUP(Y72,[1]Deduct!A$2:A$18,[1]Deduct!C$2:C$18))</f>
        <v>#VALUE!</v>
      </c>
      <c r="AF72" s="165" t="e">
        <f>IF(Y72=0,0,LOOKUP(Y72,[1]Deduct!A$2:A$18,[1]Deduct!D$2:D$18))</f>
        <v>#VALUE!</v>
      </c>
      <c r="AG72" s="165" t="e">
        <f>IF(Y72=0,0,LOOKUP(Y72,[1]Deduct!A$2:A$18,[1]Deduct!E$2:E$18))</f>
        <v>#VALUE!</v>
      </c>
      <c r="AH72" s="166" t="e">
        <f t="shared" si="10"/>
        <v>#VALUE!</v>
      </c>
      <c r="AJ72" s="163">
        <f>IF(X72=0,0,LOOKUP(X72,[1]Deduct!A$21:A$64,[1]Deduct!A$21:A$64))-X72</f>
        <v>0</v>
      </c>
      <c r="AK72" s="167">
        <f>IF(X72=0,0,LOOKUP(X72,[1]Deduct!A$21:A$64,[1]Deduct!C$21:C$64))</f>
        <v>1.33</v>
      </c>
      <c r="AL72" s="163">
        <f>IF(X72=0,0,LOOKUP(X72,[1]Deduct!A$21:A$64,[1]Deduct!D$21:D$64))</f>
        <v>15.12</v>
      </c>
      <c r="AM72" s="163">
        <f>IF(X72=0,0,LOOKUP(X72,[1]Deduct!A$21:A$64,[1]Deduct!E$21:E$64))</f>
        <v>7.61</v>
      </c>
      <c r="AN72" s="165">
        <f t="shared" si="11"/>
        <v>49.83</v>
      </c>
      <c r="AP72" s="168" t="e">
        <f t="shared" si="12"/>
        <v>#VALUE!</v>
      </c>
    </row>
    <row r="73" spans="1:42" s="163" customFormat="1" ht="15">
      <c r="A73" s="156">
        <v>71</v>
      </c>
      <c r="B73" s="181" t="s">
        <v>105</v>
      </c>
      <c r="C73" s="3" t="s">
        <v>185</v>
      </c>
      <c r="D73" s="1" t="s">
        <v>20</v>
      </c>
      <c r="E73" s="157" t="s">
        <v>18</v>
      </c>
      <c r="F73" s="158">
        <v>11</v>
      </c>
      <c r="G73" s="159">
        <f t="shared" si="13"/>
        <v>20</v>
      </c>
      <c r="H73" s="160">
        <v>20</v>
      </c>
      <c r="I73" s="25">
        <v>1</v>
      </c>
      <c r="J73" s="26">
        <v>6</v>
      </c>
      <c r="K73" s="27">
        <v>0</v>
      </c>
      <c r="L73" s="28">
        <v>0</v>
      </c>
      <c r="M73" s="25">
        <v>0</v>
      </c>
      <c r="N73" s="26">
        <v>0</v>
      </c>
      <c r="O73" s="27">
        <v>1</v>
      </c>
      <c r="P73" s="28">
        <v>6</v>
      </c>
      <c r="Q73" s="25">
        <v>0</v>
      </c>
      <c r="R73" s="26">
        <v>0</v>
      </c>
      <c r="S73" s="27">
        <v>1</v>
      </c>
      <c r="T73" s="28">
        <v>6</v>
      </c>
      <c r="U73" s="25">
        <v>1</v>
      </c>
      <c r="V73" s="26">
        <v>6</v>
      </c>
      <c r="W73" s="161"/>
      <c r="X73" s="162">
        <f t="shared" si="7"/>
        <v>440</v>
      </c>
      <c r="Y73" s="162" t="e">
        <f>SUMIF('[1]2007'!$B$2119:$B$2200,[1]New!B76,'[1]2007'!$E$2119:$E$2200)</f>
        <v>#VALUE!</v>
      </c>
      <c r="Z73" s="15" t="e">
        <f t="shared" si="8"/>
        <v>#VALUE!</v>
      </c>
      <c r="AA73" s="157"/>
      <c r="AB73" s="157"/>
      <c r="AC73" s="16" t="e">
        <f t="shared" si="9"/>
        <v>#VALUE!</v>
      </c>
      <c r="AE73" s="164" t="e">
        <f>IF(Y73=0,0,LOOKUP(Y73,[1]Deduct!A$2:A$18,[1]Deduct!C$2:C$18))</f>
        <v>#VALUE!</v>
      </c>
      <c r="AF73" s="165" t="e">
        <f>IF(Y73=0,0,LOOKUP(Y73,[1]Deduct!A$2:A$18,[1]Deduct!D$2:D$18))</f>
        <v>#VALUE!</v>
      </c>
      <c r="AG73" s="165" t="e">
        <f>IF(Y73=0,0,LOOKUP(Y73,[1]Deduct!A$2:A$18,[1]Deduct!E$2:E$18))</f>
        <v>#VALUE!</v>
      </c>
      <c r="AH73" s="166" t="e">
        <f t="shared" si="10"/>
        <v>#VALUE!</v>
      </c>
      <c r="AJ73" s="163">
        <f>IF(X73=0,0,LOOKUP(X73,[1]Deduct!A$21:A$64,[1]Deduct!A$21:A$64))-X73</f>
        <v>0</v>
      </c>
      <c r="AK73" s="167">
        <f>IF(X73=0,0,LOOKUP(X73,[1]Deduct!A$21:A$64,[1]Deduct!C$21:C$64))</f>
        <v>1.33</v>
      </c>
      <c r="AL73" s="163">
        <f>IF(X73=0,0,LOOKUP(X73,[1]Deduct!A$21:A$64,[1]Deduct!D$21:D$64))</f>
        <v>15.12</v>
      </c>
      <c r="AM73" s="163">
        <f>IF(X73=0,0,LOOKUP(X73,[1]Deduct!A$21:A$64,[1]Deduct!E$21:E$64))</f>
        <v>7.61</v>
      </c>
      <c r="AN73" s="165">
        <f t="shared" si="11"/>
        <v>49.83</v>
      </c>
      <c r="AP73" s="168" t="e">
        <f t="shared" si="12"/>
        <v>#VALUE!</v>
      </c>
    </row>
    <row r="74" spans="1:42" s="163" customFormat="1" ht="15">
      <c r="A74" s="156">
        <v>72</v>
      </c>
      <c r="B74" s="181" t="s">
        <v>107</v>
      </c>
      <c r="C74" s="3" t="s">
        <v>187</v>
      </c>
      <c r="D74" s="1" t="s">
        <v>19</v>
      </c>
      <c r="E74" s="157" t="s">
        <v>18</v>
      </c>
      <c r="F74" s="158">
        <v>11</v>
      </c>
      <c r="G74" s="159">
        <f t="shared" si="13"/>
        <v>37.5</v>
      </c>
      <c r="H74" s="160">
        <v>37.5</v>
      </c>
      <c r="I74" s="25">
        <v>2</v>
      </c>
      <c r="J74" s="26">
        <v>10</v>
      </c>
      <c r="K74" s="27">
        <v>0</v>
      </c>
      <c r="L74" s="28">
        <v>0</v>
      </c>
      <c r="M74" s="25">
        <v>2.5</v>
      </c>
      <c r="N74" s="26">
        <v>10</v>
      </c>
      <c r="O74" s="27">
        <v>0</v>
      </c>
      <c r="P74" s="28">
        <v>0</v>
      </c>
      <c r="Q74" s="25">
        <v>2</v>
      </c>
      <c r="R74" s="26">
        <v>10</v>
      </c>
      <c r="S74" s="27">
        <v>3</v>
      </c>
      <c r="T74" s="28">
        <v>10</v>
      </c>
      <c r="U74" s="25">
        <v>3</v>
      </c>
      <c r="V74" s="26">
        <v>10</v>
      </c>
      <c r="W74" s="161"/>
      <c r="X74" s="162">
        <f t="shared" si="7"/>
        <v>825</v>
      </c>
      <c r="Y74" s="162" t="e">
        <f>SUMIF('[1]2007'!$B$2119:$B$2200,[1]New!B77,'[1]2007'!$E$2119:$E$2200)</f>
        <v>#VALUE!</v>
      </c>
      <c r="Z74" s="15" t="e">
        <f t="shared" si="8"/>
        <v>#VALUE!</v>
      </c>
      <c r="AA74" s="157"/>
      <c r="AB74" s="157"/>
      <c r="AC74" s="16" t="e">
        <f t="shared" si="9"/>
        <v>#VALUE!</v>
      </c>
      <c r="AE74" s="164" t="e">
        <f>IF(Y74=0,0,LOOKUP(Y74,[1]Deduct!A$2:A$18,[1]Deduct!C$2:C$18))</f>
        <v>#VALUE!</v>
      </c>
      <c r="AF74" s="165" t="e">
        <f>IF(Y74=0,0,LOOKUP(Y74,[1]Deduct!A$2:A$18,[1]Deduct!D$2:D$18))</f>
        <v>#VALUE!</v>
      </c>
      <c r="AG74" s="165" t="e">
        <f>IF(Y74=0,0,LOOKUP(Y74,[1]Deduct!A$2:A$18,[1]Deduct!E$2:E$18))</f>
        <v>#VALUE!</v>
      </c>
      <c r="AH74" s="166" t="e">
        <f t="shared" si="10"/>
        <v>#VALUE!</v>
      </c>
      <c r="AJ74" s="163">
        <f>IF(X74=0,0,LOOKUP(X74,[1]Deduct!A$21:A$64,[1]Deduct!A$21:A$64))-X74</f>
        <v>-75</v>
      </c>
      <c r="AK74" s="167">
        <f>IF(X74=0,0,LOOKUP(X74,[1]Deduct!A$21:A$64,[1]Deduct!C$21:C$64))</f>
        <v>76.92</v>
      </c>
      <c r="AL74" s="163">
        <f>IF(X74=0,0,LOOKUP(X74,[1]Deduct!A$21:A$64,[1]Deduct!D$21:D$64))</f>
        <v>30.49</v>
      </c>
      <c r="AM74" s="163">
        <f>IF(X74=0,0,LOOKUP(X74,[1]Deduct!A$21:A$64,[1]Deduct!E$21:E$64))</f>
        <v>13.01</v>
      </c>
      <c r="AN74" s="165">
        <f t="shared" si="11"/>
        <v>169.12</v>
      </c>
      <c r="AP74" s="168" t="e">
        <f t="shared" si="12"/>
        <v>#VALUE!</v>
      </c>
    </row>
    <row r="75" spans="1:42" s="163" customFormat="1" ht="15">
      <c r="A75" s="156">
        <v>73</v>
      </c>
      <c r="B75" s="181" t="s">
        <v>108</v>
      </c>
      <c r="C75" s="3" t="s">
        <v>188</v>
      </c>
      <c r="D75" s="1" t="s">
        <v>26</v>
      </c>
      <c r="E75" s="157" t="s">
        <v>18</v>
      </c>
      <c r="F75" s="158">
        <v>11</v>
      </c>
      <c r="G75" s="159">
        <f t="shared" si="13"/>
        <v>37.5</v>
      </c>
      <c r="H75" s="160">
        <v>37.5</v>
      </c>
      <c r="I75" s="25">
        <v>9</v>
      </c>
      <c r="J75" s="26">
        <v>4.5</v>
      </c>
      <c r="K75" s="27">
        <v>9</v>
      </c>
      <c r="L75" s="28">
        <v>4.5</v>
      </c>
      <c r="M75" s="25">
        <v>0</v>
      </c>
      <c r="N75" s="26">
        <v>0</v>
      </c>
      <c r="O75" s="27">
        <v>9</v>
      </c>
      <c r="P75" s="28">
        <v>4.5</v>
      </c>
      <c r="Q75" s="25">
        <v>0</v>
      </c>
      <c r="R75" s="26">
        <v>0</v>
      </c>
      <c r="S75" s="27">
        <v>9</v>
      </c>
      <c r="T75" s="28">
        <v>4.5</v>
      </c>
      <c r="U75" s="25">
        <v>9</v>
      </c>
      <c r="V75" s="26">
        <v>4.5</v>
      </c>
      <c r="W75" s="161"/>
      <c r="X75" s="162">
        <f t="shared" si="7"/>
        <v>825</v>
      </c>
      <c r="Y75" s="162" t="e">
        <f>SUMIF('[1]2007'!$B$2119:$B$2200,[1]New!B78,'[1]2007'!$E$2119:$E$2200)</f>
        <v>#VALUE!</v>
      </c>
      <c r="Z75" s="15" t="e">
        <f t="shared" si="8"/>
        <v>#VALUE!</v>
      </c>
      <c r="AA75" s="157"/>
      <c r="AB75" s="157"/>
      <c r="AC75" s="16" t="e">
        <f t="shared" si="9"/>
        <v>#VALUE!</v>
      </c>
      <c r="AE75" s="164" t="e">
        <f>IF(Y75=0,0,LOOKUP(Y75,[1]Deduct!A$2:A$18,[1]Deduct!C$2:C$18))</f>
        <v>#VALUE!</v>
      </c>
      <c r="AF75" s="165" t="e">
        <f>IF(Y75=0,0,LOOKUP(Y75,[1]Deduct!A$2:A$18,[1]Deduct!D$2:D$18))</f>
        <v>#VALUE!</v>
      </c>
      <c r="AG75" s="165" t="e">
        <f>IF(Y75=0,0,LOOKUP(Y75,[1]Deduct!A$2:A$18,[1]Deduct!E$2:E$18))</f>
        <v>#VALUE!</v>
      </c>
      <c r="AH75" s="166" t="e">
        <f t="shared" si="10"/>
        <v>#VALUE!</v>
      </c>
      <c r="AJ75" s="163">
        <f>IF(X75=0,0,LOOKUP(X75,[1]Deduct!A$21:A$64,[1]Deduct!A$21:A$64))-X75</f>
        <v>-75</v>
      </c>
      <c r="AK75" s="167">
        <f>IF(X75=0,0,LOOKUP(X75,[1]Deduct!A$21:A$64,[1]Deduct!C$21:C$64))</f>
        <v>76.92</v>
      </c>
      <c r="AL75" s="163">
        <f>IF(X75=0,0,LOOKUP(X75,[1]Deduct!A$21:A$64,[1]Deduct!D$21:D$64))</f>
        <v>30.49</v>
      </c>
      <c r="AM75" s="163">
        <f>IF(X75=0,0,LOOKUP(X75,[1]Deduct!A$21:A$64,[1]Deduct!E$21:E$64))</f>
        <v>13.01</v>
      </c>
      <c r="AN75" s="165">
        <f t="shared" si="11"/>
        <v>169.12</v>
      </c>
      <c r="AP75" s="168" t="e">
        <f t="shared" si="12"/>
        <v>#VALUE!</v>
      </c>
    </row>
    <row r="76" spans="1:42" s="163" customFormat="1" ht="15">
      <c r="A76" s="156">
        <v>74</v>
      </c>
      <c r="B76" s="181" t="s">
        <v>265</v>
      </c>
      <c r="C76" s="3" t="s">
        <v>264</v>
      </c>
      <c r="D76" s="1" t="s">
        <v>216</v>
      </c>
      <c r="E76" s="157" t="s">
        <v>18</v>
      </c>
      <c r="F76" s="158">
        <v>11</v>
      </c>
      <c r="G76" s="159">
        <f t="shared" si="13"/>
        <v>37.5</v>
      </c>
      <c r="H76" s="160">
        <v>37.5</v>
      </c>
      <c r="I76" s="25">
        <v>2</v>
      </c>
      <c r="J76" s="26">
        <v>10</v>
      </c>
      <c r="K76" s="27">
        <v>9</v>
      </c>
      <c r="L76" s="28">
        <v>5</v>
      </c>
      <c r="M76" s="25">
        <v>0</v>
      </c>
      <c r="N76" s="26">
        <v>0</v>
      </c>
      <c r="O76" s="27">
        <v>9</v>
      </c>
      <c r="P76" s="28">
        <v>5</v>
      </c>
      <c r="Q76" s="25">
        <v>9</v>
      </c>
      <c r="R76" s="26">
        <v>5</v>
      </c>
      <c r="S76" s="27">
        <v>0</v>
      </c>
      <c r="T76" s="28">
        <v>0</v>
      </c>
      <c r="U76" s="25">
        <v>12</v>
      </c>
      <c r="V76" s="26">
        <v>5.5</v>
      </c>
      <c r="W76" s="161"/>
      <c r="X76" s="162">
        <f t="shared" si="7"/>
        <v>825</v>
      </c>
      <c r="Y76" s="162" t="e">
        <f>SUMIF('[1]2007'!$B$2119:$B$2200,[1]New!B80,'[1]2007'!$E$2119:$E$2200)</f>
        <v>#VALUE!</v>
      </c>
      <c r="Z76" s="15" t="e">
        <f t="shared" si="8"/>
        <v>#VALUE!</v>
      </c>
      <c r="AA76" s="157"/>
      <c r="AB76" s="157"/>
      <c r="AC76" s="16" t="e">
        <f t="shared" si="9"/>
        <v>#VALUE!</v>
      </c>
      <c r="AE76" s="164" t="e">
        <f>IF(Y76=0,0,LOOKUP(Y76,[1]Deduct!A$2:A$18,[1]Deduct!C$2:C$18))</f>
        <v>#VALUE!</v>
      </c>
      <c r="AF76" s="165" t="e">
        <f>IF(Y76=0,0,LOOKUP(Y76,[1]Deduct!A$2:A$18,[1]Deduct!D$2:D$18))</f>
        <v>#VALUE!</v>
      </c>
      <c r="AG76" s="165" t="e">
        <f>IF(Y76=0,0,LOOKUP(Y76,[1]Deduct!A$2:A$18,[1]Deduct!E$2:E$18))</f>
        <v>#VALUE!</v>
      </c>
      <c r="AH76" s="166" t="e">
        <f t="shared" si="10"/>
        <v>#VALUE!</v>
      </c>
      <c r="AJ76" s="163">
        <f>IF(X76=0,0,LOOKUP(X76,[1]Deduct!A$21:A$64,[1]Deduct!A$21:A$64))-X76</f>
        <v>-75</v>
      </c>
      <c r="AK76" s="167">
        <f>IF(X76=0,0,LOOKUP(X76,[1]Deduct!A$21:A$64,[1]Deduct!C$21:C$64))</f>
        <v>76.92</v>
      </c>
      <c r="AL76" s="163">
        <f>IF(X76=0,0,LOOKUP(X76,[1]Deduct!A$21:A$64,[1]Deduct!D$21:D$64))</f>
        <v>30.49</v>
      </c>
      <c r="AM76" s="163">
        <f>IF(X76=0,0,LOOKUP(X76,[1]Deduct!A$21:A$64,[1]Deduct!E$21:E$64))</f>
        <v>13.01</v>
      </c>
      <c r="AN76" s="165">
        <f t="shared" si="11"/>
        <v>169.12</v>
      </c>
      <c r="AP76" s="168" t="e">
        <f t="shared" si="12"/>
        <v>#VALUE!</v>
      </c>
    </row>
    <row r="77" spans="1:42" s="163" customFormat="1" ht="15">
      <c r="A77" s="156">
        <v>75</v>
      </c>
      <c r="B77" s="181" t="s">
        <v>110</v>
      </c>
      <c r="C77" s="3" t="s">
        <v>190</v>
      </c>
      <c r="D77" s="1" t="s">
        <v>17</v>
      </c>
      <c r="E77" s="157" t="s">
        <v>18</v>
      </c>
      <c r="F77" s="158">
        <v>11.25</v>
      </c>
      <c r="G77" s="159">
        <f t="shared" si="13"/>
        <v>44</v>
      </c>
      <c r="H77" s="160">
        <v>44</v>
      </c>
      <c r="I77" s="25">
        <v>2</v>
      </c>
      <c r="J77" s="26">
        <v>10</v>
      </c>
      <c r="K77" s="27">
        <v>9</v>
      </c>
      <c r="L77" s="28">
        <v>5</v>
      </c>
      <c r="M77" s="25">
        <v>0</v>
      </c>
      <c r="N77" s="26">
        <v>0</v>
      </c>
      <c r="O77" s="27">
        <v>9</v>
      </c>
      <c r="P77" s="28">
        <v>4</v>
      </c>
      <c r="Q77" s="25">
        <v>9</v>
      </c>
      <c r="R77" s="26">
        <v>4</v>
      </c>
      <c r="S77" s="27">
        <v>9</v>
      </c>
      <c r="T77" s="28">
        <v>4</v>
      </c>
      <c r="U77" s="25">
        <v>9</v>
      </c>
      <c r="V77" s="26">
        <v>4</v>
      </c>
      <c r="W77" s="161"/>
      <c r="X77" s="162">
        <f t="shared" si="7"/>
        <v>990</v>
      </c>
      <c r="Y77" s="162" t="e">
        <f>SUMIF('[1]2007'!$B$2119:$B$2200,[1]New!B81,'[1]2007'!$E$2119:$E$2200)</f>
        <v>#VALUE!</v>
      </c>
      <c r="Z77" s="15" t="e">
        <f t="shared" si="8"/>
        <v>#VALUE!</v>
      </c>
      <c r="AA77" s="157"/>
      <c r="AB77" s="157"/>
      <c r="AC77" s="16" t="e">
        <f t="shared" si="9"/>
        <v>#VALUE!</v>
      </c>
      <c r="AE77" s="164" t="e">
        <f>IF(Y77=0,0,LOOKUP(Y77,[1]Deduct!A$2:A$18,[1]Deduct!C$2:C$18))</f>
        <v>#VALUE!</v>
      </c>
      <c r="AF77" s="165" t="e">
        <f>IF(Y77=0,0,LOOKUP(Y77,[1]Deduct!A$2:A$18,[1]Deduct!D$2:D$18))</f>
        <v>#VALUE!</v>
      </c>
      <c r="AG77" s="165" t="e">
        <f>IF(Y77=0,0,LOOKUP(Y77,[1]Deduct!A$2:A$18,[1]Deduct!E$2:E$18))</f>
        <v>#VALUE!</v>
      </c>
      <c r="AH77" s="166" t="e">
        <f t="shared" si="10"/>
        <v>#VALUE!</v>
      </c>
      <c r="AJ77" s="163">
        <f>IF(X77=0,0,LOOKUP(X77,[1]Deduct!A$21:A$64,[1]Deduct!A$21:A$64))-X77</f>
        <v>-30</v>
      </c>
      <c r="AK77" s="167">
        <f>IF(X77=0,0,LOOKUP(X77,[1]Deduct!A$21:A$64,[1]Deduct!C$21:C$64))</f>
        <v>119.97</v>
      </c>
      <c r="AL77" s="163">
        <f>IF(X77=0,0,LOOKUP(X77,[1]Deduct!A$21:A$64,[1]Deduct!D$21:D$64))</f>
        <v>40.86</v>
      </c>
      <c r="AM77" s="163">
        <f>IF(X77=0,0,LOOKUP(X77,[1]Deduct!A$21:A$64,[1]Deduct!E$21:E$64))</f>
        <v>16.61</v>
      </c>
      <c r="AN77" s="165">
        <f t="shared" si="11"/>
        <v>241.55</v>
      </c>
      <c r="AP77" s="168" t="e">
        <f t="shared" si="12"/>
        <v>#VALUE!</v>
      </c>
    </row>
    <row r="78" spans="1:42" s="163" customFormat="1" ht="15">
      <c r="A78" s="156">
        <v>76</v>
      </c>
      <c r="B78" s="181" t="s">
        <v>111</v>
      </c>
      <c r="C78" s="3" t="s">
        <v>191</v>
      </c>
      <c r="D78" s="1" t="s">
        <v>20</v>
      </c>
      <c r="E78" s="157" t="s">
        <v>18</v>
      </c>
      <c r="F78" s="158">
        <v>11.75</v>
      </c>
      <c r="G78" s="159">
        <f t="shared" si="13"/>
        <v>40</v>
      </c>
      <c r="H78" s="160">
        <v>40</v>
      </c>
      <c r="I78" s="25">
        <v>9</v>
      </c>
      <c r="J78" s="26">
        <v>5</v>
      </c>
      <c r="K78" s="27">
        <v>9</v>
      </c>
      <c r="L78" s="28">
        <v>5</v>
      </c>
      <c r="M78" s="25">
        <v>9</v>
      </c>
      <c r="N78" s="26">
        <v>5</v>
      </c>
      <c r="O78" s="27">
        <v>9</v>
      </c>
      <c r="P78" s="28">
        <v>5</v>
      </c>
      <c r="Q78" s="25">
        <v>1</v>
      </c>
      <c r="R78" s="26">
        <v>9</v>
      </c>
      <c r="S78" s="27">
        <v>0</v>
      </c>
      <c r="T78" s="28">
        <v>0</v>
      </c>
      <c r="U78" s="25">
        <v>0</v>
      </c>
      <c r="V78" s="26">
        <v>0</v>
      </c>
      <c r="W78" s="161"/>
      <c r="X78" s="162">
        <f t="shared" si="7"/>
        <v>940</v>
      </c>
      <c r="Y78" s="162" t="e">
        <f>SUMIF('[1]2007'!$B$2119:$B$2200,[1]New!B82,'[1]2007'!$E$2119:$E$2200)</f>
        <v>#VALUE!</v>
      </c>
      <c r="Z78" s="15" t="e">
        <f t="shared" si="8"/>
        <v>#VALUE!</v>
      </c>
      <c r="AA78" s="157"/>
      <c r="AB78" s="157"/>
      <c r="AC78" s="16" t="e">
        <f t="shared" si="9"/>
        <v>#VALUE!</v>
      </c>
      <c r="AE78" s="164" t="e">
        <f>IF(Y78=0,0,LOOKUP(Y78,[1]Deduct!A$2:A$18,[1]Deduct!C$2:C$18))</f>
        <v>#VALUE!</v>
      </c>
      <c r="AF78" s="165" t="e">
        <f>IF(Y78=0,0,LOOKUP(Y78,[1]Deduct!A$2:A$18,[1]Deduct!D$2:D$18))</f>
        <v>#VALUE!</v>
      </c>
      <c r="AG78" s="165" t="e">
        <f>IF(Y78=0,0,LOOKUP(Y78,[1]Deduct!A$2:A$18,[1]Deduct!E$2:E$18))</f>
        <v>#VALUE!</v>
      </c>
      <c r="AH78" s="166" t="e">
        <f t="shared" si="10"/>
        <v>#VALUE!</v>
      </c>
      <c r="AJ78" s="163">
        <f>IF(X78=0,0,LOOKUP(X78,[1]Deduct!A$21:A$64,[1]Deduct!A$21:A$64))-X78</f>
        <v>-38</v>
      </c>
      <c r="AK78" s="167">
        <f>IF(X78=0,0,LOOKUP(X78,[1]Deduct!A$21:A$64,[1]Deduct!C$21:C$64))</f>
        <v>105.1</v>
      </c>
      <c r="AL78" s="163">
        <f>IF(X78=0,0,LOOKUP(X78,[1]Deduct!A$21:A$64,[1]Deduct!D$21:D$64))</f>
        <v>37.99</v>
      </c>
      <c r="AM78" s="163">
        <f>IF(X78=0,0,LOOKUP(X78,[1]Deduct!A$21:A$64,[1]Deduct!E$21:E$64))</f>
        <v>15.6</v>
      </c>
      <c r="AN78" s="165">
        <f t="shared" si="11"/>
        <v>218.52</v>
      </c>
      <c r="AP78" s="168" t="e">
        <f t="shared" si="12"/>
        <v>#VALUE!</v>
      </c>
    </row>
    <row r="79" spans="1:42" s="163" customFormat="1" ht="15">
      <c r="A79" s="156">
        <v>77</v>
      </c>
      <c r="B79" s="181" t="s">
        <v>230</v>
      </c>
      <c r="C79" s="3" t="s">
        <v>192</v>
      </c>
      <c r="D79" s="1" t="s">
        <v>17</v>
      </c>
      <c r="E79" s="157" t="s">
        <v>18</v>
      </c>
      <c r="F79" s="158">
        <v>11</v>
      </c>
      <c r="G79" s="159">
        <f t="shared" si="13"/>
        <v>37.5</v>
      </c>
      <c r="H79" s="160">
        <v>37.5</v>
      </c>
      <c r="I79" s="25">
        <v>9</v>
      </c>
      <c r="J79" s="26">
        <v>4.5</v>
      </c>
      <c r="K79" s="27">
        <v>2.5</v>
      </c>
      <c r="L79" s="28">
        <v>10</v>
      </c>
      <c r="M79" s="25">
        <v>2.5</v>
      </c>
      <c r="N79" s="26">
        <v>10</v>
      </c>
      <c r="O79" s="27">
        <v>2.5</v>
      </c>
      <c r="P79" s="28">
        <v>10</v>
      </c>
      <c r="Q79" s="25">
        <v>0</v>
      </c>
      <c r="R79" s="26">
        <v>0</v>
      </c>
      <c r="S79" s="27">
        <v>2.5</v>
      </c>
      <c r="T79" s="28">
        <v>10</v>
      </c>
      <c r="U79" s="25">
        <v>0</v>
      </c>
      <c r="V79" s="26">
        <v>0</v>
      </c>
      <c r="W79" s="161"/>
      <c r="X79" s="162">
        <f t="shared" si="7"/>
        <v>825</v>
      </c>
      <c r="Y79" s="162" t="e">
        <f>SUMIF('[1]2007'!$B$2119:$B$2200,[1]New!B83,'[1]2007'!$E$2119:$E$2200)</f>
        <v>#VALUE!</v>
      </c>
      <c r="Z79" s="15" t="e">
        <f t="shared" si="8"/>
        <v>#VALUE!</v>
      </c>
      <c r="AA79" s="157"/>
      <c r="AB79" s="157"/>
      <c r="AC79" s="16" t="e">
        <f t="shared" si="9"/>
        <v>#VALUE!</v>
      </c>
      <c r="AE79" s="164" t="e">
        <f>IF(Y79=0,0,LOOKUP(Y79,[1]Deduct!A$2:A$18,[1]Deduct!C$2:C$18))</f>
        <v>#VALUE!</v>
      </c>
      <c r="AF79" s="165" t="e">
        <f>IF(Y79=0,0,LOOKUP(Y79,[1]Deduct!A$2:A$18,[1]Deduct!D$2:D$18))</f>
        <v>#VALUE!</v>
      </c>
      <c r="AG79" s="165" t="e">
        <f>IF(Y79=0,0,LOOKUP(Y79,[1]Deduct!A$2:A$18,[1]Deduct!E$2:E$18))</f>
        <v>#VALUE!</v>
      </c>
      <c r="AH79" s="166" t="e">
        <f t="shared" si="10"/>
        <v>#VALUE!</v>
      </c>
      <c r="AJ79" s="163">
        <f>IF(X79=0,0,LOOKUP(X79,[1]Deduct!A$21:A$64,[1]Deduct!A$21:A$64))-X79</f>
        <v>-75</v>
      </c>
      <c r="AK79" s="167">
        <f>IF(X79=0,0,LOOKUP(X79,[1]Deduct!A$21:A$64,[1]Deduct!C$21:C$64))</f>
        <v>76.92</v>
      </c>
      <c r="AL79" s="163">
        <f>IF(X79=0,0,LOOKUP(X79,[1]Deduct!A$21:A$64,[1]Deduct!D$21:D$64))</f>
        <v>30.49</v>
      </c>
      <c r="AM79" s="163">
        <f>IF(X79=0,0,LOOKUP(X79,[1]Deduct!A$21:A$64,[1]Deduct!E$21:E$64))</f>
        <v>13.01</v>
      </c>
      <c r="AN79" s="165">
        <f t="shared" si="11"/>
        <v>169.12</v>
      </c>
      <c r="AP79" s="168" t="e">
        <f t="shared" si="12"/>
        <v>#VALUE!</v>
      </c>
    </row>
    <row r="80" spans="1:42" s="163" customFormat="1" ht="15">
      <c r="A80" s="156">
        <v>78</v>
      </c>
      <c r="B80" s="181" t="s">
        <v>112</v>
      </c>
      <c r="C80" s="3" t="s">
        <v>193</v>
      </c>
      <c r="D80" s="1" t="s">
        <v>26</v>
      </c>
      <c r="E80" s="157" t="s">
        <v>18</v>
      </c>
      <c r="F80" s="158">
        <v>11.75</v>
      </c>
      <c r="G80" s="159">
        <f t="shared" si="13"/>
        <v>34</v>
      </c>
      <c r="H80" s="160">
        <v>34</v>
      </c>
      <c r="I80" s="25">
        <v>0</v>
      </c>
      <c r="J80" s="26">
        <v>0</v>
      </c>
      <c r="K80" s="27">
        <v>0</v>
      </c>
      <c r="L80" s="28">
        <v>0</v>
      </c>
      <c r="M80" s="25">
        <v>3</v>
      </c>
      <c r="N80" s="26">
        <v>10</v>
      </c>
      <c r="O80" s="27">
        <v>3</v>
      </c>
      <c r="P80" s="28">
        <v>10</v>
      </c>
      <c r="Q80" s="25">
        <v>3</v>
      </c>
      <c r="R80" s="26">
        <v>10</v>
      </c>
      <c r="S80" s="27">
        <v>4</v>
      </c>
      <c r="T80" s="28">
        <v>10</v>
      </c>
      <c r="U80" s="25">
        <v>3</v>
      </c>
      <c r="V80" s="26">
        <v>10</v>
      </c>
      <c r="W80" s="161"/>
      <c r="X80" s="162">
        <f t="shared" si="7"/>
        <v>799</v>
      </c>
      <c r="Y80" s="162" t="e">
        <f>SUMIF('[1]2007'!$B$2119:$B$2200,[1]New!B84,'[1]2007'!$E$2119:$E$2200)</f>
        <v>#VALUE!</v>
      </c>
      <c r="Z80" s="15" t="e">
        <f t="shared" si="8"/>
        <v>#VALUE!</v>
      </c>
      <c r="AA80" s="157"/>
      <c r="AB80" s="157"/>
      <c r="AC80" s="16" t="e">
        <f t="shared" si="9"/>
        <v>#VALUE!</v>
      </c>
      <c r="AE80" s="164" t="e">
        <f>IF(Y80=0,0,LOOKUP(Y80,[1]Deduct!A$2:A$18,[1]Deduct!C$2:C$18))</f>
        <v>#VALUE!</v>
      </c>
      <c r="AF80" s="165" t="e">
        <f>IF(Y80=0,0,LOOKUP(Y80,[1]Deduct!A$2:A$18,[1]Deduct!D$2:D$18))</f>
        <v>#VALUE!</v>
      </c>
      <c r="AG80" s="165" t="e">
        <f>IF(Y80=0,0,LOOKUP(Y80,[1]Deduct!A$2:A$18,[1]Deduct!E$2:E$18))</f>
        <v>#VALUE!</v>
      </c>
      <c r="AH80" s="166" t="e">
        <f t="shared" si="10"/>
        <v>#VALUE!</v>
      </c>
      <c r="AJ80" s="163">
        <f>IF(X80=0,0,LOOKUP(X80,[1]Deduct!A$21:A$64,[1]Deduct!A$21:A$64))-X80</f>
        <v>-49</v>
      </c>
      <c r="AK80" s="167">
        <f>IF(X80=0,0,LOOKUP(X80,[1]Deduct!A$21:A$64,[1]Deduct!C$21:C$64))</f>
        <v>76.92</v>
      </c>
      <c r="AL80" s="163">
        <f>IF(X80=0,0,LOOKUP(X80,[1]Deduct!A$21:A$64,[1]Deduct!D$21:D$64))</f>
        <v>30.49</v>
      </c>
      <c r="AM80" s="163">
        <f>IF(X80=0,0,LOOKUP(X80,[1]Deduct!A$21:A$64,[1]Deduct!E$21:E$64))</f>
        <v>13.01</v>
      </c>
      <c r="AN80" s="165">
        <f t="shared" si="11"/>
        <v>169.12</v>
      </c>
      <c r="AP80" s="168" t="e">
        <f t="shared" si="12"/>
        <v>#VALUE!</v>
      </c>
    </row>
    <row r="81" spans="1:43" s="163" customFormat="1" ht="15">
      <c r="A81" s="156">
        <v>79</v>
      </c>
      <c r="B81" s="181" t="s">
        <v>251</v>
      </c>
      <c r="C81" s="3" t="s">
        <v>252</v>
      </c>
      <c r="D81" s="1" t="s">
        <v>17</v>
      </c>
      <c r="E81" s="1" t="s">
        <v>18</v>
      </c>
      <c r="F81" s="158">
        <v>11</v>
      </c>
      <c r="G81" s="159">
        <f t="shared" si="13"/>
        <v>37.5</v>
      </c>
      <c r="H81" s="160">
        <v>37.5</v>
      </c>
      <c r="I81" s="25">
        <v>10</v>
      </c>
      <c r="J81" s="26">
        <v>5.5</v>
      </c>
      <c r="K81" s="27">
        <v>10</v>
      </c>
      <c r="L81" s="28">
        <v>5.5</v>
      </c>
      <c r="M81" s="25">
        <v>10</v>
      </c>
      <c r="N81" s="26">
        <v>5.5</v>
      </c>
      <c r="O81" s="27">
        <v>0</v>
      </c>
      <c r="P81" s="28">
        <v>0</v>
      </c>
      <c r="Q81" s="25">
        <v>10</v>
      </c>
      <c r="R81" s="26">
        <v>5.5</v>
      </c>
      <c r="S81" s="27">
        <v>0</v>
      </c>
      <c r="T81" s="28">
        <v>0</v>
      </c>
      <c r="U81" s="25">
        <v>10</v>
      </c>
      <c r="V81" s="26">
        <v>5.5</v>
      </c>
      <c r="W81" s="161"/>
      <c r="X81" s="162">
        <f t="shared" si="7"/>
        <v>825</v>
      </c>
      <c r="Y81" s="162" t="e">
        <f>SUMIF('[1]2007'!$B$2119:$B$2200,[1]New!B85,'[1]2007'!$E$2119:$E$2200)</f>
        <v>#VALUE!</v>
      </c>
      <c r="Z81" s="15" t="e">
        <f t="shared" si="8"/>
        <v>#VALUE!</v>
      </c>
      <c r="AA81" s="157"/>
      <c r="AB81" s="157"/>
      <c r="AC81" s="16" t="e">
        <f t="shared" si="9"/>
        <v>#VALUE!</v>
      </c>
      <c r="AE81" s="164" t="e">
        <f>IF(Y81=0,0,LOOKUP(Y81,[1]Deduct!A$2:A$18,[1]Deduct!C$2:C$18))</f>
        <v>#VALUE!</v>
      </c>
      <c r="AF81" s="165" t="e">
        <f>IF(Y81=0,0,LOOKUP(Y81,[1]Deduct!A$2:A$18,[1]Deduct!D$2:D$18))</f>
        <v>#VALUE!</v>
      </c>
      <c r="AG81" s="165" t="e">
        <f>IF(Y81=0,0,LOOKUP(Y81,[1]Deduct!A$2:A$18,[1]Deduct!E$2:E$18))</f>
        <v>#VALUE!</v>
      </c>
      <c r="AH81" s="166" t="e">
        <f t="shared" si="10"/>
        <v>#VALUE!</v>
      </c>
      <c r="AJ81" s="163">
        <f>IF(X81=0,0,LOOKUP(X81,[1]Deduct!A$21:A$64,[1]Deduct!A$21:A$64))-X81</f>
        <v>-75</v>
      </c>
      <c r="AK81" s="167">
        <f>IF(X81=0,0,LOOKUP(X81,[1]Deduct!A$21:A$64,[1]Deduct!C$21:C$64))</f>
        <v>76.92</v>
      </c>
      <c r="AL81" s="163">
        <f>IF(X81=0,0,LOOKUP(X81,[1]Deduct!A$21:A$64,[1]Deduct!D$21:D$64))</f>
        <v>30.49</v>
      </c>
      <c r="AM81" s="163">
        <f>IF(X81=0,0,LOOKUP(X81,[1]Deduct!A$21:A$64,[1]Deduct!E$21:E$64))</f>
        <v>13.01</v>
      </c>
      <c r="AN81" s="165">
        <f t="shared" si="11"/>
        <v>169.12</v>
      </c>
      <c r="AP81" s="168" t="e">
        <f t="shared" si="12"/>
        <v>#VALUE!</v>
      </c>
    </row>
    <row r="82" spans="1:43" s="163" customFormat="1" ht="15">
      <c r="A82" s="156">
        <v>80</v>
      </c>
      <c r="B82" s="181" t="s">
        <v>113</v>
      </c>
      <c r="C82" s="3" t="s">
        <v>194</v>
      </c>
      <c r="D82" s="1" t="s">
        <v>25</v>
      </c>
      <c r="E82" s="157" t="s">
        <v>18</v>
      </c>
      <c r="F82" s="158">
        <v>11</v>
      </c>
      <c r="G82" s="159">
        <f t="shared" si="13"/>
        <v>20</v>
      </c>
      <c r="H82" s="160">
        <v>20</v>
      </c>
      <c r="I82" s="25">
        <v>5</v>
      </c>
      <c r="J82" s="26">
        <v>9</v>
      </c>
      <c r="K82" s="27">
        <v>0</v>
      </c>
      <c r="L82" s="28">
        <v>0</v>
      </c>
      <c r="M82" s="25">
        <v>5</v>
      </c>
      <c r="N82" s="26">
        <v>9</v>
      </c>
      <c r="O82" s="27">
        <v>0</v>
      </c>
      <c r="P82" s="28">
        <v>0</v>
      </c>
      <c r="Q82" s="25">
        <v>5</v>
      </c>
      <c r="R82" s="26">
        <v>9</v>
      </c>
      <c r="S82" s="27">
        <v>5</v>
      </c>
      <c r="T82" s="28">
        <v>9</v>
      </c>
      <c r="U82" s="25">
        <v>5</v>
      </c>
      <c r="V82" s="26">
        <v>9</v>
      </c>
      <c r="W82" s="161"/>
      <c r="X82" s="162">
        <f t="shared" si="7"/>
        <v>440</v>
      </c>
      <c r="Y82" s="162" t="e">
        <f>SUMIF('[1]2007'!$B$2119:$B$2200,[1]New!B86,'[1]2007'!$E$2119:$E$2200)</f>
        <v>#VALUE!</v>
      </c>
      <c r="Z82" s="15" t="e">
        <f t="shared" si="8"/>
        <v>#VALUE!</v>
      </c>
      <c r="AA82" s="157"/>
      <c r="AB82" s="157"/>
      <c r="AC82" s="16" t="e">
        <f t="shared" si="9"/>
        <v>#VALUE!</v>
      </c>
      <c r="AE82" s="164" t="e">
        <f>IF(Y82=0,0,LOOKUP(Y82,[1]Deduct!A$2:A$18,[1]Deduct!C$2:C$18))</f>
        <v>#VALUE!</v>
      </c>
      <c r="AF82" s="165" t="e">
        <f>IF(Y82=0,0,LOOKUP(Y82,[1]Deduct!A$2:A$18,[1]Deduct!D$2:D$18))</f>
        <v>#VALUE!</v>
      </c>
      <c r="AG82" s="165" t="e">
        <f>IF(Y82=0,0,LOOKUP(Y82,[1]Deduct!A$2:A$18,[1]Deduct!E$2:E$18))</f>
        <v>#VALUE!</v>
      </c>
      <c r="AH82" s="166" t="e">
        <f t="shared" si="10"/>
        <v>#VALUE!</v>
      </c>
      <c r="AJ82" s="163">
        <f>IF(X82=0,0,LOOKUP(X82,[1]Deduct!A$21:A$64,[1]Deduct!A$21:A$64))-X82</f>
        <v>0</v>
      </c>
      <c r="AK82" s="167">
        <f>IF(X82=0,0,LOOKUP(X82,[1]Deduct!A$21:A$64,[1]Deduct!C$21:C$64))</f>
        <v>1.33</v>
      </c>
      <c r="AL82" s="163">
        <f>IF(X82=0,0,LOOKUP(X82,[1]Deduct!A$21:A$64,[1]Deduct!D$21:D$64))</f>
        <v>15.12</v>
      </c>
      <c r="AM82" s="163">
        <f>IF(X82=0,0,LOOKUP(X82,[1]Deduct!A$21:A$64,[1]Deduct!E$21:E$64))</f>
        <v>7.61</v>
      </c>
      <c r="AN82" s="165">
        <f t="shared" si="11"/>
        <v>49.83</v>
      </c>
      <c r="AP82" s="168" t="e">
        <f t="shared" si="12"/>
        <v>#VALUE!</v>
      </c>
    </row>
    <row r="83" spans="1:43" s="163" customFormat="1" ht="15">
      <c r="A83" s="156">
        <v>81</v>
      </c>
      <c r="B83" s="181" t="s">
        <v>221</v>
      </c>
      <c r="C83" s="3" t="s">
        <v>222</v>
      </c>
      <c r="D83" s="1" t="s">
        <v>216</v>
      </c>
      <c r="E83" s="157" t="s">
        <v>18</v>
      </c>
      <c r="F83" s="158">
        <v>11</v>
      </c>
      <c r="G83" s="159">
        <f t="shared" si="13"/>
        <v>37.5</v>
      </c>
      <c r="H83" s="160">
        <v>37.5</v>
      </c>
      <c r="I83" s="25">
        <v>0</v>
      </c>
      <c r="J83" s="26">
        <v>0</v>
      </c>
      <c r="K83" s="27">
        <v>0</v>
      </c>
      <c r="L83" s="28">
        <v>0</v>
      </c>
      <c r="M83" s="25">
        <v>2.5</v>
      </c>
      <c r="N83" s="26">
        <v>10</v>
      </c>
      <c r="O83" s="27">
        <v>2.5</v>
      </c>
      <c r="P83" s="28">
        <v>10</v>
      </c>
      <c r="Q83" s="25">
        <v>2.5</v>
      </c>
      <c r="R83" s="26">
        <v>10</v>
      </c>
      <c r="S83" s="27">
        <v>2.5</v>
      </c>
      <c r="T83" s="28">
        <v>10</v>
      </c>
      <c r="U83" s="25">
        <v>2.5</v>
      </c>
      <c r="V83" s="26">
        <v>10</v>
      </c>
      <c r="W83" s="161"/>
      <c r="X83" s="162">
        <f t="shared" si="7"/>
        <v>825</v>
      </c>
      <c r="Y83" s="162" t="e">
        <f>SUMIF('[1]2007'!$B$2119:$B$2200,[1]New!B87,'[1]2007'!$E$2119:$E$2200)</f>
        <v>#VALUE!</v>
      </c>
      <c r="Z83" s="15" t="e">
        <f t="shared" si="8"/>
        <v>#VALUE!</v>
      </c>
      <c r="AA83" s="157"/>
      <c r="AB83" s="157"/>
      <c r="AC83" s="16" t="e">
        <f t="shared" si="9"/>
        <v>#VALUE!</v>
      </c>
      <c r="AE83" s="164" t="e">
        <f>IF(Y83=0,0,LOOKUP(Y83,[1]Deduct!A$2:A$18,[1]Deduct!C$2:C$18))</f>
        <v>#VALUE!</v>
      </c>
      <c r="AF83" s="165" t="e">
        <f>IF(Y83=0,0,LOOKUP(Y83,[1]Deduct!A$2:A$18,[1]Deduct!D$2:D$18))</f>
        <v>#VALUE!</v>
      </c>
      <c r="AG83" s="165" t="e">
        <f>IF(Y83=0,0,LOOKUP(Y83,[1]Deduct!A$2:A$18,[1]Deduct!E$2:E$18))</f>
        <v>#VALUE!</v>
      </c>
      <c r="AH83" s="166" t="e">
        <f t="shared" si="10"/>
        <v>#VALUE!</v>
      </c>
      <c r="AJ83" s="163">
        <f>IF(X83=0,0,LOOKUP(X83,[1]Deduct!A$21:A$64,[1]Deduct!A$21:A$64))-X83</f>
        <v>-75</v>
      </c>
      <c r="AK83" s="167">
        <f>IF(X83=0,0,LOOKUP(X83,[1]Deduct!A$21:A$64,[1]Deduct!C$21:C$64))</f>
        <v>76.92</v>
      </c>
      <c r="AL83" s="163">
        <f>IF(X83=0,0,LOOKUP(X83,[1]Deduct!A$21:A$64,[1]Deduct!D$21:D$64))</f>
        <v>30.49</v>
      </c>
      <c r="AM83" s="163">
        <f>IF(X83=0,0,LOOKUP(X83,[1]Deduct!A$21:A$64,[1]Deduct!E$21:E$64))</f>
        <v>13.01</v>
      </c>
      <c r="AN83" s="165">
        <f t="shared" si="11"/>
        <v>169.12</v>
      </c>
      <c r="AP83" s="168" t="e">
        <f t="shared" si="12"/>
        <v>#VALUE!</v>
      </c>
    </row>
    <row r="84" spans="1:43" s="163" customFormat="1" ht="15">
      <c r="A84" s="156">
        <v>82</v>
      </c>
      <c r="B84" s="181" t="s">
        <v>114</v>
      </c>
      <c r="C84" s="3" t="s">
        <v>195</v>
      </c>
      <c r="D84" s="1" t="s">
        <v>216</v>
      </c>
      <c r="E84" s="157" t="s">
        <v>18</v>
      </c>
      <c r="F84" s="158">
        <v>14</v>
      </c>
      <c r="G84" s="159">
        <f t="shared" si="13"/>
        <v>12.75</v>
      </c>
      <c r="H84" s="160">
        <v>12.75</v>
      </c>
      <c r="I84" s="25">
        <v>0</v>
      </c>
      <c r="J84" s="26">
        <v>0</v>
      </c>
      <c r="K84" s="27">
        <v>0</v>
      </c>
      <c r="L84" s="28">
        <v>0</v>
      </c>
      <c r="M84" s="25">
        <v>0</v>
      </c>
      <c r="N84" s="26">
        <v>0</v>
      </c>
      <c r="O84" s="27">
        <v>0</v>
      </c>
      <c r="P84" s="28">
        <v>0</v>
      </c>
      <c r="Q84" s="25">
        <v>0</v>
      </c>
      <c r="R84" s="26">
        <v>0</v>
      </c>
      <c r="S84" s="27">
        <v>4</v>
      </c>
      <c r="T84" s="28">
        <v>10</v>
      </c>
      <c r="U84" s="25">
        <v>3.25</v>
      </c>
      <c r="V84" s="26">
        <v>10</v>
      </c>
      <c r="W84" s="161"/>
      <c r="X84" s="162">
        <f t="shared" si="7"/>
        <v>357</v>
      </c>
      <c r="Y84" s="162" t="e">
        <f>SUMIF('[1]2007'!$B$2119:$B$2200,[1]New!B88,'[1]2007'!$E$2119:$E$2200)</f>
        <v>#VALUE!</v>
      </c>
      <c r="Z84" s="15" t="e">
        <f t="shared" si="8"/>
        <v>#VALUE!</v>
      </c>
      <c r="AA84" s="157"/>
      <c r="AB84" s="157"/>
      <c r="AC84" s="16" t="e">
        <f t="shared" si="9"/>
        <v>#VALUE!</v>
      </c>
      <c r="AE84" s="164" t="e">
        <f>IF(Y84=0,0,LOOKUP(Y84,[1]Deduct!A$2:A$18,[1]Deduct!C$2:C$18))</f>
        <v>#VALUE!</v>
      </c>
      <c r="AF84" s="165" t="e">
        <f>IF(Y84=0,0,LOOKUP(Y84,[1]Deduct!A$2:A$18,[1]Deduct!D$2:D$18))</f>
        <v>#VALUE!</v>
      </c>
      <c r="AG84" s="165" t="e">
        <f>IF(Y84=0,0,LOOKUP(Y84,[1]Deduct!A$2:A$18,[1]Deduct!E$2:E$18))</f>
        <v>#VALUE!</v>
      </c>
      <c r="AH84" s="166" t="e">
        <f t="shared" si="10"/>
        <v>#VALUE!</v>
      </c>
      <c r="AJ84" s="163" t="e">
        <f>IF(X84=0,0,LOOKUP(X84,[1]Deduct!A$21:A$64,[1]Deduct!A$21:A$64))-X84</f>
        <v>#N/A</v>
      </c>
      <c r="AK84" s="167" t="e">
        <f>IF(X84=0,0,LOOKUP(X84,[1]Deduct!A$21:A$64,[1]Deduct!C$21:C$64))</f>
        <v>#N/A</v>
      </c>
      <c r="AL84" s="163" t="e">
        <f>IF(X84=0,0,LOOKUP(X84,[1]Deduct!A$21:A$64,[1]Deduct!D$21:D$64))</f>
        <v>#N/A</v>
      </c>
      <c r="AM84" s="163" t="e">
        <f>IF(X84=0,0,LOOKUP(X84,[1]Deduct!A$21:A$64,[1]Deduct!E$21:E$64))</f>
        <v>#N/A</v>
      </c>
      <c r="AN84" s="165" t="e">
        <f t="shared" si="11"/>
        <v>#N/A</v>
      </c>
      <c r="AP84" s="168" t="e">
        <f t="shared" si="12"/>
        <v>#N/A</v>
      </c>
    </row>
    <row r="85" spans="1:43" s="163" customFormat="1" ht="15">
      <c r="A85" s="156">
        <v>83</v>
      </c>
      <c r="B85" s="181" t="s">
        <v>116</v>
      </c>
      <c r="C85" s="3" t="s">
        <v>197</v>
      </c>
      <c r="D85" s="1" t="s">
        <v>19</v>
      </c>
      <c r="E85" s="157" t="s">
        <v>18</v>
      </c>
      <c r="F85" s="158">
        <v>11</v>
      </c>
      <c r="G85" s="159">
        <f t="shared" si="13"/>
        <v>37.5</v>
      </c>
      <c r="H85" s="160">
        <v>37.5</v>
      </c>
      <c r="I85" s="25">
        <v>9</v>
      </c>
      <c r="J85" s="26">
        <v>5</v>
      </c>
      <c r="K85" s="27">
        <v>9</v>
      </c>
      <c r="L85" s="28">
        <v>4</v>
      </c>
      <c r="M85" s="25">
        <v>9</v>
      </c>
      <c r="N85" s="26">
        <v>4</v>
      </c>
      <c r="O85" s="27">
        <v>9</v>
      </c>
      <c r="P85" s="28">
        <v>4.5</v>
      </c>
      <c r="Q85" s="25">
        <v>9</v>
      </c>
      <c r="R85" s="26">
        <v>5</v>
      </c>
      <c r="S85" s="27">
        <v>0</v>
      </c>
      <c r="T85" s="28">
        <v>0</v>
      </c>
      <c r="U85" s="25">
        <v>0</v>
      </c>
      <c r="V85" s="26">
        <v>0</v>
      </c>
      <c r="W85" s="161"/>
      <c r="X85" s="162">
        <f>F85*G85*2</f>
        <v>825</v>
      </c>
      <c r="Y85" s="162" t="e">
        <f>SUMIF('[1]2007'!$B$2119:$B$2200,[1]New!B116,'[1]2007'!$E$2119:$E$2200)</f>
        <v>#VALUE!</v>
      </c>
      <c r="Z85" s="15" t="e">
        <f t="shared" si="8"/>
        <v>#VALUE!</v>
      </c>
      <c r="AA85" s="157"/>
      <c r="AB85" s="157"/>
      <c r="AC85" s="16" t="e">
        <f>IF(Y85=0,0,Z85/Y85)</f>
        <v>#VALUE!</v>
      </c>
      <c r="AE85" s="164" t="e">
        <f>IF(Y85=0,0,LOOKUP(Y85,[1]Deduct!A$2:A$18,[1]Deduct!C$2:C$18))</f>
        <v>#VALUE!</v>
      </c>
      <c r="AF85" s="165" t="e">
        <f>IF(Y85=0,0,LOOKUP(Y85,[1]Deduct!A$2:A$18,[1]Deduct!D$2:D$18))</f>
        <v>#VALUE!</v>
      </c>
      <c r="AG85" s="165" t="e">
        <f>IF(Y85=0,0,LOOKUP(Y85,[1]Deduct!A$2:A$18,[1]Deduct!E$2:E$18))</f>
        <v>#VALUE!</v>
      </c>
      <c r="AH85" s="166" t="e">
        <f t="shared" si="10"/>
        <v>#VALUE!</v>
      </c>
      <c r="AK85" s="167">
        <f>IF(X85=0,0,LOOKUP(X85,[1]Deduct!A$21:A$64,[1]Deduct!C$21:C$64))</f>
        <v>76.92</v>
      </c>
      <c r="AL85" s="163">
        <f>IF(X85=0,0,LOOKUP(X85,[1]Deduct!A$21:A$64,[1]Deduct!D$21:D$64))</f>
        <v>30.49</v>
      </c>
      <c r="AM85" s="163">
        <f>IF(X85=0,0,LOOKUP(X85,[1]Deduct!A$21:A$64,[1]Deduct!E$21:E$64))</f>
        <v>13.01</v>
      </c>
      <c r="AN85" s="165">
        <f t="shared" si="11"/>
        <v>169.12</v>
      </c>
      <c r="AP85" s="168" t="e">
        <f t="shared" si="12"/>
        <v>#VALUE!</v>
      </c>
    </row>
    <row r="86" spans="1:43" s="163" customFormat="1" ht="15.75" thickBot="1">
      <c r="A86" s="169">
        <v>84</v>
      </c>
      <c r="B86" s="182" t="s">
        <v>118</v>
      </c>
      <c r="C86" s="101" t="s">
        <v>199</v>
      </c>
      <c r="D86" s="103" t="s">
        <v>20</v>
      </c>
      <c r="E86" s="170" t="s">
        <v>18</v>
      </c>
      <c r="F86" s="171">
        <v>11</v>
      </c>
      <c r="G86" s="172">
        <f>IF(J86&lt;I86,J86+12-I86,J86-I86)+IF(L86&lt;K86,L86+12-K86,L86-K86)+IF(N86&lt;M86,N86+12-M86,N86-M86)+IF(P86&lt;O86,P86+12-O86,P86-O86)+IF(R86&lt;Q86,R86+12-Q86,R86-Q86)+IF(T86&lt;S86,T86+12-S86,T86-S86)+IF(V86&lt;U86,V86+12-U86,V86-U86)</f>
        <v>20.5</v>
      </c>
      <c r="H86" s="173">
        <v>20.5</v>
      </c>
      <c r="I86" s="111">
        <v>5</v>
      </c>
      <c r="J86" s="113">
        <v>9</v>
      </c>
      <c r="K86" s="115">
        <v>5</v>
      </c>
      <c r="L86" s="117">
        <v>9</v>
      </c>
      <c r="M86" s="111">
        <v>5</v>
      </c>
      <c r="N86" s="113">
        <v>9</v>
      </c>
      <c r="O86" s="115">
        <v>5</v>
      </c>
      <c r="P86" s="117">
        <v>9</v>
      </c>
      <c r="Q86" s="111">
        <v>4.5</v>
      </c>
      <c r="R86" s="113">
        <v>9</v>
      </c>
      <c r="S86" s="115">
        <v>0</v>
      </c>
      <c r="T86" s="117">
        <v>0</v>
      </c>
      <c r="U86" s="111">
        <v>0</v>
      </c>
      <c r="V86" s="113">
        <v>0</v>
      </c>
      <c r="W86" s="174"/>
      <c r="X86" s="170">
        <f>F86*G86*2</f>
        <v>451</v>
      </c>
      <c r="Y86" s="170" t="e">
        <f>SUMIF('[1]2007'!$B$2119:$B$2200,[1]New!B105,'[1]2007'!$E$2119:$E$2200)</f>
        <v>#VALUE!</v>
      </c>
      <c r="Z86" s="122" t="e">
        <f>IF(X86=0,0,X86-Y86)</f>
        <v>#VALUE!</v>
      </c>
      <c r="AA86" s="170"/>
      <c r="AB86" s="170"/>
      <c r="AC86" s="124" t="e">
        <f>IF(Y86=0,0,Z86/Y86)</f>
        <v>#VALUE!</v>
      </c>
      <c r="AD86" s="175"/>
      <c r="AE86" s="176" t="e">
        <f>IF(Y86=0,0,LOOKUP(Y86,[1]Deduct!A$2:A$18,[1]Deduct!C$2:C$18))</f>
        <v>#VALUE!</v>
      </c>
      <c r="AF86" s="177" t="e">
        <f>IF(Y86=0,0,LOOKUP(Y86,[1]Deduct!A$2:A$18,[1]Deduct!D$2:D$18))</f>
        <v>#VALUE!</v>
      </c>
      <c r="AG86" s="177" t="e">
        <f>IF(Y86=0,0,LOOKUP(Y86,[1]Deduct!A$2:A$18,[1]Deduct!E$2:E$18))</f>
        <v>#VALUE!</v>
      </c>
      <c r="AH86" s="178" t="e">
        <f t="shared" si="10"/>
        <v>#VALUE!</v>
      </c>
      <c r="AI86" s="175"/>
      <c r="AJ86" s="175"/>
      <c r="AK86" s="179">
        <f>IF(X86=0,0,LOOKUP(X86,[1]Deduct!A$21:A$64,[1]Deduct!C$21:C$64))</f>
        <v>2.73</v>
      </c>
      <c r="AL86" s="175">
        <f>IF(X86=0,0,LOOKUP(X86,[1]Deduct!A$21:A$64,[1]Deduct!D$21:D$64))</f>
        <v>15.62</v>
      </c>
      <c r="AM86" s="175">
        <f>IF(X86=0,0,LOOKUP(X86,[1]Deduct!A$21:A$64,[1]Deduct!E$21:E$64))</f>
        <v>7.79</v>
      </c>
      <c r="AN86" s="177">
        <f t="shared" si="11"/>
        <v>52.67</v>
      </c>
      <c r="AO86" s="175"/>
      <c r="AP86" s="180" t="e">
        <f t="shared" si="12"/>
        <v>#VALUE!</v>
      </c>
    </row>
    <row r="87" spans="1:43" ht="14.25" thickTop="1" thickBot="1"/>
    <row r="88" spans="1:43" ht="17.25" customHeight="1" thickTop="1" thickBot="1">
      <c r="A88" s="216" t="s">
        <v>0</v>
      </c>
      <c r="B88" s="218" t="s">
        <v>1</v>
      </c>
      <c r="C88" s="220" t="s">
        <v>2</v>
      </c>
      <c r="D88" s="222" t="s">
        <v>3</v>
      </c>
      <c r="E88" s="222" t="s">
        <v>4</v>
      </c>
      <c r="F88" s="210" t="s">
        <v>5</v>
      </c>
      <c r="G88" s="212" t="s">
        <v>6</v>
      </c>
      <c r="H88" s="214" t="s">
        <v>37</v>
      </c>
      <c r="I88" s="208" t="s">
        <v>7</v>
      </c>
      <c r="J88" s="209"/>
      <c r="K88" s="208" t="s">
        <v>8</v>
      </c>
      <c r="L88" s="209"/>
      <c r="M88" s="208" t="s">
        <v>9</v>
      </c>
      <c r="N88" s="209"/>
      <c r="O88" s="208" t="s">
        <v>10</v>
      </c>
      <c r="P88" s="209"/>
      <c r="Q88" s="208" t="s">
        <v>11</v>
      </c>
      <c r="R88" s="209"/>
      <c r="S88" s="208" t="s">
        <v>12</v>
      </c>
      <c r="T88" s="209"/>
      <c r="U88" s="208" t="s">
        <v>13</v>
      </c>
      <c r="V88" s="209"/>
      <c r="W88" s="224"/>
      <c r="X88" s="226" t="s">
        <v>16</v>
      </c>
      <c r="Y88" s="228" t="s">
        <v>30</v>
      </c>
      <c r="Z88" s="200" t="s">
        <v>32</v>
      </c>
      <c r="AA88" s="202"/>
      <c r="AB88" s="70"/>
      <c r="AC88" s="204"/>
      <c r="AD88" s="206"/>
      <c r="AE88" s="196" t="s">
        <v>33</v>
      </c>
      <c r="AF88" s="198" t="s">
        <v>34</v>
      </c>
      <c r="AG88" s="198" t="s">
        <v>35</v>
      </c>
      <c r="AH88" s="76" t="s">
        <v>30</v>
      </c>
      <c r="AI88" s="77"/>
      <c r="AJ88" s="191"/>
      <c r="AK88" s="196" t="s">
        <v>33</v>
      </c>
      <c r="AL88" s="198" t="s">
        <v>34</v>
      </c>
      <c r="AM88" s="198" t="s">
        <v>35</v>
      </c>
      <c r="AN88" s="78" t="s">
        <v>16</v>
      </c>
      <c r="AO88" s="194"/>
      <c r="AP88" s="76" t="s">
        <v>31</v>
      </c>
      <c r="AQ88" s="9"/>
    </row>
    <row r="89" spans="1:43" ht="17.25" customHeight="1" thickTop="1" thickBot="1">
      <c r="A89" s="217"/>
      <c r="B89" s="219"/>
      <c r="C89" s="221"/>
      <c r="D89" s="223"/>
      <c r="E89" s="223"/>
      <c r="F89" s="211"/>
      <c r="G89" s="213"/>
      <c r="H89" s="215"/>
      <c r="I89" s="71" t="s">
        <v>14</v>
      </c>
      <c r="J89" s="72" t="s">
        <v>15</v>
      </c>
      <c r="K89" s="71" t="s">
        <v>14</v>
      </c>
      <c r="L89" s="73" t="s">
        <v>15</v>
      </c>
      <c r="M89" s="71" t="s">
        <v>14</v>
      </c>
      <c r="N89" s="72" t="s">
        <v>15</v>
      </c>
      <c r="O89" s="71" t="s">
        <v>14</v>
      </c>
      <c r="P89" s="73" t="s">
        <v>15</v>
      </c>
      <c r="Q89" s="74" t="s">
        <v>14</v>
      </c>
      <c r="R89" s="72" t="s">
        <v>15</v>
      </c>
      <c r="S89" s="71" t="s">
        <v>14</v>
      </c>
      <c r="T89" s="73" t="s">
        <v>15</v>
      </c>
      <c r="U89" s="74" t="s">
        <v>14</v>
      </c>
      <c r="V89" s="72" t="s">
        <v>15</v>
      </c>
      <c r="W89" s="225"/>
      <c r="X89" s="227"/>
      <c r="Y89" s="229"/>
      <c r="Z89" s="201"/>
      <c r="AA89" s="203"/>
      <c r="AB89" s="10"/>
      <c r="AC89" s="205"/>
      <c r="AD89" s="207"/>
      <c r="AE89" s="197"/>
      <c r="AF89" s="199"/>
      <c r="AG89" s="199"/>
      <c r="AH89" s="7" t="s">
        <v>36</v>
      </c>
      <c r="AI89" s="75"/>
      <c r="AJ89" s="8"/>
      <c r="AK89" s="197"/>
      <c r="AL89" s="199"/>
      <c r="AM89" s="199"/>
      <c r="AN89" s="190" t="s">
        <v>36</v>
      </c>
      <c r="AO89" s="195"/>
      <c r="AP89" s="7" t="s">
        <v>36</v>
      </c>
      <c r="AQ89" s="9"/>
    </row>
    <row r="90" spans="1:43" s="163" customFormat="1" ht="15.75" thickTop="1">
      <c r="A90" s="156">
        <v>1</v>
      </c>
      <c r="B90" s="181" t="s">
        <v>47</v>
      </c>
      <c r="C90" s="3" t="s">
        <v>120</v>
      </c>
      <c r="D90" s="1" t="s">
        <v>25</v>
      </c>
      <c r="E90" s="157" t="s">
        <v>18</v>
      </c>
      <c r="F90" s="158">
        <v>11</v>
      </c>
      <c r="G90" s="159">
        <v>28</v>
      </c>
      <c r="H90" s="160">
        <v>28</v>
      </c>
      <c r="I90" s="25">
        <v>12</v>
      </c>
      <c r="J90" s="26">
        <v>5.5</v>
      </c>
      <c r="K90" s="137"/>
      <c r="L90" s="138"/>
      <c r="M90" s="25">
        <v>12</v>
      </c>
      <c r="N90" s="26">
        <v>5.5</v>
      </c>
      <c r="O90" s="27">
        <v>12</v>
      </c>
      <c r="P90" s="28">
        <v>5.5</v>
      </c>
      <c r="Q90" s="25">
        <v>12</v>
      </c>
      <c r="R90" s="26">
        <v>6</v>
      </c>
      <c r="S90" s="27">
        <v>0</v>
      </c>
      <c r="T90" s="28">
        <v>0</v>
      </c>
      <c r="U90" s="25">
        <v>0</v>
      </c>
      <c r="V90" s="26">
        <v>0</v>
      </c>
      <c r="W90" s="161"/>
      <c r="X90" s="162">
        <f t="shared" ref="X90:X112" si="14">F90*G90*2</f>
        <v>616</v>
      </c>
      <c r="Y90" s="162" t="e">
        <f>SUMIF('[1]2007'!$B$2119:$B$2200,[1]New!B90,'[1]2007'!$E$2119:$E$2200)</f>
        <v>#VALUE!</v>
      </c>
      <c r="Z90" s="15" t="e">
        <f t="shared" ref="Z90:Z112" si="15">IF(X90=0,0,X90-Y90)</f>
        <v>#VALUE!</v>
      </c>
      <c r="AA90" s="157">
        <v>1</v>
      </c>
      <c r="AB90" s="157"/>
      <c r="AC90" s="16" t="e">
        <f t="shared" ref="AC90:AC112" si="16">IF(Y90=0,0,Z90/Y90)</f>
        <v>#VALUE!</v>
      </c>
      <c r="AE90" s="164" t="e">
        <f>IF(Y90=0,0,LOOKUP(Y90,[1]Deduct!A$2:A$18,[1]Deduct!C$2:C$18))</f>
        <v>#VALUE!</v>
      </c>
      <c r="AF90" s="165" t="e">
        <f>IF(Y90=0,0,LOOKUP(Y90,[1]Deduct!A$2:A$18,[1]Deduct!D$2:D$18))</f>
        <v>#VALUE!</v>
      </c>
      <c r="AG90" s="165" t="e">
        <f>IF(Y90=0,0,LOOKUP(Y90,[1]Deduct!A$2:A$18,[1]Deduct!E$2:E$18))</f>
        <v>#VALUE!</v>
      </c>
      <c r="AH90" s="166" t="e">
        <f t="shared" ref="AH90:AH112" si="17">ROUND(AE90+AF90*2+AG90*2.4,2)</f>
        <v>#VALUE!</v>
      </c>
      <c r="AJ90" s="163">
        <f>IF(X90=0,0,LOOKUP(X90,[1]Deduct!A$21:A$64,[1]Deduct!A$21:A$64))-X90</f>
        <v>-6</v>
      </c>
      <c r="AK90" s="167">
        <f>IF(X90=0,0,LOOKUP(X90,[1]Deduct!A$21:A$64,[1]Deduct!C$21:C$64))</f>
        <v>38.94</v>
      </c>
      <c r="AL90" s="163">
        <f>IF(X90=0,0,LOOKUP(X90,[1]Deduct!A$21:A$64,[1]Deduct!D$21:D$64))</f>
        <v>23.54</v>
      </c>
      <c r="AM90" s="163">
        <f>IF(X90=0,0,LOOKUP(X90,[1]Deduct!A$21:A$64,[1]Deduct!E$21:E$64))</f>
        <v>10.56</v>
      </c>
      <c r="AN90" s="165">
        <f t="shared" ref="AN90:AN112" si="18">ROUND(AK90+AL90*2+AM90*2.4,2)</f>
        <v>111.36</v>
      </c>
      <c r="AP90" s="168" t="e">
        <f t="shared" ref="AP90:AP112" si="19">AN90-AH90</f>
        <v>#VALUE!</v>
      </c>
    </row>
    <row r="91" spans="1:43" s="163" customFormat="1" ht="15">
      <c r="A91" s="156">
        <v>2</v>
      </c>
      <c r="B91" s="181" t="s">
        <v>49</v>
      </c>
      <c r="C91" s="3" t="s">
        <v>122</v>
      </c>
      <c r="D91" s="1" t="s">
        <v>25</v>
      </c>
      <c r="E91" s="157" t="s">
        <v>18</v>
      </c>
      <c r="F91" s="158">
        <v>11.25</v>
      </c>
      <c r="G91" s="159">
        <f t="shared" ref="G91:G154" si="20">IF(J91&lt;I91,J91+12-I91,J91-I91)+IF(L91&lt;K91,L91+12-K91,L91-K91)+IF(N91&lt;M91,N91+12-M91,N91-M91)+IF(P91&lt;O91,P91+12-O91,P91-O91)+IF(R91&lt;Q91,R91+12-Q91,R91-Q91)+IF(T91&lt;S91,T91+12-S91,T91-S91)+IF(V91&lt;U91,V91+12-U91,V91-U91)</f>
        <v>30</v>
      </c>
      <c r="H91" s="160">
        <v>30</v>
      </c>
      <c r="I91" s="25">
        <v>3</v>
      </c>
      <c r="J91" s="26">
        <v>9</v>
      </c>
      <c r="K91" s="137"/>
      <c r="L91" s="138"/>
      <c r="M91" s="25">
        <v>3</v>
      </c>
      <c r="N91" s="26">
        <v>9</v>
      </c>
      <c r="O91" s="27">
        <v>3</v>
      </c>
      <c r="P91" s="28">
        <v>9</v>
      </c>
      <c r="Q91" s="25">
        <v>0</v>
      </c>
      <c r="R91" s="26">
        <v>0</v>
      </c>
      <c r="S91" s="27">
        <v>3</v>
      </c>
      <c r="T91" s="28">
        <v>9</v>
      </c>
      <c r="U91" s="25">
        <v>3</v>
      </c>
      <c r="V91" s="26">
        <v>9</v>
      </c>
      <c r="W91" s="161"/>
      <c r="X91" s="162">
        <f t="shared" si="14"/>
        <v>675</v>
      </c>
      <c r="Y91" s="162" t="e">
        <f>SUMIF('[1]2007'!$B$2119:$B$2200,[1]New!B92,'[1]2007'!$E$2119:$E$2200)</f>
        <v>#VALUE!</v>
      </c>
      <c r="Z91" s="15" t="e">
        <f t="shared" si="15"/>
        <v>#VALUE!</v>
      </c>
      <c r="AA91" s="157">
        <v>1</v>
      </c>
      <c r="AB91" s="157"/>
      <c r="AC91" s="16" t="e">
        <f t="shared" si="16"/>
        <v>#VALUE!</v>
      </c>
      <c r="AE91" s="164" t="e">
        <f>IF(Y91=0,0,LOOKUP(Y91,[1]Deduct!A$2:A$18,[1]Deduct!C$2:C$18))</f>
        <v>#VALUE!</v>
      </c>
      <c r="AF91" s="165" t="e">
        <f>IF(Y91=0,0,LOOKUP(Y91,[1]Deduct!A$2:A$18,[1]Deduct!D$2:D$18))</f>
        <v>#VALUE!</v>
      </c>
      <c r="AG91" s="165" t="e">
        <f>IF(Y91=0,0,LOOKUP(Y91,[1]Deduct!A$2:A$18,[1]Deduct!E$2:E$18))</f>
        <v>#VALUE!</v>
      </c>
      <c r="AH91" s="166" t="e">
        <f t="shared" si="17"/>
        <v>#VALUE!</v>
      </c>
      <c r="AJ91" s="163">
        <f>IF(X91=0,0,LOOKUP(X91,[1]Deduct!A$21:A$64,[1]Deduct!A$21:A$64))-X91</f>
        <v>-5</v>
      </c>
      <c r="AK91" s="167">
        <f>IF(X91=0,0,LOOKUP(X91,[1]Deduct!A$21:A$64,[1]Deduct!C$21:C$64))</f>
        <v>51.56</v>
      </c>
      <c r="AL91" s="163">
        <f>IF(X91=0,0,LOOKUP(X91,[1]Deduct!A$21:A$64,[1]Deduct!D$21:D$64))</f>
        <v>26.51</v>
      </c>
      <c r="AM91" s="163">
        <f>IF(X91=0,0,LOOKUP(X91,[1]Deduct!A$21:A$64,[1]Deduct!E$21:E$64))</f>
        <v>11.59</v>
      </c>
      <c r="AN91" s="165">
        <f t="shared" si="18"/>
        <v>132.4</v>
      </c>
      <c r="AP91" s="168" t="e">
        <f t="shared" si="19"/>
        <v>#VALUE!</v>
      </c>
    </row>
    <row r="92" spans="1:43" s="163" customFormat="1" ht="15">
      <c r="A92" s="156">
        <v>3</v>
      </c>
      <c r="B92" s="181" t="s">
        <v>50</v>
      </c>
      <c r="C92" s="3" t="s">
        <v>123</v>
      </c>
      <c r="D92" s="1" t="s">
        <v>20</v>
      </c>
      <c r="E92" s="157" t="s">
        <v>18</v>
      </c>
      <c r="F92" s="158">
        <v>11</v>
      </c>
      <c r="G92" s="159">
        <f t="shared" si="20"/>
        <v>37.5</v>
      </c>
      <c r="H92" s="160">
        <v>37.5</v>
      </c>
      <c r="I92" s="25">
        <v>12</v>
      </c>
      <c r="J92" s="26">
        <v>7.5</v>
      </c>
      <c r="K92" s="137"/>
      <c r="L92" s="138"/>
      <c r="M92" s="25">
        <v>12</v>
      </c>
      <c r="N92" s="26">
        <v>7.5</v>
      </c>
      <c r="O92" s="27">
        <v>12</v>
      </c>
      <c r="P92" s="28">
        <v>7.5</v>
      </c>
      <c r="Q92" s="25">
        <v>0</v>
      </c>
      <c r="R92" s="26">
        <v>0</v>
      </c>
      <c r="S92" s="27">
        <v>12</v>
      </c>
      <c r="T92" s="28">
        <v>7.5</v>
      </c>
      <c r="U92" s="25">
        <v>12</v>
      </c>
      <c r="V92" s="26">
        <v>7.5</v>
      </c>
      <c r="W92" s="161"/>
      <c r="X92" s="162">
        <f t="shared" si="14"/>
        <v>825</v>
      </c>
      <c r="Y92" s="162" t="e">
        <f>SUMIF('[1]2007'!$B$2119:$B$2200,[1]New!B94,'[1]2007'!$E$2119:$E$2200)</f>
        <v>#VALUE!</v>
      </c>
      <c r="Z92" s="15" t="e">
        <f t="shared" si="15"/>
        <v>#VALUE!</v>
      </c>
      <c r="AA92" s="157">
        <v>1</v>
      </c>
      <c r="AB92" s="157"/>
      <c r="AC92" s="16" t="e">
        <f t="shared" si="16"/>
        <v>#VALUE!</v>
      </c>
      <c r="AE92" s="164" t="e">
        <f>IF(Y92=0,0,LOOKUP(Y92,[1]Deduct!A$2:A$18,[1]Deduct!C$2:C$18))</f>
        <v>#VALUE!</v>
      </c>
      <c r="AF92" s="165" t="e">
        <f>IF(Y92=0,0,LOOKUP(Y92,[1]Deduct!A$2:A$18,[1]Deduct!D$2:D$18))</f>
        <v>#VALUE!</v>
      </c>
      <c r="AG92" s="165" t="e">
        <f>IF(Y92=0,0,LOOKUP(Y92,[1]Deduct!A$2:A$18,[1]Deduct!E$2:E$18))</f>
        <v>#VALUE!</v>
      </c>
      <c r="AH92" s="166" t="e">
        <f t="shared" si="17"/>
        <v>#VALUE!</v>
      </c>
      <c r="AJ92" s="163">
        <f>IF(X92=0,0,LOOKUP(X92,[1]Deduct!A$21:A$64,[1]Deduct!A$21:A$64))-X92</f>
        <v>-75</v>
      </c>
      <c r="AK92" s="167">
        <f>IF(X92=0,0,LOOKUP(X92,[1]Deduct!A$21:A$64,[1]Deduct!C$21:C$64))</f>
        <v>76.92</v>
      </c>
      <c r="AL92" s="163">
        <f>IF(X92=0,0,LOOKUP(X92,[1]Deduct!A$21:A$64,[1]Deduct!D$21:D$64))</f>
        <v>30.49</v>
      </c>
      <c r="AM92" s="163">
        <f>IF(X92=0,0,LOOKUP(X92,[1]Deduct!A$21:A$64,[1]Deduct!E$21:E$64))</f>
        <v>13.01</v>
      </c>
      <c r="AN92" s="165">
        <f t="shared" si="18"/>
        <v>169.12</v>
      </c>
      <c r="AP92" s="168" t="e">
        <f t="shared" si="19"/>
        <v>#VALUE!</v>
      </c>
    </row>
    <row r="93" spans="1:43" s="163" customFormat="1" ht="15">
      <c r="A93" s="156">
        <v>4</v>
      </c>
      <c r="B93" s="181" t="s">
        <v>240</v>
      </c>
      <c r="C93" s="3" t="s">
        <v>241</v>
      </c>
      <c r="D93" s="1" t="s">
        <v>20</v>
      </c>
      <c r="E93" s="157" t="s">
        <v>18</v>
      </c>
      <c r="F93" s="158">
        <v>11</v>
      </c>
      <c r="G93" s="159">
        <f t="shared" si="20"/>
        <v>16.62</v>
      </c>
      <c r="H93" s="160">
        <v>16.62</v>
      </c>
      <c r="I93" s="25">
        <v>10</v>
      </c>
      <c r="J93" s="26">
        <v>3.5</v>
      </c>
      <c r="K93" s="137"/>
      <c r="L93" s="138"/>
      <c r="M93" s="25">
        <v>0</v>
      </c>
      <c r="N93" s="26">
        <v>0</v>
      </c>
      <c r="O93" s="27">
        <v>10</v>
      </c>
      <c r="P93" s="28">
        <v>3.5</v>
      </c>
      <c r="Q93" s="25">
        <v>10</v>
      </c>
      <c r="R93" s="26">
        <v>3.62</v>
      </c>
      <c r="S93" s="27">
        <v>0</v>
      </c>
      <c r="T93" s="28">
        <v>0</v>
      </c>
      <c r="U93" s="25">
        <v>0</v>
      </c>
      <c r="V93" s="26">
        <v>0</v>
      </c>
      <c r="W93" s="161"/>
      <c r="X93" s="162">
        <f t="shared" si="14"/>
        <v>365.64000000000004</v>
      </c>
      <c r="Y93" s="162" t="e">
        <f>SUMIF('[1]2007'!$B$2119:$B$2200,[1]New!B95,'[1]2007'!$E$2119:$E$2200)</f>
        <v>#VALUE!</v>
      </c>
      <c r="Z93" s="15" t="e">
        <f t="shared" si="15"/>
        <v>#VALUE!</v>
      </c>
      <c r="AA93" s="157">
        <v>1</v>
      </c>
      <c r="AB93" s="157"/>
      <c r="AC93" s="16" t="e">
        <f t="shared" si="16"/>
        <v>#VALUE!</v>
      </c>
      <c r="AE93" s="164" t="e">
        <f>IF(Y93=0,0,LOOKUP(Y93,[1]Deduct!A$2:A$18,[1]Deduct!C$2:C$18))</f>
        <v>#VALUE!</v>
      </c>
      <c r="AF93" s="165" t="e">
        <f>IF(Y93=0,0,LOOKUP(Y93,[1]Deduct!A$2:A$18,[1]Deduct!D$2:D$18))</f>
        <v>#VALUE!</v>
      </c>
      <c r="AG93" s="165" t="e">
        <f>IF(Y93=0,0,LOOKUP(Y93,[1]Deduct!A$2:A$18,[1]Deduct!E$2:E$18))</f>
        <v>#VALUE!</v>
      </c>
      <c r="AH93" s="166" t="e">
        <f t="shared" si="17"/>
        <v>#VALUE!</v>
      </c>
      <c r="AJ93" s="163">
        <f>IF(X93=0,0,LOOKUP(X93,[1]Deduct!A$21:A$64,[1]Deduct!A$21:A$64))-X93</f>
        <v>-5.6400000000000432</v>
      </c>
      <c r="AK93" s="167" t="e">
        <f>IF(X93=0,0,LOOKUP(X93,[1]Deduct!A$21:A$64,[1]Deduct!C$21:C$64))</f>
        <v>#REF!</v>
      </c>
      <c r="AL93" s="163">
        <f>IF(X93=0,0,LOOKUP(X93,[1]Deduct!A$21:A$64,[1]Deduct!D$21:D$64))</f>
        <v>11.16</v>
      </c>
      <c r="AM93" s="163">
        <f>IF(X93=0,0,LOOKUP(X93,[1]Deduct!A$21:A$64,[1]Deduct!E$21:E$64))</f>
        <v>6.23</v>
      </c>
      <c r="AN93" s="165" t="e">
        <f t="shared" si="18"/>
        <v>#REF!</v>
      </c>
      <c r="AP93" s="168" t="e">
        <f t="shared" si="19"/>
        <v>#REF!</v>
      </c>
    </row>
    <row r="94" spans="1:43" s="163" customFormat="1" ht="15">
      <c r="A94" s="156">
        <v>5</v>
      </c>
      <c r="B94" s="181" t="s">
        <v>51</v>
      </c>
      <c r="C94" s="3" t="s">
        <v>124</v>
      </c>
      <c r="D94" s="1" t="s">
        <v>17</v>
      </c>
      <c r="E94" s="157" t="s">
        <v>18</v>
      </c>
      <c r="F94" s="158">
        <v>11.25</v>
      </c>
      <c r="G94" s="159">
        <f t="shared" si="20"/>
        <v>24.5</v>
      </c>
      <c r="H94" s="160">
        <v>24.5</v>
      </c>
      <c r="I94" s="25">
        <v>12</v>
      </c>
      <c r="J94" s="26">
        <v>5</v>
      </c>
      <c r="K94" s="137"/>
      <c r="L94" s="138"/>
      <c r="M94" s="25">
        <v>12</v>
      </c>
      <c r="N94" s="26">
        <v>5</v>
      </c>
      <c r="O94" s="27">
        <v>0</v>
      </c>
      <c r="P94" s="28">
        <v>0</v>
      </c>
      <c r="Q94" s="25">
        <v>12</v>
      </c>
      <c r="R94" s="26">
        <v>5</v>
      </c>
      <c r="S94" s="27">
        <v>12</v>
      </c>
      <c r="T94" s="28">
        <v>5</v>
      </c>
      <c r="U94" s="25">
        <v>12</v>
      </c>
      <c r="V94" s="26">
        <v>4.5</v>
      </c>
      <c r="W94" s="161"/>
      <c r="X94" s="162">
        <f t="shared" si="14"/>
        <v>551.25</v>
      </c>
      <c r="Y94" s="162" t="e">
        <f>SUMIF('[1]2007'!$B$2119:$B$2200,[1]New!B96,'[1]2007'!$E$2119:$E$2200)</f>
        <v>#VALUE!</v>
      </c>
      <c r="Z94" s="15" t="e">
        <f t="shared" si="15"/>
        <v>#VALUE!</v>
      </c>
      <c r="AA94" s="157"/>
      <c r="AB94" s="157"/>
      <c r="AC94" s="16" t="e">
        <f t="shared" si="16"/>
        <v>#VALUE!</v>
      </c>
      <c r="AE94" s="164" t="e">
        <f>IF(Y94=0,0,LOOKUP(Y94,[1]Deduct!A$2:A$18,[1]Deduct!C$2:C$18))</f>
        <v>#VALUE!</v>
      </c>
      <c r="AF94" s="165" t="e">
        <f>IF(Y94=0,0,LOOKUP(Y94,[1]Deduct!A$2:A$18,[1]Deduct!D$2:D$18))</f>
        <v>#VALUE!</v>
      </c>
      <c r="AG94" s="165" t="e">
        <f>IF(Y94=0,0,LOOKUP(Y94,[1]Deduct!A$2:A$18,[1]Deduct!E$2:E$18))</f>
        <v>#VALUE!</v>
      </c>
      <c r="AH94" s="166" t="e">
        <f t="shared" si="17"/>
        <v>#VALUE!</v>
      </c>
      <c r="AJ94" s="163">
        <f>IF(X94=0,0,LOOKUP(X94,[1]Deduct!A$21:A$64,[1]Deduct!A$21:A$64))-X94</f>
        <v>-1.25</v>
      </c>
      <c r="AK94" s="167">
        <f>IF(X94=0,0,LOOKUP(X94,[1]Deduct!A$21:A$64,[1]Deduct!C$21:C$64))</f>
        <v>23.78</v>
      </c>
      <c r="AL94" s="163">
        <f>IF(X94=0,0,LOOKUP(X94,[1]Deduct!A$21:A$64,[1]Deduct!D$21:D$64))</f>
        <v>20.57</v>
      </c>
      <c r="AM94" s="163">
        <f>IF(X94=0,0,LOOKUP(X94,[1]Deduct!A$21:A$64,[1]Deduct!E$21:E$64))</f>
        <v>9.52</v>
      </c>
      <c r="AN94" s="165">
        <f t="shared" si="18"/>
        <v>87.77</v>
      </c>
      <c r="AP94" s="168" t="e">
        <f t="shared" si="19"/>
        <v>#VALUE!</v>
      </c>
    </row>
    <row r="95" spans="1:43" s="163" customFormat="1" ht="15">
      <c r="A95" s="156">
        <v>6</v>
      </c>
      <c r="B95" s="181" t="s">
        <v>232</v>
      </c>
      <c r="C95" s="3" t="s">
        <v>233</v>
      </c>
      <c r="D95" s="1" t="s">
        <v>20</v>
      </c>
      <c r="E95" s="157" t="s">
        <v>18</v>
      </c>
      <c r="F95" s="158">
        <v>11</v>
      </c>
      <c r="G95" s="159">
        <f t="shared" si="20"/>
        <v>19.77</v>
      </c>
      <c r="H95" s="160">
        <v>19.77</v>
      </c>
      <c r="I95" s="25">
        <v>12</v>
      </c>
      <c r="J95" s="26">
        <v>5</v>
      </c>
      <c r="K95" s="137"/>
      <c r="L95" s="138"/>
      <c r="M95" s="25">
        <v>12</v>
      </c>
      <c r="N95" s="26">
        <v>5</v>
      </c>
      <c r="O95" s="27">
        <v>0</v>
      </c>
      <c r="P95" s="28">
        <v>0</v>
      </c>
      <c r="Q95" s="25">
        <v>12</v>
      </c>
      <c r="R95" s="26">
        <v>5</v>
      </c>
      <c r="S95" s="27">
        <v>12</v>
      </c>
      <c r="T95" s="28">
        <v>4.7699999999999996</v>
      </c>
      <c r="U95" s="25">
        <v>0</v>
      </c>
      <c r="V95" s="26">
        <v>0</v>
      </c>
      <c r="W95" s="161"/>
      <c r="X95" s="162">
        <f t="shared" si="14"/>
        <v>434.94</v>
      </c>
      <c r="Y95" s="162" t="e">
        <f>SUMIF('[1]2007'!$B$2119:$B$2200,[1]New!B97,'[1]2007'!$E$2119:$E$2200)</f>
        <v>#VALUE!</v>
      </c>
      <c r="Z95" s="15" t="e">
        <f t="shared" si="15"/>
        <v>#VALUE!</v>
      </c>
      <c r="AA95" s="157">
        <v>1</v>
      </c>
      <c r="AB95" s="157"/>
      <c r="AC95" s="16" t="e">
        <f t="shared" si="16"/>
        <v>#VALUE!</v>
      </c>
      <c r="AE95" s="164" t="e">
        <f>IF(Y95=0,0,LOOKUP(Y95,[1]Deduct!A$2:A$18,[1]Deduct!C$2:C$18))</f>
        <v>#VALUE!</v>
      </c>
      <c r="AF95" s="165" t="e">
        <f>IF(Y95=0,0,LOOKUP(Y95,[1]Deduct!A$2:A$18,[1]Deduct!D$2:D$18))</f>
        <v>#VALUE!</v>
      </c>
      <c r="AG95" s="165" t="e">
        <f>IF(Y95=0,0,LOOKUP(Y95,[1]Deduct!A$2:A$18,[1]Deduct!E$2:E$18))</f>
        <v>#VALUE!</v>
      </c>
      <c r="AH95" s="166" t="e">
        <f t="shared" si="17"/>
        <v>#VALUE!</v>
      </c>
      <c r="AJ95" s="163">
        <f>IF(X95=0,0,LOOKUP(X95,[1]Deduct!A$21:A$64,[1]Deduct!A$21:A$64))-X95</f>
        <v>-4.9399999999999977</v>
      </c>
      <c r="AK95" s="167">
        <f>IF(X95=0,0,LOOKUP(X95,[1]Deduct!A$21:A$64,[1]Deduct!C$21:C$64))</f>
        <v>0.67</v>
      </c>
      <c r="AL95" s="163">
        <f>IF(X95=0,0,LOOKUP(X95,[1]Deduct!A$21:A$64,[1]Deduct!D$21:D$64))</f>
        <v>14.63</v>
      </c>
      <c r="AM95" s="163">
        <f>IF(X95=0,0,LOOKUP(X95,[1]Deduct!A$21:A$64,[1]Deduct!E$21:E$64))</f>
        <v>7.44</v>
      </c>
      <c r="AN95" s="165">
        <f t="shared" si="18"/>
        <v>47.79</v>
      </c>
      <c r="AP95" s="168" t="e">
        <f t="shared" si="19"/>
        <v>#VALUE!</v>
      </c>
    </row>
    <row r="96" spans="1:43" s="163" customFormat="1" ht="15">
      <c r="A96" s="156">
        <v>7</v>
      </c>
      <c r="B96" s="181" t="s">
        <v>217</v>
      </c>
      <c r="C96" s="3" t="s">
        <v>218</v>
      </c>
      <c r="D96" s="1" t="s">
        <v>20</v>
      </c>
      <c r="E96" s="157" t="s">
        <v>18</v>
      </c>
      <c r="F96" s="158">
        <v>14</v>
      </c>
      <c r="G96" s="159">
        <f t="shared" si="20"/>
        <v>20</v>
      </c>
      <c r="H96" s="160">
        <v>20</v>
      </c>
      <c r="I96" s="25">
        <v>7.5</v>
      </c>
      <c r="J96" s="26">
        <v>11.5</v>
      </c>
      <c r="K96" s="137"/>
      <c r="L96" s="138"/>
      <c r="M96" s="25">
        <v>0</v>
      </c>
      <c r="N96" s="26">
        <v>0</v>
      </c>
      <c r="O96" s="27">
        <v>7.5</v>
      </c>
      <c r="P96" s="28">
        <v>11.5</v>
      </c>
      <c r="Q96" s="25">
        <v>7.5</v>
      </c>
      <c r="R96" s="26">
        <v>11.5</v>
      </c>
      <c r="S96" s="27">
        <v>7.5</v>
      </c>
      <c r="T96" s="28">
        <v>11.5</v>
      </c>
      <c r="U96" s="25">
        <v>7.5</v>
      </c>
      <c r="V96" s="26">
        <v>11.5</v>
      </c>
      <c r="W96" s="161"/>
      <c r="X96" s="162">
        <f t="shared" si="14"/>
        <v>560</v>
      </c>
      <c r="Y96" s="162" t="e">
        <f>SUMIF('[1]2007'!$B$2119:$B$2200,[1]New!B98,'[1]2007'!$E$2119:$E$2200)</f>
        <v>#VALUE!</v>
      </c>
      <c r="Z96" s="15" t="e">
        <f t="shared" si="15"/>
        <v>#VALUE!</v>
      </c>
      <c r="AA96" s="157"/>
      <c r="AB96" s="157"/>
      <c r="AC96" s="16" t="e">
        <f t="shared" si="16"/>
        <v>#VALUE!</v>
      </c>
      <c r="AE96" s="164" t="e">
        <f>IF(Y96=0,0,LOOKUP(Y96,[1]Deduct!A$2:A$18,[1]Deduct!C$2:C$18))</f>
        <v>#VALUE!</v>
      </c>
      <c r="AF96" s="165" t="e">
        <f>IF(Y96=0,0,LOOKUP(Y96,[1]Deduct!A$2:A$18,[1]Deduct!D$2:D$18))</f>
        <v>#VALUE!</v>
      </c>
      <c r="AG96" s="165" t="e">
        <f>IF(Y96=0,0,LOOKUP(Y96,[1]Deduct!A$2:A$18,[1]Deduct!E$2:E$18))</f>
        <v>#VALUE!</v>
      </c>
      <c r="AH96" s="166" t="e">
        <f t="shared" si="17"/>
        <v>#VALUE!</v>
      </c>
      <c r="AJ96" s="163">
        <f>IF(X96=0,0,LOOKUP(X96,[1]Deduct!A$21:A$64,[1]Deduct!A$21:A$64))-X96</f>
        <v>0</v>
      </c>
      <c r="AK96" s="167">
        <f>IF(X96=0,0,LOOKUP(X96,[1]Deduct!A$21:A$64,[1]Deduct!C$21:C$64))</f>
        <v>26.3</v>
      </c>
      <c r="AL96" s="163">
        <f>IF(X96=0,0,LOOKUP(X96,[1]Deduct!A$21:A$64,[1]Deduct!D$21:D$64))</f>
        <v>21.06</v>
      </c>
      <c r="AM96" s="163">
        <f>IF(X96=0,0,LOOKUP(X96,[1]Deduct!A$21:A$64,[1]Deduct!E$21:E$64))</f>
        <v>9.69</v>
      </c>
      <c r="AN96" s="165">
        <f t="shared" si="18"/>
        <v>91.68</v>
      </c>
      <c r="AP96" s="168" t="e">
        <f t="shared" si="19"/>
        <v>#VALUE!</v>
      </c>
    </row>
    <row r="97" spans="1:42" s="163" customFormat="1" ht="15">
      <c r="A97" s="156">
        <v>8</v>
      </c>
      <c r="B97" s="181" t="s">
        <v>52</v>
      </c>
      <c r="C97" s="3" t="s">
        <v>125</v>
      </c>
      <c r="D97" s="1" t="s">
        <v>17</v>
      </c>
      <c r="E97" s="157" t="s">
        <v>18</v>
      </c>
      <c r="F97" s="158">
        <v>11</v>
      </c>
      <c r="G97" s="159">
        <f t="shared" si="20"/>
        <v>20.75</v>
      </c>
      <c r="H97" s="160">
        <v>20.75</v>
      </c>
      <c r="I97" s="25">
        <v>11</v>
      </c>
      <c r="J97" s="26">
        <v>3</v>
      </c>
      <c r="K97" s="137"/>
      <c r="L97" s="138"/>
      <c r="M97" s="25">
        <v>11</v>
      </c>
      <c r="N97" s="26">
        <v>3</v>
      </c>
      <c r="O97" s="27">
        <v>0</v>
      </c>
      <c r="P97" s="28">
        <v>0</v>
      </c>
      <c r="Q97" s="25">
        <v>11</v>
      </c>
      <c r="R97" s="26">
        <v>3</v>
      </c>
      <c r="S97" s="27">
        <v>11</v>
      </c>
      <c r="T97" s="28">
        <v>3</v>
      </c>
      <c r="U97" s="25">
        <v>11</v>
      </c>
      <c r="V97" s="26">
        <v>3.75</v>
      </c>
      <c r="W97" s="161"/>
      <c r="X97" s="162">
        <f t="shared" si="14"/>
        <v>456.5</v>
      </c>
      <c r="Y97" s="162" t="e">
        <f>SUMIF('[1]2007'!$B$2119:$B$2200,[1]New!B99,'[1]2007'!$E$2119:$E$2200)</f>
        <v>#VALUE!</v>
      </c>
      <c r="Z97" s="15" t="e">
        <f t="shared" si="15"/>
        <v>#VALUE!</v>
      </c>
      <c r="AA97" s="157"/>
      <c r="AB97" s="157"/>
      <c r="AC97" s="16" t="e">
        <f t="shared" si="16"/>
        <v>#VALUE!</v>
      </c>
      <c r="AE97" s="164" t="e">
        <f>IF(Y97=0,0,LOOKUP(Y97,[1]Deduct!A$2:A$18,[1]Deduct!C$2:C$18))</f>
        <v>#VALUE!</v>
      </c>
      <c r="AF97" s="165" t="e">
        <f>IF(Y97=0,0,LOOKUP(Y97,[1]Deduct!A$2:A$18,[1]Deduct!D$2:D$18))</f>
        <v>#VALUE!</v>
      </c>
      <c r="AG97" s="165" t="e">
        <f>IF(Y97=0,0,LOOKUP(Y97,[1]Deduct!A$2:A$18,[1]Deduct!E$2:E$18))</f>
        <v>#VALUE!</v>
      </c>
      <c r="AH97" s="166" t="e">
        <f t="shared" si="17"/>
        <v>#VALUE!</v>
      </c>
      <c r="AJ97" s="163">
        <f>IF(X97=0,0,LOOKUP(X97,[1]Deduct!A$21:A$64,[1]Deduct!A$21:A$64))-X97</f>
        <v>-6.5</v>
      </c>
      <c r="AK97" s="167">
        <f>IF(X97=0,0,LOOKUP(X97,[1]Deduct!A$21:A$64,[1]Deduct!C$21:C$64))</f>
        <v>2.73</v>
      </c>
      <c r="AL97" s="163">
        <f>IF(X97=0,0,LOOKUP(X97,[1]Deduct!A$21:A$64,[1]Deduct!D$21:D$64))</f>
        <v>15.62</v>
      </c>
      <c r="AM97" s="163">
        <f>IF(X97=0,0,LOOKUP(X97,[1]Deduct!A$21:A$64,[1]Deduct!E$21:E$64))</f>
        <v>7.79</v>
      </c>
      <c r="AN97" s="165">
        <f t="shared" si="18"/>
        <v>52.67</v>
      </c>
      <c r="AP97" s="168" t="e">
        <f t="shared" si="19"/>
        <v>#VALUE!</v>
      </c>
    </row>
    <row r="98" spans="1:42" s="163" customFormat="1" ht="15">
      <c r="A98" s="156">
        <v>9</v>
      </c>
      <c r="B98" s="181" t="s">
        <v>53</v>
      </c>
      <c r="C98" s="3" t="s">
        <v>126</v>
      </c>
      <c r="D98" s="1" t="s">
        <v>25</v>
      </c>
      <c r="E98" s="157" t="s">
        <v>18</v>
      </c>
      <c r="F98" s="158">
        <v>11</v>
      </c>
      <c r="G98" s="159">
        <f t="shared" si="20"/>
        <v>28</v>
      </c>
      <c r="H98" s="160">
        <v>28</v>
      </c>
      <c r="I98" s="25">
        <v>0</v>
      </c>
      <c r="J98" s="26">
        <v>0</v>
      </c>
      <c r="K98" s="137"/>
      <c r="L98" s="138"/>
      <c r="M98" s="25">
        <v>12</v>
      </c>
      <c r="N98" s="26">
        <v>5.5</v>
      </c>
      <c r="O98" s="27">
        <v>12</v>
      </c>
      <c r="P98" s="28">
        <v>5.5</v>
      </c>
      <c r="Q98" s="25">
        <v>12</v>
      </c>
      <c r="R98" s="26">
        <v>5.5</v>
      </c>
      <c r="S98" s="27">
        <v>12</v>
      </c>
      <c r="T98" s="28">
        <v>5.5</v>
      </c>
      <c r="U98" s="25">
        <v>12</v>
      </c>
      <c r="V98" s="26">
        <v>6</v>
      </c>
      <c r="W98" s="161"/>
      <c r="X98" s="162">
        <f t="shared" si="14"/>
        <v>616</v>
      </c>
      <c r="Y98" s="162" t="e">
        <f>SUMIF('[1]2007'!$B$2119:$B$2200,[1]New!B100,'[1]2007'!$E$2119:$E$2200)</f>
        <v>#VALUE!</v>
      </c>
      <c r="Z98" s="15" t="e">
        <f t="shared" si="15"/>
        <v>#VALUE!</v>
      </c>
      <c r="AA98" s="157"/>
      <c r="AB98" s="157"/>
      <c r="AC98" s="16" t="e">
        <f t="shared" si="16"/>
        <v>#VALUE!</v>
      </c>
      <c r="AE98" s="164" t="e">
        <f>IF(Y98=0,0,LOOKUP(Y98,[1]Deduct!A$2:A$18,[1]Deduct!C$2:C$18))</f>
        <v>#VALUE!</v>
      </c>
      <c r="AF98" s="165" t="e">
        <f>IF(Y98=0,0,LOOKUP(Y98,[1]Deduct!A$2:A$18,[1]Deduct!D$2:D$18))</f>
        <v>#VALUE!</v>
      </c>
      <c r="AG98" s="165" t="e">
        <f>IF(Y98=0,0,LOOKUP(Y98,[1]Deduct!A$2:A$18,[1]Deduct!E$2:E$18))</f>
        <v>#VALUE!</v>
      </c>
      <c r="AH98" s="166" t="e">
        <f t="shared" si="17"/>
        <v>#VALUE!</v>
      </c>
      <c r="AJ98" s="163">
        <f>IF(X98=0,0,LOOKUP(X98,[1]Deduct!A$21:A$64,[1]Deduct!A$21:A$64))-X98</f>
        <v>-6</v>
      </c>
      <c r="AK98" s="167">
        <f>IF(X98=0,0,LOOKUP(X98,[1]Deduct!A$21:A$64,[1]Deduct!C$21:C$64))</f>
        <v>38.94</v>
      </c>
      <c r="AL98" s="163">
        <f>IF(X98=0,0,LOOKUP(X98,[1]Deduct!A$21:A$64,[1]Deduct!D$21:D$64))</f>
        <v>23.54</v>
      </c>
      <c r="AM98" s="163">
        <f>IF(X98=0,0,LOOKUP(X98,[1]Deduct!A$21:A$64,[1]Deduct!E$21:E$64))</f>
        <v>10.56</v>
      </c>
      <c r="AN98" s="165">
        <f t="shared" si="18"/>
        <v>111.36</v>
      </c>
      <c r="AP98" s="168" t="e">
        <f t="shared" si="19"/>
        <v>#VALUE!</v>
      </c>
    </row>
    <row r="99" spans="1:42" s="163" customFormat="1" ht="15">
      <c r="A99" s="156">
        <v>10</v>
      </c>
      <c r="B99" s="181" t="s">
        <v>223</v>
      </c>
      <c r="C99" s="3" t="s">
        <v>128</v>
      </c>
      <c r="D99" s="1" t="s">
        <v>26</v>
      </c>
      <c r="E99" s="157" t="s">
        <v>18</v>
      </c>
      <c r="F99" s="158">
        <v>11</v>
      </c>
      <c r="G99" s="159">
        <f t="shared" si="20"/>
        <v>20</v>
      </c>
      <c r="H99" s="160">
        <v>20</v>
      </c>
      <c r="I99" s="25">
        <v>10</v>
      </c>
      <c r="J99" s="26">
        <v>2</v>
      </c>
      <c r="K99" s="137"/>
      <c r="L99" s="138"/>
      <c r="M99" s="25">
        <v>10</v>
      </c>
      <c r="N99" s="26">
        <v>2</v>
      </c>
      <c r="O99" s="27">
        <v>10</v>
      </c>
      <c r="P99" s="28">
        <v>2</v>
      </c>
      <c r="Q99" s="25">
        <v>0</v>
      </c>
      <c r="R99" s="26">
        <v>0</v>
      </c>
      <c r="S99" s="27">
        <v>10</v>
      </c>
      <c r="T99" s="28">
        <v>2</v>
      </c>
      <c r="U99" s="25">
        <v>10</v>
      </c>
      <c r="V99" s="26">
        <v>2</v>
      </c>
      <c r="W99" s="161"/>
      <c r="X99" s="162">
        <f t="shared" si="14"/>
        <v>440</v>
      </c>
      <c r="Y99" s="162" t="e">
        <f>SUMIF('[1]2007'!$B$2119:$B$2200,[1]New!B101,'[1]2007'!$E$2119:$E$2200)</f>
        <v>#VALUE!</v>
      </c>
      <c r="Z99" s="15" t="e">
        <f t="shared" si="15"/>
        <v>#VALUE!</v>
      </c>
      <c r="AA99" s="157"/>
      <c r="AB99" s="157"/>
      <c r="AC99" s="16" t="e">
        <f t="shared" si="16"/>
        <v>#VALUE!</v>
      </c>
      <c r="AE99" s="164" t="e">
        <f>IF(Y99=0,0,LOOKUP(Y99,[1]Deduct!A$2:A$18,[1]Deduct!C$2:C$18))</f>
        <v>#VALUE!</v>
      </c>
      <c r="AF99" s="165" t="e">
        <f>IF(Y99=0,0,LOOKUP(Y99,[1]Deduct!A$2:A$18,[1]Deduct!D$2:D$18))</f>
        <v>#VALUE!</v>
      </c>
      <c r="AG99" s="165" t="e">
        <f>IF(Y99=0,0,LOOKUP(Y99,[1]Deduct!A$2:A$18,[1]Deduct!E$2:E$18))</f>
        <v>#VALUE!</v>
      </c>
      <c r="AH99" s="166" t="e">
        <f t="shared" si="17"/>
        <v>#VALUE!</v>
      </c>
      <c r="AJ99" s="163">
        <f>IF(X99=0,0,LOOKUP(X99,[1]Deduct!A$21:A$64,[1]Deduct!A$21:A$64))-X99</f>
        <v>0</v>
      </c>
      <c r="AK99" s="167">
        <f>IF(X99=0,0,LOOKUP(X99,[1]Deduct!A$21:A$64,[1]Deduct!C$21:C$64))</f>
        <v>1.33</v>
      </c>
      <c r="AL99" s="163">
        <f>IF(X99=0,0,LOOKUP(X99,[1]Deduct!A$21:A$64,[1]Deduct!D$21:D$64))</f>
        <v>15.12</v>
      </c>
      <c r="AM99" s="163">
        <f>IF(X99=0,0,LOOKUP(X99,[1]Deduct!A$21:A$64,[1]Deduct!E$21:E$64))</f>
        <v>7.61</v>
      </c>
      <c r="AN99" s="165">
        <f t="shared" si="18"/>
        <v>49.83</v>
      </c>
      <c r="AP99" s="168" t="e">
        <f t="shared" si="19"/>
        <v>#VALUE!</v>
      </c>
    </row>
    <row r="100" spans="1:42" s="163" customFormat="1" ht="15">
      <c r="A100" s="156">
        <v>11</v>
      </c>
      <c r="B100" s="181" t="s">
        <v>55</v>
      </c>
      <c r="C100" s="3" t="s">
        <v>129</v>
      </c>
      <c r="D100" s="1" t="s">
        <v>17</v>
      </c>
      <c r="E100" s="157" t="s">
        <v>18</v>
      </c>
      <c r="F100" s="158">
        <v>11</v>
      </c>
      <c r="G100" s="159">
        <f t="shared" si="20"/>
        <v>39</v>
      </c>
      <c r="H100" s="160">
        <v>39</v>
      </c>
      <c r="I100" s="25">
        <v>10</v>
      </c>
      <c r="J100" s="26">
        <v>6</v>
      </c>
      <c r="K100" s="137"/>
      <c r="L100" s="138"/>
      <c r="M100" s="25">
        <v>10</v>
      </c>
      <c r="N100" s="26">
        <v>6</v>
      </c>
      <c r="O100" s="27">
        <v>10</v>
      </c>
      <c r="P100" s="28">
        <v>6</v>
      </c>
      <c r="Q100" s="25">
        <v>0</v>
      </c>
      <c r="R100" s="26">
        <v>0</v>
      </c>
      <c r="S100" s="27">
        <v>7.5</v>
      </c>
      <c r="T100" s="28">
        <v>3.5</v>
      </c>
      <c r="U100" s="25">
        <v>7.5</v>
      </c>
      <c r="V100" s="26">
        <v>2.5</v>
      </c>
      <c r="W100" s="161"/>
      <c r="X100" s="162">
        <f t="shared" si="14"/>
        <v>858</v>
      </c>
      <c r="Y100" s="162" t="e">
        <f>SUMIF('[1]2007'!$B$2119:$B$2200,[1]New!B102,'[1]2007'!$E$2119:$E$2200)</f>
        <v>#VALUE!</v>
      </c>
      <c r="Z100" s="15" t="e">
        <f t="shared" si="15"/>
        <v>#VALUE!</v>
      </c>
      <c r="AA100" s="157">
        <v>1</v>
      </c>
      <c r="AB100" s="157"/>
      <c r="AC100" s="16" t="e">
        <f t="shared" si="16"/>
        <v>#VALUE!</v>
      </c>
      <c r="AE100" s="164" t="e">
        <f>IF(Y100=0,0,LOOKUP(Y100,[1]Deduct!A$2:A$18,[1]Deduct!C$2:C$18))</f>
        <v>#VALUE!</v>
      </c>
      <c r="AF100" s="165" t="e">
        <f>IF(Y100=0,0,LOOKUP(Y100,[1]Deduct!A$2:A$18,[1]Deduct!D$2:D$18))</f>
        <v>#VALUE!</v>
      </c>
      <c r="AG100" s="165" t="e">
        <f>IF(Y100=0,0,LOOKUP(Y100,[1]Deduct!A$2:A$18,[1]Deduct!E$2:E$18))</f>
        <v>#VALUE!</v>
      </c>
      <c r="AH100" s="166" t="e">
        <f t="shared" si="17"/>
        <v>#VALUE!</v>
      </c>
      <c r="AJ100" s="163">
        <f>IF(X100=0,0,LOOKUP(X100,[1]Deduct!A$21:A$64,[1]Deduct!A$21:A$64))-X100</f>
        <v>-108</v>
      </c>
      <c r="AK100" s="167">
        <f>IF(X100=0,0,LOOKUP(X100,[1]Deduct!A$21:A$64,[1]Deduct!C$21:C$64))</f>
        <v>76.92</v>
      </c>
      <c r="AL100" s="163">
        <f>IF(X100=0,0,LOOKUP(X100,[1]Deduct!A$21:A$64,[1]Deduct!D$21:D$64))</f>
        <v>30.49</v>
      </c>
      <c r="AM100" s="163">
        <f>IF(X100=0,0,LOOKUP(X100,[1]Deduct!A$21:A$64,[1]Deduct!E$21:E$64))</f>
        <v>13.01</v>
      </c>
      <c r="AN100" s="165">
        <f t="shared" si="18"/>
        <v>169.12</v>
      </c>
      <c r="AP100" s="168" t="e">
        <f t="shared" si="19"/>
        <v>#VALUE!</v>
      </c>
    </row>
    <row r="101" spans="1:42" s="163" customFormat="1" ht="15">
      <c r="A101" s="156">
        <v>12</v>
      </c>
      <c r="B101" s="181" t="s">
        <v>56</v>
      </c>
      <c r="C101" s="3" t="s">
        <v>131</v>
      </c>
      <c r="D101" s="1" t="s">
        <v>20</v>
      </c>
      <c r="E101" s="157" t="s">
        <v>18</v>
      </c>
      <c r="F101" s="158">
        <v>11</v>
      </c>
      <c r="G101" s="159">
        <f t="shared" si="20"/>
        <v>37.5</v>
      </c>
      <c r="H101" s="160">
        <v>37.5</v>
      </c>
      <c r="I101" s="25">
        <v>7.5</v>
      </c>
      <c r="J101" s="26">
        <v>3</v>
      </c>
      <c r="K101" s="137"/>
      <c r="L101" s="138"/>
      <c r="M101" s="25">
        <v>7.5</v>
      </c>
      <c r="N101" s="26">
        <v>3</v>
      </c>
      <c r="O101" s="27">
        <v>7.5</v>
      </c>
      <c r="P101" s="28">
        <v>3</v>
      </c>
      <c r="Q101" s="25">
        <v>0</v>
      </c>
      <c r="R101" s="26">
        <v>0</v>
      </c>
      <c r="S101" s="27">
        <v>7.5</v>
      </c>
      <c r="T101" s="28">
        <v>3</v>
      </c>
      <c r="U101" s="25">
        <v>7.5</v>
      </c>
      <c r="V101" s="26">
        <v>3</v>
      </c>
      <c r="W101" s="161"/>
      <c r="X101" s="162">
        <f t="shared" si="14"/>
        <v>825</v>
      </c>
      <c r="Y101" s="162" t="e">
        <f>SUMIF('[1]2007'!$B$2119:$B$2200,[1]New!B103,'[1]2007'!$E$2119:$E$2200)</f>
        <v>#VALUE!</v>
      </c>
      <c r="Z101" s="15" t="e">
        <f t="shared" si="15"/>
        <v>#VALUE!</v>
      </c>
      <c r="AA101" s="157"/>
      <c r="AB101" s="157"/>
      <c r="AC101" s="16" t="e">
        <f t="shared" si="16"/>
        <v>#VALUE!</v>
      </c>
      <c r="AE101" s="164" t="e">
        <f>IF(Y101=0,0,LOOKUP(Y101,[1]Deduct!A$2:A$18,[1]Deduct!C$2:C$18))</f>
        <v>#VALUE!</v>
      </c>
      <c r="AF101" s="165" t="e">
        <f>IF(Y101=0,0,LOOKUP(Y101,[1]Deduct!A$2:A$18,[1]Deduct!D$2:D$18))</f>
        <v>#VALUE!</v>
      </c>
      <c r="AG101" s="165" t="e">
        <f>IF(Y101=0,0,LOOKUP(Y101,[1]Deduct!A$2:A$18,[1]Deduct!E$2:E$18))</f>
        <v>#VALUE!</v>
      </c>
      <c r="AH101" s="166" t="e">
        <f t="shared" si="17"/>
        <v>#VALUE!</v>
      </c>
      <c r="AJ101" s="163">
        <f>IF(X101=0,0,LOOKUP(X101,[1]Deduct!A$21:A$64,[1]Deduct!A$21:A$64))-X101</f>
        <v>-75</v>
      </c>
      <c r="AK101" s="167">
        <f>IF(X101=0,0,LOOKUP(X101,[1]Deduct!A$21:A$64,[1]Deduct!C$21:C$64))</f>
        <v>76.92</v>
      </c>
      <c r="AL101" s="163">
        <f>IF(X101=0,0,LOOKUP(X101,[1]Deduct!A$21:A$64,[1]Deduct!D$21:D$64))</f>
        <v>30.49</v>
      </c>
      <c r="AM101" s="163">
        <f>IF(X101=0,0,LOOKUP(X101,[1]Deduct!A$21:A$64,[1]Deduct!E$21:E$64))</f>
        <v>13.01</v>
      </c>
      <c r="AN101" s="165">
        <f t="shared" si="18"/>
        <v>169.12</v>
      </c>
      <c r="AP101" s="168" t="e">
        <f t="shared" si="19"/>
        <v>#VALUE!</v>
      </c>
    </row>
    <row r="102" spans="1:42" s="163" customFormat="1" ht="15">
      <c r="A102" s="156">
        <v>13</v>
      </c>
      <c r="B102" s="181" t="s">
        <v>57</v>
      </c>
      <c r="C102" s="3" t="s">
        <v>132</v>
      </c>
      <c r="D102" s="1" t="s">
        <v>20</v>
      </c>
      <c r="E102" s="157" t="s">
        <v>18</v>
      </c>
      <c r="F102" s="158">
        <v>11</v>
      </c>
      <c r="G102" s="159">
        <f t="shared" si="20"/>
        <v>5.5</v>
      </c>
      <c r="H102" s="160">
        <v>5.5</v>
      </c>
      <c r="I102" s="25">
        <v>0</v>
      </c>
      <c r="J102" s="26">
        <v>0</v>
      </c>
      <c r="K102" s="137"/>
      <c r="L102" s="138"/>
      <c r="M102" s="25">
        <v>0</v>
      </c>
      <c r="N102" s="26">
        <v>0</v>
      </c>
      <c r="O102" s="27">
        <v>0</v>
      </c>
      <c r="P102" s="28">
        <v>0</v>
      </c>
      <c r="Q102" s="25">
        <v>0</v>
      </c>
      <c r="R102" s="26">
        <v>0</v>
      </c>
      <c r="S102" s="27">
        <v>0</v>
      </c>
      <c r="T102" s="28">
        <v>0</v>
      </c>
      <c r="U102" s="25">
        <v>12</v>
      </c>
      <c r="V102" s="26">
        <v>5.5</v>
      </c>
      <c r="W102" s="161"/>
      <c r="X102" s="162">
        <f t="shared" si="14"/>
        <v>121</v>
      </c>
      <c r="Y102" s="162" t="e">
        <f>SUMIF('[1]2007'!$B$2119:$B$2200,[1]New!B104,'[1]2007'!$E$2119:$E$2200)</f>
        <v>#VALUE!</v>
      </c>
      <c r="Z102" s="15" t="e">
        <f t="shared" si="15"/>
        <v>#VALUE!</v>
      </c>
      <c r="AA102" s="157"/>
      <c r="AB102" s="157"/>
      <c r="AC102" s="16" t="e">
        <f t="shared" si="16"/>
        <v>#VALUE!</v>
      </c>
      <c r="AE102" s="164" t="e">
        <f>IF(Y102=0,0,LOOKUP(Y102,[1]Deduct!A$2:A$18,[1]Deduct!C$2:C$18))</f>
        <v>#VALUE!</v>
      </c>
      <c r="AF102" s="165" t="e">
        <f>IF(Y102=0,0,LOOKUP(Y102,[1]Deduct!A$2:A$18,[1]Deduct!D$2:D$18))</f>
        <v>#VALUE!</v>
      </c>
      <c r="AG102" s="165" t="e">
        <f>IF(Y102=0,0,LOOKUP(Y102,[1]Deduct!A$2:A$18,[1]Deduct!E$2:E$18))</f>
        <v>#VALUE!</v>
      </c>
      <c r="AH102" s="166" t="e">
        <f t="shared" si="17"/>
        <v>#VALUE!</v>
      </c>
      <c r="AJ102" s="163" t="e">
        <f>IF(X102=0,0,LOOKUP(X102,[1]Deduct!A$21:A$64,[1]Deduct!A$21:A$64))-X102</f>
        <v>#N/A</v>
      </c>
      <c r="AK102" s="167" t="e">
        <f>IF(X102=0,0,LOOKUP(X102,[1]Deduct!A$21:A$64,[1]Deduct!C$21:C$64))</f>
        <v>#N/A</v>
      </c>
      <c r="AL102" s="163" t="e">
        <f>IF(X102=0,0,LOOKUP(X102,[1]Deduct!A$21:A$64,[1]Deduct!D$21:D$64))</f>
        <v>#N/A</v>
      </c>
      <c r="AM102" s="163" t="e">
        <f>IF(X102=0,0,LOOKUP(X102,[1]Deduct!A$21:A$64,[1]Deduct!E$21:E$64))</f>
        <v>#N/A</v>
      </c>
      <c r="AN102" s="165" t="e">
        <f t="shared" si="18"/>
        <v>#N/A</v>
      </c>
      <c r="AP102" s="168" t="e">
        <f t="shared" si="19"/>
        <v>#N/A</v>
      </c>
    </row>
    <row r="103" spans="1:42" s="163" customFormat="1" ht="15">
      <c r="A103" s="156">
        <v>14</v>
      </c>
      <c r="B103" s="181" t="s">
        <v>253</v>
      </c>
      <c r="C103" s="3" t="s">
        <v>254</v>
      </c>
      <c r="D103" s="1" t="s">
        <v>20</v>
      </c>
      <c r="E103" s="157" t="s">
        <v>18</v>
      </c>
      <c r="F103" s="158">
        <v>11</v>
      </c>
      <c r="G103" s="159">
        <f t="shared" si="20"/>
        <v>20.16</v>
      </c>
      <c r="H103" s="160">
        <v>20.16</v>
      </c>
      <c r="I103" s="25">
        <v>5</v>
      </c>
      <c r="J103" s="26">
        <v>9</v>
      </c>
      <c r="K103" s="137"/>
      <c r="L103" s="138"/>
      <c r="M103" s="25">
        <v>5</v>
      </c>
      <c r="N103" s="26">
        <v>9</v>
      </c>
      <c r="O103" s="27">
        <v>5</v>
      </c>
      <c r="P103" s="28">
        <v>9</v>
      </c>
      <c r="Q103" s="25">
        <v>4.84</v>
      </c>
      <c r="R103" s="26">
        <v>9</v>
      </c>
      <c r="S103" s="27">
        <v>5</v>
      </c>
      <c r="T103" s="28">
        <v>9</v>
      </c>
      <c r="U103" s="25">
        <v>0</v>
      </c>
      <c r="V103" s="26">
        <v>0</v>
      </c>
      <c r="W103" s="161"/>
      <c r="X103" s="162">
        <f t="shared" si="14"/>
        <v>443.52</v>
      </c>
      <c r="Y103" s="162" t="e">
        <f>SUMIF('[1]2007'!$B$2119:$B$2200,[1]New!B105,'[1]2007'!$E$2119:$E$2200)</f>
        <v>#VALUE!</v>
      </c>
      <c r="Z103" s="15" t="e">
        <f t="shared" si="15"/>
        <v>#VALUE!</v>
      </c>
      <c r="AA103" s="157"/>
      <c r="AB103" s="157"/>
      <c r="AC103" s="16" t="e">
        <f t="shared" si="16"/>
        <v>#VALUE!</v>
      </c>
      <c r="AE103" s="164" t="e">
        <f>IF(Y103=0,0,LOOKUP(Y103,[1]Deduct!A$2:A$18,[1]Deduct!C$2:C$18))</f>
        <v>#VALUE!</v>
      </c>
      <c r="AF103" s="165" t="e">
        <f>IF(Y103=0,0,LOOKUP(Y103,[1]Deduct!A$2:A$18,[1]Deduct!D$2:D$18))</f>
        <v>#VALUE!</v>
      </c>
      <c r="AG103" s="165" t="e">
        <f>IF(Y103=0,0,LOOKUP(Y103,[1]Deduct!A$2:A$18,[1]Deduct!E$2:E$18))</f>
        <v>#VALUE!</v>
      </c>
      <c r="AH103" s="166" t="e">
        <f t="shared" si="17"/>
        <v>#VALUE!</v>
      </c>
      <c r="AJ103" s="163">
        <f>IF(X103=0,0,LOOKUP(X103,[1]Deduct!A$21:A$64,[1]Deduct!A$21:A$64))-X103</f>
        <v>-3.5199999999999818</v>
      </c>
      <c r="AK103" s="167">
        <f>IF(X103=0,0,LOOKUP(X103,[1]Deduct!A$21:A$64,[1]Deduct!C$21:C$64))</f>
        <v>1.33</v>
      </c>
      <c r="AL103" s="163">
        <f>IF(X103=0,0,LOOKUP(X103,[1]Deduct!A$21:A$64,[1]Deduct!D$21:D$64))</f>
        <v>15.12</v>
      </c>
      <c r="AM103" s="163">
        <f>IF(X103=0,0,LOOKUP(X103,[1]Deduct!A$21:A$64,[1]Deduct!E$21:E$64))</f>
        <v>7.61</v>
      </c>
      <c r="AN103" s="165">
        <f t="shared" si="18"/>
        <v>49.83</v>
      </c>
      <c r="AP103" s="168" t="e">
        <f t="shared" si="19"/>
        <v>#VALUE!</v>
      </c>
    </row>
    <row r="104" spans="1:42" s="163" customFormat="1" ht="15">
      <c r="A104" s="156">
        <v>15</v>
      </c>
      <c r="B104" s="181" t="s">
        <v>58</v>
      </c>
      <c r="C104" s="3" t="s">
        <v>133</v>
      </c>
      <c r="D104" s="1" t="s">
        <v>17</v>
      </c>
      <c r="E104" s="157" t="s">
        <v>18</v>
      </c>
      <c r="F104" s="158">
        <v>12.75</v>
      </c>
      <c r="G104" s="159">
        <f t="shared" si="20"/>
        <v>32</v>
      </c>
      <c r="H104" s="160">
        <v>32</v>
      </c>
      <c r="I104" s="25">
        <v>9</v>
      </c>
      <c r="J104" s="26">
        <v>3.5</v>
      </c>
      <c r="K104" s="137"/>
      <c r="L104" s="138"/>
      <c r="M104" s="25">
        <v>9</v>
      </c>
      <c r="N104" s="26">
        <v>3.5</v>
      </c>
      <c r="O104" s="27">
        <v>0</v>
      </c>
      <c r="P104" s="28">
        <v>0</v>
      </c>
      <c r="Q104" s="25">
        <v>9</v>
      </c>
      <c r="R104" s="26">
        <v>3.5</v>
      </c>
      <c r="S104" s="27">
        <v>9</v>
      </c>
      <c r="T104" s="28">
        <v>3.5</v>
      </c>
      <c r="U104" s="25">
        <v>9</v>
      </c>
      <c r="V104" s="26">
        <v>3</v>
      </c>
      <c r="W104" s="161"/>
      <c r="X104" s="162">
        <f t="shared" si="14"/>
        <v>816</v>
      </c>
      <c r="Y104" s="162" t="e">
        <f>SUMIF('[1]2007'!$B$2119:$B$2200,[1]New!B106,'[1]2007'!$E$2119:$E$2200)</f>
        <v>#VALUE!</v>
      </c>
      <c r="Z104" s="15" t="e">
        <f t="shared" si="15"/>
        <v>#VALUE!</v>
      </c>
      <c r="AA104" s="157">
        <v>1</v>
      </c>
      <c r="AB104" s="157"/>
      <c r="AC104" s="16" t="e">
        <f t="shared" si="16"/>
        <v>#VALUE!</v>
      </c>
      <c r="AE104" s="164" t="e">
        <f>IF(Y104=0,0,LOOKUP(Y104,[1]Deduct!A$2:A$18,[1]Deduct!C$2:C$18))</f>
        <v>#VALUE!</v>
      </c>
      <c r="AF104" s="165" t="e">
        <f>IF(Y104=0,0,LOOKUP(Y104,[1]Deduct!A$2:A$18,[1]Deduct!D$2:D$18))</f>
        <v>#VALUE!</v>
      </c>
      <c r="AG104" s="165" t="e">
        <f>IF(Y104=0,0,LOOKUP(Y104,[1]Deduct!A$2:A$18,[1]Deduct!E$2:E$18))</f>
        <v>#VALUE!</v>
      </c>
      <c r="AH104" s="166" t="e">
        <f t="shared" si="17"/>
        <v>#VALUE!</v>
      </c>
      <c r="AJ104" s="163">
        <f>IF(X104=0,0,LOOKUP(X104,[1]Deduct!A$21:A$64,[1]Deduct!A$21:A$64))-X104</f>
        <v>-66</v>
      </c>
      <c r="AK104" s="167">
        <f>IF(X104=0,0,LOOKUP(X104,[1]Deduct!A$21:A$64,[1]Deduct!C$21:C$64))</f>
        <v>76.92</v>
      </c>
      <c r="AL104" s="163">
        <f>IF(X104=0,0,LOOKUP(X104,[1]Deduct!A$21:A$64,[1]Deduct!D$21:D$64))</f>
        <v>30.49</v>
      </c>
      <c r="AM104" s="163">
        <f>IF(X104=0,0,LOOKUP(X104,[1]Deduct!A$21:A$64,[1]Deduct!E$21:E$64))</f>
        <v>13.01</v>
      </c>
      <c r="AN104" s="165">
        <f t="shared" si="18"/>
        <v>169.12</v>
      </c>
      <c r="AP104" s="168" t="e">
        <f t="shared" si="19"/>
        <v>#VALUE!</v>
      </c>
    </row>
    <row r="105" spans="1:42" s="163" customFormat="1" ht="15">
      <c r="A105" s="156">
        <v>16</v>
      </c>
      <c r="B105" s="181" t="s">
        <v>58</v>
      </c>
      <c r="C105" s="3" t="s">
        <v>242</v>
      </c>
      <c r="D105" s="1" t="s">
        <v>25</v>
      </c>
      <c r="E105" s="157" t="s">
        <v>18</v>
      </c>
      <c r="F105" s="158">
        <v>11</v>
      </c>
      <c r="G105" s="159">
        <f t="shared" si="20"/>
        <v>37.5</v>
      </c>
      <c r="H105" s="160">
        <v>37.5</v>
      </c>
      <c r="I105" s="25">
        <v>9</v>
      </c>
      <c r="J105" s="26">
        <v>5</v>
      </c>
      <c r="K105" s="137"/>
      <c r="L105" s="138"/>
      <c r="M105" s="25">
        <v>0</v>
      </c>
      <c r="N105" s="26">
        <v>0</v>
      </c>
      <c r="O105" s="27">
        <v>9</v>
      </c>
      <c r="P105" s="28">
        <v>4.5</v>
      </c>
      <c r="Q105" s="25">
        <v>9</v>
      </c>
      <c r="R105" s="26">
        <v>4</v>
      </c>
      <c r="S105" s="27">
        <v>9</v>
      </c>
      <c r="T105" s="28">
        <v>5</v>
      </c>
      <c r="U105" s="25">
        <v>9</v>
      </c>
      <c r="V105" s="26">
        <v>4</v>
      </c>
      <c r="W105" s="161"/>
      <c r="X105" s="162">
        <f t="shared" si="14"/>
        <v>825</v>
      </c>
      <c r="Y105" s="162" t="e">
        <f>SUMIF('[1]2007'!$B$2119:$B$2200,[1]New!B107,'[1]2007'!$E$2119:$E$2200)</f>
        <v>#VALUE!</v>
      </c>
      <c r="Z105" s="15" t="e">
        <f t="shared" si="15"/>
        <v>#VALUE!</v>
      </c>
      <c r="AA105" s="157">
        <v>1</v>
      </c>
      <c r="AB105" s="157"/>
      <c r="AC105" s="16" t="e">
        <f t="shared" si="16"/>
        <v>#VALUE!</v>
      </c>
      <c r="AE105" s="164" t="e">
        <f>IF(Y105=0,0,LOOKUP(Y105,[1]Deduct!A$2:A$18,[1]Deduct!C$2:C$18))</f>
        <v>#VALUE!</v>
      </c>
      <c r="AF105" s="165" t="e">
        <f>IF(Y105=0,0,LOOKUP(Y105,[1]Deduct!A$2:A$18,[1]Deduct!D$2:D$18))</f>
        <v>#VALUE!</v>
      </c>
      <c r="AG105" s="165" t="e">
        <f>IF(Y105=0,0,LOOKUP(Y105,[1]Deduct!A$2:A$18,[1]Deduct!E$2:E$18))</f>
        <v>#VALUE!</v>
      </c>
      <c r="AH105" s="166" t="e">
        <f t="shared" si="17"/>
        <v>#VALUE!</v>
      </c>
      <c r="AJ105" s="163">
        <f>IF(X105=0,0,LOOKUP(X105,[1]Deduct!A$21:A$64,[1]Deduct!A$21:A$64))-X105</f>
        <v>-75</v>
      </c>
      <c r="AK105" s="167">
        <f>IF(X105=0,0,LOOKUP(X105,[1]Deduct!A$21:A$64,[1]Deduct!C$21:C$64))</f>
        <v>76.92</v>
      </c>
      <c r="AL105" s="163">
        <f>IF(X105=0,0,LOOKUP(X105,[1]Deduct!A$21:A$64,[1]Deduct!D$21:D$64))</f>
        <v>30.49</v>
      </c>
      <c r="AM105" s="163">
        <f>IF(X105=0,0,LOOKUP(X105,[1]Deduct!A$21:A$64,[1]Deduct!E$21:E$64))</f>
        <v>13.01</v>
      </c>
      <c r="AN105" s="165">
        <f t="shared" si="18"/>
        <v>169.12</v>
      </c>
      <c r="AP105" s="168" t="e">
        <f t="shared" si="19"/>
        <v>#VALUE!</v>
      </c>
    </row>
    <row r="106" spans="1:42" s="163" customFormat="1" ht="15">
      <c r="A106" s="156">
        <v>17</v>
      </c>
      <c r="B106" s="181" t="s">
        <v>234</v>
      </c>
      <c r="C106" s="3" t="s">
        <v>235</v>
      </c>
      <c r="D106" s="1" t="s">
        <v>17</v>
      </c>
      <c r="E106" s="157" t="s">
        <v>18</v>
      </c>
      <c r="F106" s="158">
        <v>11.25</v>
      </c>
      <c r="G106" s="159">
        <f t="shared" si="20"/>
        <v>20.75</v>
      </c>
      <c r="H106" s="160">
        <v>20.75</v>
      </c>
      <c r="I106" s="25"/>
      <c r="J106" s="26"/>
      <c r="K106" s="137"/>
      <c r="L106" s="138"/>
      <c r="M106" s="25"/>
      <c r="N106" s="26"/>
      <c r="O106" s="27"/>
      <c r="P106" s="28"/>
      <c r="Q106" s="25">
        <v>12</v>
      </c>
      <c r="R106" s="26">
        <v>7</v>
      </c>
      <c r="S106" s="27">
        <v>12</v>
      </c>
      <c r="T106" s="28">
        <v>7</v>
      </c>
      <c r="U106" s="25">
        <v>12</v>
      </c>
      <c r="V106" s="26">
        <v>6.75</v>
      </c>
      <c r="W106" s="161"/>
      <c r="X106" s="162">
        <f t="shared" si="14"/>
        <v>466.875</v>
      </c>
      <c r="Y106" s="162" t="e">
        <f>SUMIF('[1]2007'!$B$2119:$B$2200,[1]New!B108,'[1]2007'!$E$2119:$E$2200)</f>
        <v>#VALUE!</v>
      </c>
      <c r="Z106" s="15" t="e">
        <f t="shared" si="15"/>
        <v>#VALUE!</v>
      </c>
      <c r="AA106" s="157"/>
      <c r="AB106" s="157"/>
      <c r="AC106" s="16" t="e">
        <f t="shared" si="16"/>
        <v>#VALUE!</v>
      </c>
      <c r="AE106" s="164" t="e">
        <f>IF(Y106=0,0,LOOKUP(Y106,[1]Deduct!A$2:A$18,[1]Deduct!C$2:C$18))</f>
        <v>#VALUE!</v>
      </c>
      <c r="AF106" s="165" t="e">
        <f>IF(Y106=0,0,LOOKUP(Y106,[1]Deduct!A$2:A$18,[1]Deduct!D$2:D$18))</f>
        <v>#VALUE!</v>
      </c>
      <c r="AG106" s="165" t="e">
        <f>IF(Y106=0,0,LOOKUP(Y106,[1]Deduct!A$2:A$18,[1]Deduct!E$2:E$18))</f>
        <v>#VALUE!</v>
      </c>
      <c r="AH106" s="166" t="e">
        <f t="shared" si="17"/>
        <v>#VALUE!</v>
      </c>
      <c r="AJ106" s="163">
        <f>IF(X106=0,0,LOOKUP(X106,[1]Deduct!A$21:A$64,[1]Deduct!A$21:A$64))-X106</f>
        <v>-6.875</v>
      </c>
      <c r="AK106" s="167">
        <f>IF(X106=0,0,LOOKUP(X106,[1]Deduct!A$21:A$64,[1]Deduct!C$21:C$64))</f>
        <v>4.13</v>
      </c>
      <c r="AL106" s="163">
        <f>IF(X106=0,0,LOOKUP(X106,[1]Deduct!A$21:A$64,[1]Deduct!D$21:D$64))</f>
        <v>16.11</v>
      </c>
      <c r="AM106" s="163">
        <f>IF(X106=0,0,LOOKUP(X106,[1]Deduct!A$21:A$64,[1]Deduct!E$21:E$64))</f>
        <v>7.96</v>
      </c>
      <c r="AN106" s="165">
        <f t="shared" si="18"/>
        <v>55.45</v>
      </c>
      <c r="AP106" s="168" t="e">
        <f t="shared" si="19"/>
        <v>#VALUE!</v>
      </c>
    </row>
    <row r="107" spans="1:42" s="163" customFormat="1" ht="15">
      <c r="A107" s="156">
        <v>18</v>
      </c>
      <c r="B107" s="181" t="s">
        <v>59</v>
      </c>
      <c r="C107" s="3" t="s">
        <v>134</v>
      </c>
      <c r="D107" s="1" t="s">
        <v>216</v>
      </c>
      <c r="E107" s="157" t="s">
        <v>18</v>
      </c>
      <c r="F107" s="158">
        <v>11</v>
      </c>
      <c r="G107" s="159">
        <f t="shared" si="20"/>
        <v>37.5</v>
      </c>
      <c r="H107" s="160">
        <v>37.5</v>
      </c>
      <c r="I107" s="25">
        <v>12</v>
      </c>
      <c r="J107" s="26">
        <v>7.5</v>
      </c>
      <c r="K107" s="137"/>
      <c r="L107" s="138"/>
      <c r="M107" s="25">
        <v>9</v>
      </c>
      <c r="N107" s="26">
        <v>5.5</v>
      </c>
      <c r="O107" s="27">
        <v>9</v>
      </c>
      <c r="P107" s="28">
        <v>4.5</v>
      </c>
      <c r="Q107" s="25">
        <v>12</v>
      </c>
      <c r="R107" s="26">
        <v>7</v>
      </c>
      <c r="S107" s="27">
        <v>12</v>
      </c>
      <c r="T107" s="28">
        <v>7</v>
      </c>
      <c r="U107" s="25">
        <v>0</v>
      </c>
      <c r="V107" s="26">
        <v>0</v>
      </c>
      <c r="W107" s="161"/>
      <c r="X107" s="162">
        <f t="shared" si="14"/>
        <v>825</v>
      </c>
      <c r="Y107" s="162" t="e">
        <f>SUMIF('[1]2007'!$B$2119:$B$2200,[1]New!B109,'[1]2007'!$E$2119:$E$2200)</f>
        <v>#VALUE!</v>
      </c>
      <c r="Z107" s="15" t="e">
        <f t="shared" si="15"/>
        <v>#VALUE!</v>
      </c>
      <c r="AA107" s="157">
        <v>1</v>
      </c>
      <c r="AB107" s="157"/>
      <c r="AC107" s="16" t="e">
        <f t="shared" si="16"/>
        <v>#VALUE!</v>
      </c>
      <c r="AE107" s="164" t="e">
        <f>IF(Y107=0,0,LOOKUP(Y107,[1]Deduct!A$2:A$18,[1]Deduct!C$2:C$18))</f>
        <v>#VALUE!</v>
      </c>
      <c r="AF107" s="165" t="e">
        <f>IF(Y107=0,0,LOOKUP(Y107,[1]Deduct!A$2:A$18,[1]Deduct!D$2:D$18))</f>
        <v>#VALUE!</v>
      </c>
      <c r="AG107" s="165" t="e">
        <f>IF(Y107=0,0,LOOKUP(Y107,[1]Deduct!A$2:A$18,[1]Deduct!E$2:E$18))</f>
        <v>#VALUE!</v>
      </c>
      <c r="AH107" s="166" t="e">
        <f t="shared" si="17"/>
        <v>#VALUE!</v>
      </c>
      <c r="AJ107" s="163">
        <f>IF(X107=0,0,LOOKUP(X107,[1]Deduct!A$21:A$64,[1]Deduct!A$21:A$64))-X107</f>
        <v>-75</v>
      </c>
      <c r="AK107" s="167">
        <f>IF(X107=0,0,LOOKUP(X107,[1]Deduct!A$21:A$64,[1]Deduct!C$21:C$64))</f>
        <v>76.92</v>
      </c>
      <c r="AL107" s="163">
        <f>IF(X107=0,0,LOOKUP(X107,[1]Deduct!A$21:A$64,[1]Deduct!D$21:D$64))</f>
        <v>30.49</v>
      </c>
      <c r="AM107" s="163">
        <f>IF(X107=0,0,LOOKUP(X107,[1]Deduct!A$21:A$64,[1]Deduct!E$21:E$64))</f>
        <v>13.01</v>
      </c>
      <c r="AN107" s="165">
        <f t="shared" si="18"/>
        <v>169.12</v>
      </c>
      <c r="AP107" s="168" t="e">
        <f t="shared" si="19"/>
        <v>#VALUE!</v>
      </c>
    </row>
    <row r="108" spans="1:42" s="163" customFormat="1" ht="15">
      <c r="A108" s="156">
        <v>19</v>
      </c>
      <c r="B108" s="181" t="s">
        <v>61</v>
      </c>
      <c r="C108" s="3" t="s">
        <v>136</v>
      </c>
      <c r="D108" s="1" t="s">
        <v>20</v>
      </c>
      <c r="E108" s="157" t="s">
        <v>18</v>
      </c>
      <c r="F108" s="158">
        <v>11</v>
      </c>
      <c r="G108" s="159">
        <f t="shared" si="20"/>
        <v>20</v>
      </c>
      <c r="H108" s="160">
        <v>20</v>
      </c>
      <c r="I108" s="25">
        <v>9</v>
      </c>
      <c r="J108" s="26">
        <v>12</v>
      </c>
      <c r="K108" s="137"/>
      <c r="L108" s="138"/>
      <c r="M108" s="25">
        <v>9</v>
      </c>
      <c r="N108" s="26">
        <v>12</v>
      </c>
      <c r="O108" s="27">
        <v>9</v>
      </c>
      <c r="P108" s="28">
        <v>12</v>
      </c>
      <c r="Q108" s="25">
        <v>9</v>
      </c>
      <c r="R108" s="26">
        <v>12</v>
      </c>
      <c r="S108" s="27">
        <v>9</v>
      </c>
      <c r="T108" s="28">
        <v>1</v>
      </c>
      <c r="U108" s="25">
        <v>9</v>
      </c>
      <c r="V108" s="26">
        <v>1</v>
      </c>
      <c r="W108" s="161"/>
      <c r="X108" s="162">
        <f t="shared" si="14"/>
        <v>440</v>
      </c>
      <c r="Y108" s="162" t="e">
        <f>SUMIF('[1]2007'!$B$2119:$B$2200,[1]New!B110,'[1]2007'!$E$2119:$E$2200)</f>
        <v>#VALUE!</v>
      </c>
      <c r="Z108" s="15" t="e">
        <f t="shared" si="15"/>
        <v>#VALUE!</v>
      </c>
      <c r="AA108" s="157"/>
      <c r="AB108" s="157"/>
      <c r="AC108" s="16" t="e">
        <f t="shared" si="16"/>
        <v>#VALUE!</v>
      </c>
      <c r="AE108" s="164" t="e">
        <f>IF(Y108=0,0,LOOKUP(Y108,[1]Deduct!A$2:A$18,[1]Deduct!C$2:C$18))</f>
        <v>#VALUE!</v>
      </c>
      <c r="AF108" s="165" t="e">
        <f>IF(Y108=0,0,LOOKUP(Y108,[1]Deduct!A$2:A$18,[1]Deduct!D$2:D$18))</f>
        <v>#VALUE!</v>
      </c>
      <c r="AG108" s="165" t="e">
        <f>IF(Y108=0,0,LOOKUP(Y108,[1]Deduct!A$2:A$18,[1]Deduct!E$2:E$18))</f>
        <v>#VALUE!</v>
      </c>
      <c r="AH108" s="166" t="e">
        <f t="shared" si="17"/>
        <v>#VALUE!</v>
      </c>
      <c r="AJ108" s="163">
        <f>IF(X108=0,0,LOOKUP(X108,[1]Deduct!A$21:A$64,[1]Deduct!A$21:A$64))-X108</f>
        <v>0</v>
      </c>
      <c r="AK108" s="167">
        <f>IF(X108=0,0,LOOKUP(X108,[1]Deduct!A$21:A$64,[1]Deduct!C$21:C$64))</f>
        <v>1.33</v>
      </c>
      <c r="AL108" s="163">
        <f>IF(X108=0,0,LOOKUP(X108,[1]Deduct!A$21:A$64,[1]Deduct!D$21:D$64))</f>
        <v>15.12</v>
      </c>
      <c r="AM108" s="163">
        <f>IF(X108=0,0,LOOKUP(X108,[1]Deduct!A$21:A$64,[1]Deduct!E$21:E$64))</f>
        <v>7.61</v>
      </c>
      <c r="AN108" s="165">
        <f t="shared" si="18"/>
        <v>49.83</v>
      </c>
      <c r="AP108" s="168" t="e">
        <f t="shared" si="19"/>
        <v>#VALUE!</v>
      </c>
    </row>
    <row r="109" spans="1:42" s="163" customFormat="1" ht="15">
      <c r="A109" s="156">
        <v>20</v>
      </c>
      <c r="B109" s="181" t="s">
        <v>23</v>
      </c>
      <c r="C109" s="3" t="s">
        <v>24</v>
      </c>
      <c r="D109" s="1" t="s">
        <v>19</v>
      </c>
      <c r="E109" s="157" t="s">
        <v>18</v>
      </c>
      <c r="F109" s="158">
        <v>11</v>
      </c>
      <c r="G109" s="159">
        <f t="shared" si="20"/>
        <v>20</v>
      </c>
      <c r="H109" s="160">
        <v>20</v>
      </c>
      <c r="I109" s="25">
        <v>0</v>
      </c>
      <c r="J109" s="26">
        <v>0</v>
      </c>
      <c r="K109" s="137"/>
      <c r="L109" s="138"/>
      <c r="M109" s="25">
        <v>2</v>
      </c>
      <c r="N109" s="26">
        <v>6</v>
      </c>
      <c r="O109" s="27">
        <v>2</v>
      </c>
      <c r="P109" s="28">
        <v>6</v>
      </c>
      <c r="Q109" s="25">
        <v>2</v>
      </c>
      <c r="R109" s="26">
        <v>6</v>
      </c>
      <c r="S109" s="27">
        <v>2</v>
      </c>
      <c r="T109" s="28">
        <v>6</v>
      </c>
      <c r="U109" s="25">
        <v>2</v>
      </c>
      <c r="V109" s="26">
        <v>6</v>
      </c>
      <c r="W109" s="161"/>
      <c r="X109" s="162">
        <f t="shared" si="14"/>
        <v>440</v>
      </c>
      <c r="Y109" s="162" t="e">
        <f>SUMIF('[1]2007'!$B$2119:$B$2200,[1]New!B111,'[1]2007'!$E$2119:$E$2200)</f>
        <v>#VALUE!</v>
      </c>
      <c r="Z109" s="15" t="e">
        <f t="shared" si="15"/>
        <v>#VALUE!</v>
      </c>
      <c r="AA109" s="157">
        <v>1</v>
      </c>
      <c r="AB109" s="157"/>
      <c r="AC109" s="16" t="e">
        <f t="shared" si="16"/>
        <v>#VALUE!</v>
      </c>
      <c r="AE109" s="164" t="e">
        <f>IF(Y109=0,0,LOOKUP(Y109,[1]Deduct!A$2:A$18,[1]Deduct!C$2:C$18))</f>
        <v>#VALUE!</v>
      </c>
      <c r="AF109" s="165" t="e">
        <f>IF(Y109=0,0,LOOKUP(Y109,[1]Deduct!A$2:A$18,[1]Deduct!D$2:D$18))</f>
        <v>#VALUE!</v>
      </c>
      <c r="AG109" s="165" t="e">
        <f>IF(Y109=0,0,LOOKUP(Y109,[1]Deduct!A$2:A$18,[1]Deduct!E$2:E$18))</f>
        <v>#VALUE!</v>
      </c>
      <c r="AH109" s="166" t="e">
        <f t="shared" si="17"/>
        <v>#VALUE!</v>
      </c>
      <c r="AJ109" s="163">
        <f>IF(X109=0,0,LOOKUP(X109,[1]Deduct!A$21:A$64,[1]Deduct!A$21:A$64))-X109</f>
        <v>0</v>
      </c>
      <c r="AK109" s="167">
        <f>IF(X109=0,0,LOOKUP(X109,[1]Deduct!A$21:A$64,[1]Deduct!C$21:C$64))</f>
        <v>1.33</v>
      </c>
      <c r="AL109" s="163">
        <f>IF(X109=0,0,LOOKUP(X109,[1]Deduct!A$21:A$64,[1]Deduct!D$21:D$64))</f>
        <v>15.12</v>
      </c>
      <c r="AM109" s="163">
        <f>IF(X109=0,0,LOOKUP(X109,[1]Deduct!A$21:A$64,[1]Deduct!E$21:E$64))</f>
        <v>7.61</v>
      </c>
      <c r="AN109" s="165">
        <f t="shared" si="18"/>
        <v>49.83</v>
      </c>
      <c r="AP109" s="168" t="e">
        <f t="shared" si="19"/>
        <v>#VALUE!</v>
      </c>
    </row>
    <row r="110" spans="1:42" s="163" customFormat="1" ht="15">
      <c r="A110" s="156">
        <v>21</v>
      </c>
      <c r="B110" s="181" t="s">
        <v>225</v>
      </c>
      <c r="C110" s="3" t="s">
        <v>138</v>
      </c>
      <c r="D110" s="1" t="s">
        <v>26</v>
      </c>
      <c r="E110" s="157" t="s">
        <v>18</v>
      </c>
      <c r="F110" s="158">
        <v>11</v>
      </c>
      <c r="G110" s="159">
        <f t="shared" si="20"/>
        <v>20</v>
      </c>
      <c r="H110" s="160">
        <v>20</v>
      </c>
      <c r="I110" s="25">
        <v>9</v>
      </c>
      <c r="J110" s="26">
        <v>1</v>
      </c>
      <c r="K110" s="137"/>
      <c r="L110" s="138"/>
      <c r="M110" s="25">
        <v>9</v>
      </c>
      <c r="N110" s="26">
        <v>1</v>
      </c>
      <c r="O110" s="27">
        <v>9</v>
      </c>
      <c r="P110" s="28">
        <v>1</v>
      </c>
      <c r="Q110" s="25">
        <v>9</v>
      </c>
      <c r="R110" s="26">
        <v>12</v>
      </c>
      <c r="S110" s="27">
        <v>9</v>
      </c>
      <c r="T110" s="28">
        <v>12</v>
      </c>
      <c r="U110" s="25">
        <v>9</v>
      </c>
      <c r="V110" s="26">
        <v>11</v>
      </c>
      <c r="W110" s="161"/>
      <c r="X110" s="162">
        <f t="shared" si="14"/>
        <v>440</v>
      </c>
      <c r="Y110" s="162" t="e">
        <f>SUMIF('[1]2007'!$B$2119:$B$2200,[1]New!B112,'[1]2007'!$E$2119:$E$2200)</f>
        <v>#VALUE!</v>
      </c>
      <c r="Z110" s="15" t="e">
        <f t="shared" si="15"/>
        <v>#VALUE!</v>
      </c>
      <c r="AA110" s="157"/>
      <c r="AB110" s="157"/>
      <c r="AC110" s="16" t="e">
        <f t="shared" si="16"/>
        <v>#VALUE!</v>
      </c>
      <c r="AE110" s="164" t="e">
        <f>IF(Y110=0,0,LOOKUP(Y110,[1]Deduct!A$2:A$18,[1]Deduct!C$2:C$18))</f>
        <v>#VALUE!</v>
      </c>
      <c r="AF110" s="165" t="e">
        <f>IF(Y110=0,0,LOOKUP(Y110,[1]Deduct!A$2:A$18,[1]Deduct!D$2:D$18))</f>
        <v>#VALUE!</v>
      </c>
      <c r="AG110" s="165" t="e">
        <f>IF(Y110=0,0,LOOKUP(Y110,[1]Deduct!A$2:A$18,[1]Deduct!E$2:E$18))</f>
        <v>#VALUE!</v>
      </c>
      <c r="AH110" s="166" t="e">
        <f t="shared" si="17"/>
        <v>#VALUE!</v>
      </c>
      <c r="AJ110" s="163">
        <f>IF(X110=0,0,LOOKUP(X110,[1]Deduct!A$21:A$64,[1]Deduct!A$21:A$64))-X110</f>
        <v>0</v>
      </c>
      <c r="AK110" s="167">
        <f>IF(X110=0,0,LOOKUP(X110,[1]Deduct!A$21:A$64,[1]Deduct!C$21:C$64))</f>
        <v>1.33</v>
      </c>
      <c r="AL110" s="163">
        <f>IF(X110=0,0,LOOKUP(X110,[1]Deduct!A$21:A$64,[1]Deduct!D$21:D$64))</f>
        <v>15.12</v>
      </c>
      <c r="AM110" s="163">
        <f>IF(X110=0,0,LOOKUP(X110,[1]Deduct!A$21:A$64,[1]Deduct!E$21:E$64))</f>
        <v>7.61</v>
      </c>
      <c r="AN110" s="165">
        <f t="shared" si="18"/>
        <v>49.83</v>
      </c>
      <c r="AP110" s="168" t="e">
        <f t="shared" si="19"/>
        <v>#VALUE!</v>
      </c>
    </row>
    <row r="111" spans="1:42" s="163" customFormat="1" ht="15">
      <c r="A111" s="156">
        <v>22</v>
      </c>
      <c r="B111" s="181" t="s">
        <v>63</v>
      </c>
      <c r="C111" s="3" t="s">
        <v>139</v>
      </c>
      <c r="D111" s="1" t="s">
        <v>20</v>
      </c>
      <c r="E111" s="157" t="s">
        <v>18</v>
      </c>
      <c r="F111" s="158">
        <v>11</v>
      </c>
      <c r="G111" s="159">
        <f t="shared" si="20"/>
        <v>37.5</v>
      </c>
      <c r="H111" s="160">
        <v>37.5</v>
      </c>
      <c r="I111" s="25">
        <v>9</v>
      </c>
      <c r="J111" s="26">
        <v>4</v>
      </c>
      <c r="K111" s="137"/>
      <c r="L111" s="138"/>
      <c r="M111" s="25">
        <v>0</v>
      </c>
      <c r="N111" s="26">
        <v>0</v>
      </c>
      <c r="O111" s="27">
        <v>12</v>
      </c>
      <c r="P111" s="28">
        <v>7</v>
      </c>
      <c r="Q111" s="25">
        <v>9</v>
      </c>
      <c r="R111" s="26">
        <v>4.5</v>
      </c>
      <c r="S111" s="27">
        <v>1</v>
      </c>
      <c r="T111" s="28">
        <v>9</v>
      </c>
      <c r="U111" s="25">
        <v>1</v>
      </c>
      <c r="V111" s="26">
        <v>9</v>
      </c>
      <c r="W111" s="161"/>
      <c r="X111" s="162">
        <f t="shared" si="14"/>
        <v>825</v>
      </c>
      <c r="Y111" s="162" t="e">
        <f>SUMIF('[1]2007'!$B$2119:$B$2200,[1]New!B113,'[1]2007'!$E$2119:$E$2200)</f>
        <v>#VALUE!</v>
      </c>
      <c r="Z111" s="15" t="e">
        <f t="shared" si="15"/>
        <v>#VALUE!</v>
      </c>
      <c r="AA111" s="157">
        <v>1</v>
      </c>
      <c r="AB111" s="157"/>
      <c r="AC111" s="16" t="e">
        <f t="shared" si="16"/>
        <v>#VALUE!</v>
      </c>
      <c r="AE111" s="164" t="e">
        <f>IF(Y111=0,0,LOOKUP(Y111,[1]Deduct!A$2:A$18,[1]Deduct!C$2:C$18))</f>
        <v>#VALUE!</v>
      </c>
      <c r="AF111" s="165" t="e">
        <f>IF(Y111=0,0,LOOKUP(Y111,[1]Deduct!A$2:A$18,[1]Deduct!D$2:D$18))</f>
        <v>#VALUE!</v>
      </c>
      <c r="AG111" s="165" t="e">
        <f>IF(Y111=0,0,LOOKUP(Y111,[1]Deduct!A$2:A$18,[1]Deduct!E$2:E$18))</f>
        <v>#VALUE!</v>
      </c>
      <c r="AH111" s="166" t="e">
        <f t="shared" si="17"/>
        <v>#VALUE!</v>
      </c>
      <c r="AJ111" s="163">
        <f>IF(X111=0,0,LOOKUP(X111,[1]Deduct!A$21:A$64,[1]Deduct!A$21:A$64))-X111</f>
        <v>-75</v>
      </c>
      <c r="AK111" s="167">
        <f>IF(X111=0,0,LOOKUP(X111,[1]Deduct!A$21:A$64,[1]Deduct!C$21:C$64))</f>
        <v>76.92</v>
      </c>
      <c r="AL111" s="163">
        <f>IF(X111=0,0,LOOKUP(X111,[1]Deduct!A$21:A$64,[1]Deduct!D$21:D$64))</f>
        <v>30.49</v>
      </c>
      <c r="AM111" s="163">
        <f>IF(X111=0,0,LOOKUP(X111,[1]Deduct!A$21:A$64,[1]Deduct!E$21:E$64))</f>
        <v>13.01</v>
      </c>
      <c r="AN111" s="165">
        <f t="shared" si="18"/>
        <v>169.12</v>
      </c>
      <c r="AP111" s="168" t="e">
        <f t="shared" si="19"/>
        <v>#VALUE!</v>
      </c>
    </row>
    <row r="112" spans="1:42" s="163" customFormat="1" ht="15">
      <c r="A112" s="156">
        <v>23</v>
      </c>
      <c r="B112" s="181" t="s">
        <v>64</v>
      </c>
      <c r="C112" s="3" t="s">
        <v>140</v>
      </c>
      <c r="D112" s="1" t="s">
        <v>17</v>
      </c>
      <c r="E112" s="157" t="s">
        <v>18</v>
      </c>
      <c r="F112" s="158">
        <v>11.5</v>
      </c>
      <c r="G112" s="159">
        <f t="shared" si="20"/>
        <v>31.5</v>
      </c>
      <c r="H112" s="160">
        <v>31.5</v>
      </c>
      <c r="I112" s="25">
        <v>7.5</v>
      </c>
      <c r="J112" s="26">
        <v>2</v>
      </c>
      <c r="K112" s="137"/>
      <c r="L112" s="138"/>
      <c r="M112" s="25">
        <v>7.5</v>
      </c>
      <c r="N112" s="26">
        <v>2</v>
      </c>
      <c r="O112" s="27">
        <v>7.5</v>
      </c>
      <c r="P112" s="28">
        <v>1.5</v>
      </c>
      <c r="Q112" s="25">
        <v>7.5</v>
      </c>
      <c r="R112" s="26">
        <v>1.5</v>
      </c>
      <c r="S112" s="27">
        <v>7.5</v>
      </c>
      <c r="T112" s="28">
        <v>2</v>
      </c>
      <c r="U112" s="25">
        <v>0</v>
      </c>
      <c r="V112" s="26">
        <v>0</v>
      </c>
      <c r="W112" s="161"/>
      <c r="X112" s="162">
        <f t="shared" si="14"/>
        <v>724.5</v>
      </c>
      <c r="Y112" s="162" t="e">
        <f>SUMIF('[1]2007'!$B$2119:$B$2200,[1]New!B114,'[1]2007'!$E$2119:$E$2200)</f>
        <v>#VALUE!</v>
      </c>
      <c r="Z112" s="15" t="e">
        <f t="shared" si="15"/>
        <v>#VALUE!</v>
      </c>
      <c r="AA112" s="157"/>
      <c r="AB112" s="157"/>
      <c r="AC112" s="16" t="e">
        <f t="shared" si="16"/>
        <v>#VALUE!</v>
      </c>
      <c r="AE112" s="164" t="e">
        <f>IF(Y112=0,0,LOOKUP(Y112,[1]Deduct!A$2:A$18,[1]Deduct!C$2:C$18))</f>
        <v>#VALUE!</v>
      </c>
      <c r="AF112" s="165" t="e">
        <f>IF(Y112=0,0,LOOKUP(Y112,[1]Deduct!A$2:A$18,[1]Deduct!D$2:D$18))</f>
        <v>#VALUE!</v>
      </c>
      <c r="AG112" s="165" t="e">
        <f>IF(Y112=0,0,LOOKUP(Y112,[1]Deduct!A$2:A$18,[1]Deduct!E$2:E$18))</f>
        <v>#VALUE!</v>
      </c>
      <c r="AH112" s="166" t="e">
        <f t="shared" si="17"/>
        <v>#VALUE!</v>
      </c>
      <c r="AJ112" s="163">
        <f>IF(X112=0,0,LOOKUP(X112,[1]Deduct!A$21:A$64,[1]Deduct!A$21:A$64))-X112</f>
        <v>-4.5</v>
      </c>
      <c r="AK112" s="167">
        <f>IF(X112=0,0,LOOKUP(X112,[1]Deduct!A$21:A$64,[1]Deduct!C$21:C$64))</f>
        <v>65.25</v>
      </c>
      <c r="AL112" s="163">
        <f>IF(X112=0,0,LOOKUP(X112,[1]Deduct!A$21:A$64,[1]Deduct!D$21:D$64))</f>
        <v>28.99</v>
      </c>
      <c r="AM112" s="163">
        <f>IF(X112=0,0,LOOKUP(X112,[1]Deduct!A$21:A$64,[1]Deduct!E$21:E$64))</f>
        <v>12.47</v>
      </c>
      <c r="AN112" s="165">
        <f t="shared" si="18"/>
        <v>153.16</v>
      </c>
      <c r="AP112" s="168" t="e">
        <f t="shared" si="19"/>
        <v>#VALUE!</v>
      </c>
    </row>
    <row r="113" spans="1:42" s="163" customFormat="1" ht="15">
      <c r="A113" s="156">
        <v>24</v>
      </c>
      <c r="B113" s="181" t="s">
        <v>65</v>
      </c>
      <c r="C113" s="3" t="s">
        <v>141</v>
      </c>
      <c r="D113" s="1" t="s">
        <v>20</v>
      </c>
      <c r="E113" s="157" t="s">
        <v>18</v>
      </c>
      <c r="F113" s="158">
        <v>11</v>
      </c>
      <c r="G113" s="159">
        <f t="shared" si="20"/>
        <v>20</v>
      </c>
      <c r="H113" s="160">
        <v>20</v>
      </c>
      <c r="I113" s="25">
        <v>5</v>
      </c>
      <c r="J113" s="26">
        <v>9</v>
      </c>
      <c r="K113" s="137"/>
      <c r="L113" s="138"/>
      <c r="M113" s="25">
        <v>5</v>
      </c>
      <c r="N113" s="26">
        <v>9</v>
      </c>
      <c r="O113" s="27">
        <v>0</v>
      </c>
      <c r="P113" s="28">
        <v>0</v>
      </c>
      <c r="Q113" s="25">
        <v>5</v>
      </c>
      <c r="R113" s="26">
        <v>9</v>
      </c>
      <c r="S113" s="27">
        <v>5</v>
      </c>
      <c r="T113" s="28">
        <v>9</v>
      </c>
      <c r="U113" s="25">
        <v>5</v>
      </c>
      <c r="V113" s="26">
        <v>9</v>
      </c>
      <c r="W113" s="161"/>
      <c r="X113" s="162">
        <f t="shared" ref="X113:X172" si="21">F113*G113*2</f>
        <v>440</v>
      </c>
      <c r="Y113" s="162" t="e">
        <f>SUMIF('[1]2007'!$B$2119:$B$2200,[1]New!B115,'[1]2007'!$E$2119:$E$2200)</f>
        <v>#VALUE!</v>
      </c>
      <c r="Z113" s="15" t="e">
        <f t="shared" ref="Z113:Z172" si="22">IF(X113=0,0,X113-Y113)</f>
        <v>#VALUE!</v>
      </c>
      <c r="AA113" s="157"/>
      <c r="AB113" s="157"/>
      <c r="AC113" s="16" t="e">
        <f t="shared" ref="AC113:AC172" si="23">IF(Y113=0,0,Z113/Y113)</f>
        <v>#VALUE!</v>
      </c>
      <c r="AE113" s="164" t="e">
        <f>IF(Y113=0,0,LOOKUP(Y113,[1]Deduct!A$2:A$18,[1]Deduct!C$2:C$18))</f>
        <v>#VALUE!</v>
      </c>
      <c r="AF113" s="165" t="e">
        <f>IF(Y113=0,0,LOOKUP(Y113,[1]Deduct!A$2:A$18,[1]Deduct!D$2:D$18))</f>
        <v>#VALUE!</v>
      </c>
      <c r="AG113" s="165" t="e">
        <f>IF(Y113=0,0,LOOKUP(Y113,[1]Deduct!A$2:A$18,[1]Deduct!E$2:E$18))</f>
        <v>#VALUE!</v>
      </c>
      <c r="AH113" s="166" t="e">
        <f t="shared" ref="AH113:AH172" si="24">ROUND(AE113+AF113*2+AG113*2.4,2)</f>
        <v>#VALUE!</v>
      </c>
      <c r="AJ113" s="163">
        <f>IF(X113=0,0,LOOKUP(X113,[1]Deduct!A$21:A$64,[1]Deduct!A$21:A$64))-X113</f>
        <v>0</v>
      </c>
      <c r="AK113" s="167">
        <f>IF(X113=0,0,LOOKUP(X113,[1]Deduct!A$21:A$64,[1]Deduct!C$21:C$64))</f>
        <v>1.33</v>
      </c>
      <c r="AL113" s="163">
        <f>IF(X113=0,0,LOOKUP(X113,[1]Deduct!A$21:A$64,[1]Deduct!D$21:D$64))</f>
        <v>15.12</v>
      </c>
      <c r="AM113" s="163">
        <f>IF(X113=0,0,LOOKUP(X113,[1]Deduct!A$21:A$64,[1]Deduct!E$21:E$64))</f>
        <v>7.61</v>
      </c>
      <c r="AN113" s="165">
        <f t="shared" ref="AN113:AN172" si="25">ROUND(AK113+AL113*2+AM113*2.4,2)</f>
        <v>49.83</v>
      </c>
      <c r="AP113" s="168" t="e">
        <f t="shared" ref="AP113:AP172" si="26">AN113-AH113</f>
        <v>#VALUE!</v>
      </c>
    </row>
    <row r="114" spans="1:42" s="163" customFormat="1" ht="15">
      <c r="A114" s="156">
        <v>25</v>
      </c>
      <c r="B114" s="181" t="s">
        <v>66</v>
      </c>
      <c r="C114" s="3" t="s">
        <v>142</v>
      </c>
      <c r="D114" s="1" t="s">
        <v>25</v>
      </c>
      <c r="E114" s="157" t="s">
        <v>18</v>
      </c>
      <c r="F114" s="158">
        <v>11</v>
      </c>
      <c r="G114" s="159">
        <f t="shared" si="20"/>
        <v>20</v>
      </c>
      <c r="H114" s="160">
        <v>20</v>
      </c>
      <c r="I114" s="25">
        <v>9</v>
      </c>
      <c r="J114" s="26">
        <v>1</v>
      </c>
      <c r="K114" s="137"/>
      <c r="L114" s="138"/>
      <c r="M114" s="25">
        <v>9</v>
      </c>
      <c r="N114" s="26">
        <v>1</v>
      </c>
      <c r="O114" s="27">
        <v>9</v>
      </c>
      <c r="P114" s="28">
        <v>1</v>
      </c>
      <c r="Q114" s="25">
        <v>9</v>
      </c>
      <c r="R114" s="26">
        <v>1</v>
      </c>
      <c r="S114" s="27">
        <v>0</v>
      </c>
      <c r="T114" s="28">
        <v>0</v>
      </c>
      <c r="U114" s="25">
        <v>12</v>
      </c>
      <c r="V114" s="26">
        <v>4</v>
      </c>
      <c r="W114" s="161"/>
      <c r="X114" s="162">
        <f t="shared" si="21"/>
        <v>440</v>
      </c>
      <c r="Y114" s="162" t="e">
        <f>SUMIF('[1]2007'!$B$2119:$B$2200,[1]New!B116,'[1]2007'!$E$2119:$E$2200)</f>
        <v>#VALUE!</v>
      </c>
      <c r="Z114" s="15" t="e">
        <f t="shared" si="22"/>
        <v>#VALUE!</v>
      </c>
      <c r="AA114" s="157"/>
      <c r="AB114" s="157"/>
      <c r="AC114" s="16" t="e">
        <f t="shared" si="23"/>
        <v>#VALUE!</v>
      </c>
      <c r="AE114" s="164" t="e">
        <f>IF(Y114=0,0,LOOKUP(Y114,[1]Deduct!A$2:A$18,[1]Deduct!C$2:C$18))</f>
        <v>#VALUE!</v>
      </c>
      <c r="AF114" s="165" t="e">
        <f>IF(Y114=0,0,LOOKUP(Y114,[1]Deduct!A$2:A$18,[1]Deduct!D$2:D$18))</f>
        <v>#VALUE!</v>
      </c>
      <c r="AG114" s="165" t="e">
        <f>IF(Y114=0,0,LOOKUP(Y114,[1]Deduct!A$2:A$18,[1]Deduct!E$2:E$18))</f>
        <v>#VALUE!</v>
      </c>
      <c r="AH114" s="166" t="e">
        <f t="shared" si="24"/>
        <v>#VALUE!</v>
      </c>
      <c r="AJ114" s="163">
        <f>IF(X114=0,0,LOOKUP(X114,[1]Deduct!A$21:A$64,[1]Deduct!A$21:A$64))-X114</f>
        <v>0</v>
      </c>
      <c r="AK114" s="167">
        <f>IF(X114=0,0,LOOKUP(X114,[1]Deduct!A$21:A$64,[1]Deduct!C$21:C$64))</f>
        <v>1.33</v>
      </c>
      <c r="AL114" s="163">
        <f>IF(X114=0,0,LOOKUP(X114,[1]Deduct!A$21:A$64,[1]Deduct!D$21:D$64))</f>
        <v>15.12</v>
      </c>
      <c r="AM114" s="163">
        <f>IF(X114=0,0,LOOKUP(X114,[1]Deduct!A$21:A$64,[1]Deduct!E$21:E$64))</f>
        <v>7.61</v>
      </c>
      <c r="AN114" s="165">
        <f t="shared" si="25"/>
        <v>49.83</v>
      </c>
      <c r="AP114" s="168" t="e">
        <f t="shared" si="26"/>
        <v>#VALUE!</v>
      </c>
    </row>
    <row r="115" spans="1:42" s="163" customFormat="1" ht="15">
      <c r="A115" s="156">
        <v>26</v>
      </c>
      <c r="B115" s="181" t="s">
        <v>21</v>
      </c>
      <c r="C115" s="3" t="s">
        <v>22</v>
      </c>
      <c r="D115" s="1" t="s">
        <v>20</v>
      </c>
      <c r="E115" s="157" t="s">
        <v>18</v>
      </c>
      <c r="F115" s="158">
        <v>11</v>
      </c>
      <c r="G115" s="159">
        <f t="shared" si="20"/>
        <v>20</v>
      </c>
      <c r="H115" s="160">
        <v>20</v>
      </c>
      <c r="I115" s="25">
        <v>0</v>
      </c>
      <c r="J115" s="26">
        <v>0</v>
      </c>
      <c r="K115" s="137"/>
      <c r="L115" s="138"/>
      <c r="M115" s="25">
        <v>0</v>
      </c>
      <c r="N115" s="26">
        <v>0</v>
      </c>
      <c r="O115" s="27">
        <v>0</v>
      </c>
      <c r="P115" s="28">
        <v>0</v>
      </c>
      <c r="Q115" s="25">
        <v>12</v>
      </c>
      <c r="R115" s="26">
        <v>6.5</v>
      </c>
      <c r="S115" s="27">
        <v>12</v>
      </c>
      <c r="T115" s="28">
        <v>6.5</v>
      </c>
      <c r="U115" s="25">
        <v>12</v>
      </c>
      <c r="V115" s="26">
        <v>7</v>
      </c>
      <c r="W115" s="161"/>
      <c r="X115" s="162">
        <f t="shared" si="21"/>
        <v>440</v>
      </c>
      <c r="Y115" s="162" t="e">
        <f>SUMIF('[1]2007'!$B$2119:$B$2200,[1]New!B117,'[1]2007'!$E$2119:$E$2200)</f>
        <v>#VALUE!</v>
      </c>
      <c r="Z115" s="15" t="e">
        <f t="shared" si="22"/>
        <v>#VALUE!</v>
      </c>
      <c r="AA115" s="157"/>
      <c r="AB115" s="157"/>
      <c r="AC115" s="16" t="e">
        <f t="shared" si="23"/>
        <v>#VALUE!</v>
      </c>
      <c r="AE115" s="164" t="e">
        <f>IF(Y115=0,0,LOOKUP(Y115,[1]Deduct!A$2:A$18,[1]Deduct!C$2:C$18))</f>
        <v>#VALUE!</v>
      </c>
      <c r="AF115" s="165" t="e">
        <f>IF(Y115=0,0,LOOKUP(Y115,[1]Deduct!A$2:A$18,[1]Deduct!D$2:D$18))</f>
        <v>#VALUE!</v>
      </c>
      <c r="AG115" s="165" t="e">
        <f>IF(Y115=0,0,LOOKUP(Y115,[1]Deduct!A$2:A$18,[1]Deduct!E$2:E$18))</f>
        <v>#VALUE!</v>
      </c>
      <c r="AH115" s="166" t="e">
        <f t="shared" si="24"/>
        <v>#VALUE!</v>
      </c>
      <c r="AJ115" s="163">
        <f>IF(X115=0,0,LOOKUP(X115,[1]Deduct!A$21:A$64,[1]Deduct!A$21:A$64))-X115</f>
        <v>0</v>
      </c>
      <c r="AK115" s="167">
        <f>IF(X115=0,0,LOOKUP(X115,[1]Deduct!A$21:A$64,[1]Deduct!C$21:C$64))</f>
        <v>1.33</v>
      </c>
      <c r="AL115" s="163">
        <f>IF(X115=0,0,LOOKUP(X115,[1]Deduct!A$21:A$64,[1]Deduct!D$21:D$64))</f>
        <v>15.12</v>
      </c>
      <c r="AM115" s="163">
        <f>IF(X115=0,0,LOOKUP(X115,[1]Deduct!A$21:A$64,[1]Deduct!E$21:E$64))</f>
        <v>7.61</v>
      </c>
      <c r="AN115" s="165">
        <f t="shared" si="25"/>
        <v>49.83</v>
      </c>
      <c r="AP115" s="168" t="e">
        <f t="shared" si="26"/>
        <v>#VALUE!</v>
      </c>
    </row>
    <row r="116" spans="1:42" s="163" customFormat="1" ht="15">
      <c r="A116" s="156">
        <v>27</v>
      </c>
      <c r="B116" s="181" t="s">
        <v>67</v>
      </c>
      <c r="C116" s="3" t="s">
        <v>143</v>
      </c>
      <c r="D116" s="1" t="s">
        <v>20</v>
      </c>
      <c r="E116" s="157" t="s">
        <v>18</v>
      </c>
      <c r="F116" s="158">
        <v>11</v>
      </c>
      <c r="G116" s="159">
        <f t="shared" si="20"/>
        <v>37.5</v>
      </c>
      <c r="H116" s="160">
        <v>37.5</v>
      </c>
      <c r="I116" s="25">
        <v>0</v>
      </c>
      <c r="J116" s="26">
        <v>0</v>
      </c>
      <c r="K116" s="137"/>
      <c r="L116" s="138"/>
      <c r="M116" s="25">
        <v>9</v>
      </c>
      <c r="N116" s="26">
        <v>4.5</v>
      </c>
      <c r="O116" s="27">
        <v>9</v>
      </c>
      <c r="P116" s="28">
        <v>4.5</v>
      </c>
      <c r="Q116" s="25">
        <v>9</v>
      </c>
      <c r="R116" s="26">
        <v>4.5</v>
      </c>
      <c r="S116" s="27">
        <v>9</v>
      </c>
      <c r="T116" s="28">
        <v>4.5</v>
      </c>
      <c r="U116" s="25">
        <v>9</v>
      </c>
      <c r="V116" s="26">
        <v>4.5</v>
      </c>
      <c r="W116" s="161"/>
      <c r="X116" s="162">
        <f t="shared" si="21"/>
        <v>825</v>
      </c>
      <c r="Y116" s="162" t="e">
        <f>SUMIF('[1]2007'!$B$2119:$B$2200,[1]New!B118,'[1]2007'!$E$2119:$E$2200)</f>
        <v>#VALUE!</v>
      </c>
      <c r="Z116" s="15" t="e">
        <f t="shared" si="22"/>
        <v>#VALUE!</v>
      </c>
      <c r="AA116" s="157"/>
      <c r="AB116" s="157"/>
      <c r="AC116" s="16" t="e">
        <f t="shared" si="23"/>
        <v>#VALUE!</v>
      </c>
      <c r="AE116" s="164" t="e">
        <f>IF(Y116=0,0,LOOKUP(Y116,[1]Deduct!A$2:A$18,[1]Deduct!C$2:C$18))</f>
        <v>#VALUE!</v>
      </c>
      <c r="AF116" s="165" t="e">
        <f>IF(Y116=0,0,LOOKUP(Y116,[1]Deduct!A$2:A$18,[1]Deduct!D$2:D$18))</f>
        <v>#VALUE!</v>
      </c>
      <c r="AG116" s="165" t="e">
        <f>IF(Y116=0,0,LOOKUP(Y116,[1]Deduct!A$2:A$18,[1]Deduct!E$2:E$18))</f>
        <v>#VALUE!</v>
      </c>
      <c r="AH116" s="166" t="e">
        <f t="shared" si="24"/>
        <v>#VALUE!</v>
      </c>
      <c r="AJ116" s="163">
        <f>IF(X116=0,0,LOOKUP(X116,[1]Deduct!A$21:A$64,[1]Deduct!A$21:A$64))-X116</f>
        <v>-75</v>
      </c>
      <c r="AK116" s="167">
        <f>IF(X116=0,0,LOOKUP(X116,[1]Deduct!A$21:A$64,[1]Deduct!C$21:C$64))</f>
        <v>76.92</v>
      </c>
      <c r="AL116" s="163">
        <f>IF(X116=0,0,LOOKUP(X116,[1]Deduct!A$21:A$64,[1]Deduct!D$21:D$64))</f>
        <v>30.49</v>
      </c>
      <c r="AM116" s="163">
        <f>IF(X116=0,0,LOOKUP(X116,[1]Deduct!A$21:A$64,[1]Deduct!E$21:E$64))</f>
        <v>13.01</v>
      </c>
      <c r="AN116" s="165">
        <f t="shared" si="25"/>
        <v>169.12</v>
      </c>
      <c r="AP116" s="168" t="e">
        <f t="shared" si="26"/>
        <v>#VALUE!</v>
      </c>
    </row>
    <row r="117" spans="1:42" s="163" customFormat="1" ht="15">
      <c r="A117" s="156">
        <v>28</v>
      </c>
      <c r="B117" s="181" t="s">
        <v>69</v>
      </c>
      <c r="C117" s="3" t="s">
        <v>145</v>
      </c>
      <c r="D117" s="1" t="s">
        <v>17</v>
      </c>
      <c r="E117" s="157" t="s">
        <v>18</v>
      </c>
      <c r="F117" s="158">
        <v>11</v>
      </c>
      <c r="G117" s="159">
        <f t="shared" si="20"/>
        <v>20.75</v>
      </c>
      <c r="H117" s="160">
        <v>20.75</v>
      </c>
      <c r="I117" s="25">
        <v>12</v>
      </c>
      <c r="J117" s="26">
        <v>5</v>
      </c>
      <c r="K117" s="137"/>
      <c r="L117" s="138"/>
      <c r="M117" s="25">
        <v>12</v>
      </c>
      <c r="N117" s="26">
        <v>5</v>
      </c>
      <c r="O117" s="27">
        <v>12</v>
      </c>
      <c r="P117" s="28">
        <v>5</v>
      </c>
      <c r="Q117" s="25">
        <v>0</v>
      </c>
      <c r="R117" s="26">
        <v>0</v>
      </c>
      <c r="S117" s="27">
        <v>12</v>
      </c>
      <c r="T117" s="28">
        <v>5.75</v>
      </c>
      <c r="U117" s="25">
        <v>0</v>
      </c>
      <c r="V117" s="26">
        <v>0</v>
      </c>
      <c r="W117" s="161"/>
      <c r="X117" s="162">
        <f t="shared" si="21"/>
        <v>456.5</v>
      </c>
      <c r="Y117" s="162" t="e">
        <f>SUMIF('[1]2007'!$B$2119:$B$2200,[1]New!B119,'[1]2007'!$E$2119:$E$2200)</f>
        <v>#VALUE!</v>
      </c>
      <c r="Z117" s="15" t="e">
        <f t="shared" si="22"/>
        <v>#VALUE!</v>
      </c>
      <c r="AA117" s="157"/>
      <c r="AB117" s="157"/>
      <c r="AC117" s="16" t="e">
        <f t="shared" si="23"/>
        <v>#VALUE!</v>
      </c>
      <c r="AE117" s="164" t="e">
        <f>IF(Y117=0,0,LOOKUP(Y117,[1]Deduct!A$2:A$18,[1]Deduct!C$2:C$18))</f>
        <v>#VALUE!</v>
      </c>
      <c r="AF117" s="165" t="e">
        <f>IF(Y117=0,0,LOOKUP(Y117,[1]Deduct!A$2:A$18,[1]Deduct!D$2:D$18))</f>
        <v>#VALUE!</v>
      </c>
      <c r="AG117" s="165" t="e">
        <f>IF(Y117=0,0,LOOKUP(Y117,[1]Deduct!A$2:A$18,[1]Deduct!E$2:E$18))</f>
        <v>#VALUE!</v>
      </c>
      <c r="AH117" s="166" t="e">
        <f t="shared" si="24"/>
        <v>#VALUE!</v>
      </c>
      <c r="AJ117" s="163">
        <f>IF(X117=0,0,LOOKUP(X117,[1]Deduct!A$21:A$64,[1]Deduct!A$21:A$64))-X117</f>
        <v>-6.5</v>
      </c>
      <c r="AK117" s="167">
        <f>IF(X117=0,0,LOOKUP(X117,[1]Deduct!A$21:A$64,[1]Deduct!C$21:C$64))</f>
        <v>2.73</v>
      </c>
      <c r="AL117" s="163">
        <f>IF(X117=0,0,LOOKUP(X117,[1]Deduct!A$21:A$64,[1]Deduct!D$21:D$64))</f>
        <v>15.62</v>
      </c>
      <c r="AM117" s="163">
        <f>IF(X117=0,0,LOOKUP(X117,[1]Deduct!A$21:A$64,[1]Deduct!E$21:E$64))</f>
        <v>7.79</v>
      </c>
      <c r="AN117" s="165">
        <f t="shared" si="25"/>
        <v>52.67</v>
      </c>
      <c r="AP117" s="168" t="e">
        <f t="shared" si="26"/>
        <v>#VALUE!</v>
      </c>
    </row>
    <row r="118" spans="1:42" s="163" customFormat="1" ht="15">
      <c r="A118" s="156">
        <v>29</v>
      </c>
      <c r="B118" s="181" t="s">
        <v>236</v>
      </c>
      <c r="C118" s="3" t="s">
        <v>237</v>
      </c>
      <c r="D118" s="1" t="s">
        <v>17</v>
      </c>
      <c r="E118" s="157" t="s">
        <v>18</v>
      </c>
      <c r="F118" s="158">
        <v>11</v>
      </c>
      <c r="G118" s="159">
        <f t="shared" si="20"/>
        <v>20</v>
      </c>
      <c r="H118" s="160">
        <v>20</v>
      </c>
      <c r="I118" s="25">
        <v>0</v>
      </c>
      <c r="J118" s="26">
        <v>0</v>
      </c>
      <c r="K118" s="137"/>
      <c r="L118" s="138"/>
      <c r="M118" s="25">
        <v>12</v>
      </c>
      <c r="N118" s="26">
        <v>4</v>
      </c>
      <c r="O118" s="27">
        <v>12</v>
      </c>
      <c r="P118" s="28">
        <v>4</v>
      </c>
      <c r="Q118" s="25">
        <v>6</v>
      </c>
      <c r="R118" s="26">
        <v>10</v>
      </c>
      <c r="S118" s="27">
        <v>6</v>
      </c>
      <c r="T118" s="28">
        <v>10</v>
      </c>
      <c r="U118" s="25">
        <v>6</v>
      </c>
      <c r="V118" s="26">
        <v>10</v>
      </c>
      <c r="W118" s="161"/>
      <c r="X118" s="162">
        <f t="shared" si="21"/>
        <v>440</v>
      </c>
      <c r="Y118" s="162" t="e">
        <f>SUMIF('[1]2007'!$B$2119:$B$2200,[1]New!B120,'[1]2007'!$E$2119:$E$2200)</f>
        <v>#VALUE!</v>
      </c>
      <c r="Z118" s="15" t="e">
        <f t="shared" si="22"/>
        <v>#VALUE!</v>
      </c>
      <c r="AA118" s="157"/>
      <c r="AB118" s="157"/>
      <c r="AC118" s="16" t="e">
        <f t="shared" si="23"/>
        <v>#VALUE!</v>
      </c>
      <c r="AE118" s="164" t="e">
        <f>IF(Y118=0,0,LOOKUP(Y118,[1]Deduct!A$2:A$18,[1]Deduct!C$2:C$18))</f>
        <v>#VALUE!</v>
      </c>
      <c r="AF118" s="165" t="e">
        <f>IF(Y118=0,0,LOOKUP(Y118,[1]Deduct!A$2:A$18,[1]Deduct!D$2:D$18))</f>
        <v>#VALUE!</v>
      </c>
      <c r="AG118" s="165" t="e">
        <f>IF(Y118=0,0,LOOKUP(Y118,[1]Deduct!A$2:A$18,[1]Deduct!E$2:E$18))</f>
        <v>#VALUE!</v>
      </c>
      <c r="AH118" s="166" t="e">
        <f t="shared" si="24"/>
        <v>#VALUE!</v>
      </c>
      <c r="AJ118" s="163">
        <f>IF(X118=0,0,LOOKUP(X118,[1]Deduct!A$21:A$64,[1]Deduct!A$21:A$64))-X118</f>
        <v>0</v>
      </c>
      <c r="AK118" s="167">
        <f>IF(X118=0,0,LOOKUP(X118,[1]Deduct!A$21:A$64,[1]Deduct!C$21:C$64))</f>
        <v>1.33</v>
      </c>
      <c r="AL118" s="163">
        <f>IF(X118=0,0,LOOKUP(X118,[1]Deduct!A$21:A$64,[1]Deduct!D$21:D$64))</f>
        <v>15.12</v>
      </c>
      <c r="AM118" s="163">
        <f>IF(X118=0,0,LOOKUP(X118,[1]Deduct!A$21:A$64,[1]Deduct!E$21:E$64))</f>
        <v>7.61</v>
      </c>
      <c r="AN118" s="165">
        <f t="shared" si="25"/>
        <v>49.83</v>
      </c>
      <c r="AP118" s="168" t="e">
        <f t="shared" si="26"/>
        <v>#VALUE!</v>
      </c>
    </row>
    <row r="119" spans="1:42" s="163" customFormat="1" ht="15">
      <c r="A119" s="156">
        <v>30</v>
      </c>
      <c r="B119" s="2" t="s">
        <v>219</v>
      </c>
      <c r="C119" s="3" t="s">
        <v>220</v>
      </c>
      <c r="D119" s="1" t="s">
        <v>216</v>
      </c>
      <c r="E119" s="157" t="s">
        <v>18</v>
      </c>
      <c r="F119" s="158">
        <v>11</v>
      </c>
      <c r="G119" s="159">
        <f t="shared" si="20"/>
        <v>35</v>
      </c>
      <c r="H119" s="89">
        <v>35</v>
      </c>
      <c r="I119" s="25">
        <v>0</v>
      </c>
      <c r="J119" s="26">
        <v>0</v>
      </c>
      <c r="K119" s="137"/>
      <c r="L119" s="138"/>
      <c r="M119" s="25">
        <v>12</v>
      </c>
      <c r="N119" s="26">
        <v>7</v>
      </c>
      <c r="O119" s="27">
        <v>12</v>
      </c>
      <c r="P119" s="28">
        <v>7</v>
      </c>
      <c r="Q119" s="25">
        <v>12</v>
      </c>
      <c r="R119" s="26">
        <v>7</v>
      </c>
      <c r="S119" s="27">
        <v>12</v>
      </c>
      <c r="T119" s="28">
        <v>7</v>
      </c>
      <c r="U119" s="25">
        <v>12</v>
      </c>
      <c r="V119" s="26">
        <v>7</v>
      </c>
      <c r="W119" s="161"/>
      <c r="X119" s="162">
        <f t="shared" si="21"/>
        <v>770</v>
      </c>
      <c r="Y119" s="162" t="e">
        <f>SUMIF('[1]2007'!$B$2119:$B$2200,[1]New!B121,'[1]2007'!$E$2119:$E$2200)</f>
        <v>#VALUE!</v>
      </c>
      <c r="Z119" s="15" t="e">
        <f t="shared" si="22"/>
        <v>#VALUE!</v>
      </c>
      <c r="AA119" s="157"/>
      <c r="AB119" s="157"/>
      <c r="AC119" s="16" t="e">
        <f t="shared" si="23"/>
        <v>#VALUE!</v>
      </c>
      <c r="AE119" s="164" t="e">
        <f>IF(Y119=0,0,LOOKUP(Y119,[1]Deduct!A$2:A$18,[1]Deduct!C$2:C$18))</f>
        <v>#VALUE!</v>
      </c>
      <c r="AF119" s="165" t="e">
        <f>IF(Y119=0,0,LOOKUP(Y119,[1]Deduct!A$2:A$18,[1]Deduct!D$2:D$18))</f>
        <v>#VALUE!</v>
      </c>
      <c r="AG119" s="165" t="e">
        <f>IF(Y119=0,0,LOOKUP(Y119,[1]Deduct!A$2:A$18,[1]Deduct!E$2:E$18))</f>
        <v>#VALUE!</v>
      </c>
      <c r="AH119" s="166" t="e">
        <f t="shared" si="24"/>
        <v>#VALUE!</v>
      </c>
      <c r="AJ119" s="163">
        <f>IF(X119=0,0,LOOKUP(X119,[1]Deduct!A$21:A$64,[1]Deduct!A$21:A$64))-X119</f>
        <v>-20</v>
      </c>
      <c r="AK119" s="167">
        <f>IF(X119=0,0,LOOKUP(X119,[1]Deduct!A$21:A$64,[1]Deduct!C$21:C$64))</f>
        <v>76.92</v>
      </c>
      <c r="AL119" s="163">
        <f>IF(X119=0,0,LOOKUP(X119,[1]Deduct!A$21:A$64,[1]Deduct!D$21:D$64))</f>
        <v>30.49</v>
      </c>
      <c r="AM119" s="163">
        <f>IF(X119=0,0,LOOKUP(X119,[1]Deduct!A$21:A$64,[1]Deduct!E$21:E$64))</f>
        <v>13.01</v>
      </c>
      <c r="AN119" s="165">
        <f t="shared" si="25"/>
        <v>169.12</v>
      </c>
      <c r="AP119" s="168" t="e">
        <f t="shared" si="26"/>
        <v>#VALUE!</v>
      </c>
    </row>
    <row r="120" spans="1:42" s="163" customFormat="1" ht="15">
      <c r="A120" s="156">
        <v>31</v>
      </c>
      <c r="B120" s="181" t="s">
        <v>70</v>
      </c>
      <c r="C120" s="3" t="s">
        <v>146</v>
      </c>
      <c r="D120" s="1" t="s">
        <v>213</v>
      </c>
      <c r="E120" s="157" t="s">
        <v>18</v>
      </c>
      <c r="F120" s="158">
        <v>11</v>
      </c>
      <c r="G120" s="159">
        <f t="shared" si="20"/>
        <v>21.75</v>
      </c>
      <c r="H120" s="160">
        <v>21.75</v>
      </c>
      <c r="I120" s="25">
        <v>0</v>
      </c>
      <c r="J120" s="26">
        <v>0</v>
      </c>
      <c r="K120" s="137"/>
      <c r="L120" s="138"/>
      <c r="M120" s="25">
        <v>0</v>
      </c>
      <c r="N120" s="26">
        <v>0</v>
      </c>
      <c r="O120" s="27">
        <v>0</v>
      </c>
      <c r="P120" s="28">
        <v>0</v>
      </c>
      <c r="Q120" s="25">
        <v>9</v>
      </c>
      <c r="R120" s="26">
        <v>4</v>
      </c>
      <c r="S120" s="27">
        <v>9</v>
      </c>
      <c r="T120" s="28">
        <v>4</v>
      </c>
      <c r="U120" s="25">
        <v>9</v>
      </c>
      <c r="V120" s="26">
        <v>4.75</v>
      </c>
      <c r="W120" s="161"/>
      <c r="X120" s="162">
        <f t="shared" si="21"/>
        <v>478.5</v>
      </c>
      <c r="Y120" s="162" t="e">
        <f>SUMIF('[1]2007'!$B$2119:$B$2200,[1]New!B122,'[1]2007'!$E$2119:$E$2200)</f>
        <v>#VALUE!</v>
      </c>
      <c r="Z120" s="15" t="e">
        <f t="shared" si="22"/>
        <v>#VALUE!</v>
      </c>
      <c r="AA120" s="157"/>
      <c r="AB120" s="157"/>
      <c r="AC120" s="16" t="e">
        <f t="shared" si="23"/>
        <v>#VALUE!</v>
      </c>
      <c r="AE120" s="164" t="e">
        <f>IF(Y120=0,0,LOOKUP(Y120,[1]Deduct!A$2:A$18,[1]Deduct!C$2:C$18))</f>
        <v>#VALUE!</v>
      </c>
      <c r="AF120" s="165" t="e">
        <f>IF(Y120=0,0,LOOKUP(Y120,[1]Deduct!A$2:A$18,[1]Deduct!D$2:D$18))</f>
        <v>#VALUE!</v>
      </c>
      <c r="AG120" s="165" t="e">
        <f>IF(Y120=0,0,LOOKUP(Y120,[1]Deduct!A$2:A$18,[1]Deduct!E$2:E$18))</f>
        <v>#VALUE!</v>
      </c>
      <c r="AH120" s="166" t="e">
        <f t="shared" si="24"/>
        <v>#VALUE!</v>
      </c>
      <c r="AJ120" s="163">
        <f>IF(X120=0,0,LOOKUP(X120,[1]Deduct!A$21:A$64,[1]Deduct!A$21:A$64))-X120</f>
        <v>-8.5</v>
      </c>
      <c r="AK120" s="167">
        <f>IF(X120=0,0,LOOKUP(X120,[1]Deduct!A$21:A$64,[1]Deduct!C$21:C$64))</f>
        <v>5.53</v>
      </c>
      <c r="AL120" s="163">
        <f>IF(X120=0,0,LOOKUP(X120,[1]Deduct!A$21:A$64,[1]Deduct!D$21:D$64))</f>
        <v>16.61</v>
      </c>
      <c r="AM120" s="163">
        <f>IF(X120=0,0,LOOKUP(X120,[1]Deduct!A$21:A$64,[1]Deduct!E$21:E$64))</f>
        <v>8.1300000000000008</v>
      </c>
      <c r="AN120" s="165">
        <f t="shared" si="25"/>
        <v>58.26</v>
      </c>
      <c r="AP120" s="168" t="e">
        <f t="shared" si="26"/>
        <v>#VALUE!</v>
      </c>
    </row>
    <row r="121" spans="1:42" s="163" customFormat="1" ht="15">
      <c r="A121" s="156">
        <v>32</v>
      </c>
      <c r="B121" s="181" t="s">
        <v>243</v>
      </c>
      <c r="C121" s="3" t="s">
        <v>244</v>
      </c>
      <c r="D121" s="1" t="s">
        <v>20</v>
      </c>
      <c r="E121" s="157" t="s">
        <v>18</v>
      </c>
      <c r="F121" s="158">
        <v>11</v>
      </c>
      <c r="G121" s="159">
        <f t="shared" si="20"/>
        <v>19.25</v>
      </c>
      <c r="H121" s="160">
        <v>19.25</v>
      </c>
      <c r="I121" s="25">
        <v>5</v>
      </c>
      <c r="J121" s="26">
        <v>9</v>
      </c>
      <c r="K121" s="137"/>
      <c r="L121" s="138"/>
      <c r="M121" s="25">
        <v>5</v>
      </c>
      <c r="N121" s="26">
        <v>9</v>
      </c>
      <c r="O121" s="27">
        <v>5</v>
      </c>
      <c r="P121" s="28">
        <v>9</v>
      </c>
      <c r="Q121" s="25">
        <v>5</v>
      </c>
      <c r="R121" s="26">
        <v>9</v>
      </c>
      <c r="S121" s="27">
        <v>5.75</v>
      </c>
      <c r="T121" s="28">
        <v>9</v>
      </c>
      <c r="U121" s="25">
        <v>0</v>
      </c>
      <c r="V121" s="26">
        <v>0</v>
      </c>
      <c r="W121" s="161"/>
      <c r="X121" s="162">
        <f t="shared" si="21"/>
        <v>423.5</v>
      </c>
      <c r="Y121" s="162" t="e">
        <f>SUMIF('[1]2007'!$B$2119:$B$2200,[1]New!B123,'[1]2007'!$E$2119:$E$2200)</f>
        <v>#VALUE!</v>
      </c>
      <c r="Z121" s="15" t="e">
        <f t="shared" si="22"/>
        <v>#VALUE!</v>
      </c>
      <c r="AA121" s="157"/>
      <c r="AB121" s="157"/>
      <c r="AC121" s="16" t="e">
        <f t="shared" si="23"/>
        <v>#VALUE!</v>
      </c>
      <c r="AE121" s="164" t="e">
        <f>IF(Y121=0,0,LOOKUP(Y121,[1]Deduct!A$2:A$18,[1]Deduct!C$2:C$18))</f>
        <v>#VALUE!</v>
      </c>
      <c r="AF121" s="165" t="e">
        <f>IF(Y121=0,0,LOOKUP(Y121,[1]Deduct!A$2:A$18,[1]Deduct!D$2:D$18))</f>
        <v>#VALUE!</v>
      </c>
      <c r="AG121" s="165" t="e">
        <f>IF(Y121=0,0,LOOKUP(Y121,[1]Deduct!A$2:A$18,[1]Deduct!E$2:E$18))</f>
        <v>#VALUE!</v>
      </c>
      <c r="AH121" s="166" t="e">
        <f t="shared" si="24"/>
        <v>#VALUE!</v>
      </c>
      <c r="AJ121" s="163">
        <f>IF(X121=0,0,LOOKUP(X121,[1]Deduct!A$21:A$64,[1]Deduct!A$21:A$64))-X121</f>
        <v>-3.5</v>
      </c>
      <c r="AK121" s="167" t="e">
        <f>IF(X121=0,0,LOOKUP(X121,[1]Deduct!A$21:A$64,[1]Deduct!C$21:C$64))</f>
        <v>#REF!</v>
      </c>
      <c r="AL121" s="163">
        <f>IF(X121=0,0,LOOKUP(X121,[1]Deduct!A$21:A$64,[1]Deduct!D$21:D$64))</f>
        <v>14.13</v>
      </c>
      <c r="AM121" s="163">
        <f>IF(X121=0,0,LOOKUP(X121,[1]Deduct!A$21:A$64,[1]Deduct!E$21:E$64))</f>
        <v>7.27</v>
      </c>
      <c r="AN121" s="165" t="e">
        <f t="shared" si="25"/>
        <v>#REF!</v>
      </c>
      <c r="AP121" s="168" t="e">
        <f t="shared" si="26"/>
        <v>#REF!</v>
      </c>
    </row>
    <row r="122" spans="1:42" s="163" customFormat="1" ht="15">
      <c r="A122" s="156">
        <v>33</v>
      </c>
      <c r="B122" s="181" t="s">
        <v>71</v>
      </c>
      <c r="C122" s="3" t="s">
        <v>147</v>
      </c>
      <c r="D122" s="1" t="s">
        <v>19</v>
      </c>
      <c r="E122" s="157" t="s">
        <v>18</v>
      </c>
      <c r="F122" s="158">
        <v>11</v>
      </c>
      <c r="G122" s="159">
        <f t="shared" si="20"/>
        <v>20</v>
      </c>
      <c r="H122" s="160">
        <v>20</v>
      </c>
      <c r="I122" s="25">
        <v>1</v>
      </c>
      <c r="J122" s="26">
        <v>5</v>
      </c>
      <c r="K122" s="137"/>
      <c r="L122" s="138"/>
      <c r="M122" s="25">
        <v>12.5</v>
      </c>
      <c r="N122" s="26">
        <v>4.5</v>
      </c>
      <c r="O122" s="27">
        <v>12.5</v>
      </c>
      <c r="P122" s="28">
        <v>4.5</v>
      </c>
      <c r="Q122" s="25">
        <v>12</v>
      </c>
      <c r="R122" s="26">
        <v>4</v>
      </c>
      <c r="S122" s="27">
        <v>6</v>
      </c>
      <c r="T122" s="28">
        <v>10</v>
      </c>
      <c r="U122" s="25">
        <v>0</v>
      </c>
      <c r="V122" s="26">
        <v>0</v>
      </c>
      <c r="W122" s="161"/>
      <c r="X122" s="162">
        <f t="shared" si="21"/>
        <v>440</v>
      </c>
      <c r="Y122" s="162" t="e">
        <f>SUMIF('[1]2007'!$B$2119:$B$2200,[1]New!B124,'[1]2007'!$E$2119:$E$2200)</f>
        <v>#VALUE!</v>
      </c>
      <c r="Z122" s="15" t="e">
        <f t="shared" si="22"/>
        <v>#VALUE!</v>
      </c>
      <c r="AA122" s="157"/>
      <c r="AB122" s="157"/>
      <c r="AC122" s="16" t="e">
        <f t="shared" si="23"/>
        <v>#VALUE!</v>
      </c>
      <c r="AE122" s="164" t="e">
        <f>IF(Y122=0,0,LOOKUP(Y122,[1]Deduct!A$2:A$18,[1]Deduct!C$2:C$18))</f>
        <v>#VALUE!</v>
      </c>
      <c r="AF122" s="165" t="e">
        <f>IF(Y122=0,0,LOOKUP(Y122,[1]Deduct!A$2:A$18,[1]Deduct!D$2:D$18))</f>
        <v>#VALUE!</v>
      </c>
      <c r="AG122" s="165" t="e">
        <f>IF(Y122=0,0,LOOKUP(Y122,[1]Deduct!A$2:A$18,[1]Deduct!E$2:E$18))</f>
        <v>#VALUE!</v>
      </c>
      <c r="AH122" s="166" t="e">
        <f t="shared" si="24"/>
        <v>#VALUE!</v>
      </c>
      <c r="AJ122" s="163">
        <f>IF(X122=0,0,LOOKUP(X122,[1]Deduct!A$21:A$64,[1]Deduct!A$21:A$64))-X122</f>
        <v>0</v>
      </c>
      <c r="AK122" s="167">
        <f>IF(X122=0,0,LOOKUP(X122,[1]Deduct!A$21:A$64,[1]Deduct!C$21:C$64))</f>
        <v>1.33</v>
      </c>
      <c r="AL122" s="163">
        <f>IF(X122=0,0,LOOKUP(X122,[1]Deduct!A$21:A$64,[1]Deduct!D$21:D$64))</f>
        <v>15.12</v>
      </c>
      <c r="AM122" s="163">
        <f>IF(X122=0,0,LOOKUP(X122,[1]Deduct!A$21:A$64,[1]Deduct!E$21:E$64))</f>
        <v>7.61</v>
      </c>
      <c r="AN122" s="165">
        <f t="shared" si="25"/>
        <v>49.83</v>
      </c>
      <c r="AP122" s="168" t="e">
        <f t="shared" si="26"/>
        <v>#VALUE!</v>
      </c>
    </row>
    <row r="123" spans="1:42" s="163" customFormat="1" ht="15">
      <c r="A123" s="156">
        <v>34</v>
      </c>
      <c r="B123" s="181" t="s">
        <v>72</v>
      </c>
      <c r="C123" s="3" t="s">
        <v>149</v>
      </c>
      <c r="D123" s="1" t="s">
        <v>17</v>
      </c>
      <c r="E123" s="157" t="s">
        <v>18</v>
      </c>
      <c r="F123" s="158">
        <v>11</v>
      </c>
      <c r="G123" s="159">
        <f t="shared" si="20"/>
        <v>22.25</v>
      </c>
      <c r="H123" s="160">
        <v>22.25</v>
      </c>
      <c r="I123" s="25">
        <v>0</v>
      </c>
      <c r="J123" s="26">
        <v>0</v>
      </c>
      <c r="K123" s="137"/>
      <c r="L123" s="138"/>
      <c r="M123" s="25">
        <v>0</v>
      </c>
      <c r="N123" s="26">
        <v>0</v>
      </c>
      <c r="O123" s="27">
        <v>11</v>
      </c>
      <c r="P123" s="28">
        <v>6.5</v>
      </c>
      <c r="Q123" s="25">
        <v>11</v>
      </c>
      <c r="R123" s="26">
        <v>6.5</v>
      </c>
      <c r="S123" s="27">
        <v>0</v>
      </c>
      <c r="T123" s="28">
        <v>0</v>
      </c>
      <c r="U123" s="25">
        <v>11</v>
      </c>
      <c r="V123" s="26">
        <v>6.25</v>
      </c>
      <c r="W123" s="161"/>
      <c r="X123" s="162">
        <f t="shared" si="21"/>
        <v>489.5</v>
      </c>
      <c r="Y123" s="162" t="e">
        <f>SUMIF('[1]2007'!$B$2119:$B$2200,[1]New!B125,'[1]2007'!$E$2119:$E$2200)</f>
        <v>#VALUE!</v>
      </c>
      <c r="Z123" s="15" t="e">
        <f t="shared" si="22"/>
        <v>#VALUE!</v>
      </c>
      <c r="AA123" s="157"/>
      <c r="AB123" s="157"/>
      <c r="AC123" s="16" t="e">
        <f t="shared" si="23"/>
        <v>#VALUE!</v>
      </c>
      <c r="AE123" s="164" t="e">
        <f>IF(Y123=0,0,LOOKUP(Y123,[1]Deduct!A$2:A$18,[1]Deduct!C$2:C$18))</f>
        <v>#VALUE!</v>
      </c>
      <c r="AF123" s="165" t="e">
        <f>IF(Y123=0,0,LOOKUP(Y123,[1]Deduct!A$2:A$18,[1]Deduct!D$2:D$18))</f>
        <v>#VALUE!</v>
      </c>
      <c r="AG123" s="165" t="e">
        <f>IF(Y123=0,0,LOOKUP(Y123,[1]Deduct!A$2:A$18,[1]Deduct!E$2:E$18))</f>
        <v>#VALUE!</v>
      </c>
      <c r="AH123" s="166" t="e">
        <f t="shared" si="24"/>
        <v>#VALUE!</v>
      </c>
      <c r="AJ123" s="163">
        <f>IF(X123=0,0,LOOKUP(X123,[1]Deduct!A$21:A$64,[1]Deduct!A$21:A$64))-X123</f>
        <v>-9.5</v>
      </c>
      <c r="AK123" s="167">
        <f>IF(X123=0,0,LOOKUP(X123,[1]Deduct!A$21:A$64,[1]Deduct!C$21:C$64))</f>
        <v>6.93</v>
      </c>
      <c r="AL123" s="163">
        <f>IF(X123=0,0,LOOKUP(X123,[1]Deduct!A$21:A$64,[1]Deduct!D$21:D$64))</f>
        <v>17.100000000000001</v>
      </c>
      <c r="AM123" s="163">
        <f>IF(X123=0,0,LOOKUP(X123,[1]Deduct!A$21:A$64,[1]Deduct!E$21:E$64))</f>
        <v>8.3000000000000007</v>
      </c>
      <c r="AN123" s="165">
        <f t="shared" si="25"/>
        <v>61.05</v>
      </c>
      <c r="AP123" s="168" t="e">
        <f t="shared" si="26"/>
        <v>#VALUE!</v>
      </c>
    </row>
    <row r="124" spans="1:42" s="163" customFormat="1" ht="15">
      <c r="A124" s="156">
        <v>35</v>
      </c>
      <c r="B124" s="181" t="s">
        <v>73</v>
      </c>
      <c r="C124" s="3" t="s">
        <v>150</v>
      </c>
      <c r="D124" s="1" t="s">
        <v>20</v>
      </c>
      <c r="E124" s="157" t="s">
        <v>18</v>
      </c>
      <c r="F124" s="158">
        <v>11</v>
      </c>
      <c r="G124" s="159">
        <f t="shared" si="20"/>
        <v>37.5</v>
      </c>
      <c r="H124" s="160">
        <v>37.5</v>
      </c>
      <c r="I124" s="25">
        <v>0</v>
      </c>
      <c r="J124" s="26">
        <v>0</v>
      </c>
      <c r="K124" s="137"/>
      <c r="L124" s="138"/>
      <c r="M124" s="25">
        <v>9</v>
      </c>
      <c r="N124" s="26">
        <v>4.5</v>
      </c>
      <c r="O124" s="27">
        <v>9</v>
      </c>
      <c r="P124" s="28">
        <v>4.5</v>
      </c>
      <c r="Q124" s="25">
        <v>9</v>
      </c>
      <c r="R124" s="26">
        <v>4.5</v>
      </c>
      <c r="S124" s="27">
        <v>9</v>
      </c>
      <c r="T124" s="28">
        <v>4.5</v>
      </c>
      <c r="U124" s="25">
        <v>9</v>
      </c>
      <c r="V124" s="26">
        <v>4.5</v>
      </c>
      <c r="W124" s="161"/>
      <c r="X124" s="162">
        <f t="shared" si="21"/>
        <v>825</v>
      </c>
      <c r="Y124" s="162" t="e">
        <f>SUMIF('[1]2007'!$B$2119:$B$2200,[1]New!B126,'[1]2007'!$E$2119:$E$2200)</f>
        <v>#VALUE!</v>
      </c>
      <c r="Z124" s="15" t="e">
        <f t="shared" si="22"/>
        <v>#VALUE!</v>
      </c>
      <c r="AA124" s="157"/>
      <c r="AB124" s="157"/>
      <c r="AC124" s="16" t="e">
        <f t="shared" si="23"/>
        <v>#VALUE!</v>
      </c>
      <c r="AE124" s="164" t="e">
        <f>IF(Y124=0,0,LOOKUP(Y124,[1]Deduct!A$2:A$18,[1]Deduct!C$2:C$18))</f>
        <v>#VALUE!</v>
      </c>
      <c r="AF124" s="165" t="e">
        <f>IF(Y124=0,0,LOOKUP(Y124,[1]Deduct!A$2:A$18,[1]Deduct!D$2:D$18))</f>
        <v>#VALUE!</v>
      </c>
      <c r="AG124" s="165" t="e">
        <f>IF(Y124=0,0,LOOKUP(Y124,[1]Deduct!A$2:A$18,[1]Deduct!E$2:E$18))</f>
        <v>#VALUE!</v>
      </c>
      <c r="AH124" s="166" t="e">
        <f t="shared" si="24"/>
        <v>#VALUE!</v>
      </c>
      <c r="AJ124" s="163">
        <f>IF(X124=0,0,LOOKUP(X124,[1]Deduct!A$21:A$64,[1]Deduct!A$21:A$64))-X124</f>
        <v>-75</v>
      </c>
      <c r="AK124" s="167">
        <f>IF(X124=0,0,LOOKUP(X124,[1]Deduct!A$21:A$64,[1]Deduct!C$21:C$64))</f>
        <v>76.92</v>
      </c>
      <c r="AL124" s="163">
        <f>IF(X124=0,0,LOOKUP(X124,[1]Deduct!A$21:A$64,[1]Deduct!D$21:D$64))</f>
        <v>30.49</v>
      </c>
      <c r="AM124" s="163">
        <f>IF(X124=0,0,LOOKUP(X124,[1]Deduct!A$21:A$64,[1]Deduct!E$21:E$64))</f>
        <v>13.01</v>
      </c>
      <c r="AN124" s="165">
        <f t="shared" si="25"/>
        <v>169.12</v>
      </c>
      <c r="AP124" s="168" t="e">
        <f t="shared" si="26"/>
        <v>#VALUE!</v>
      </c>
    </row>
    <row r="125" spans="1:42" s="163" customFormat="1" ht="15">
      <c r="A125" s="156">
        <v>36</v>
      </c>
      <c r="B125" s="181" t="s">
        <v>74</v>
      </c>
      <c r="C125" s="3" t="s">
        <v>151</v>
      </c>
      <c r="D125" s="1" t="s">
        <v>20</v>
      </c>
      <c r="E125" s="157" t="s">
        <v>18</v>
      </c>
      <c r="F125" s="158">
        <v>11</v>
      </c>
      <c r="G125" s="159">
        <f t="shared" si="20"/>
        <v>28.25</v>
      </c>
      <c r="H125" s="160">
        <v>28.25</v>
      </c>
      <c r="I125" s="25">
        <v>12</v>
      </c>
      <c r="J125" s="26">
        <v>5.5</v>
      </c>
      <c r="K125" s="137"/>
      <c r="L125" s="138"/>
      <c r="M125" s="25">
        <v>12</v>
      </c>
      <c r="N125" s="26">
        <v>5.5</v>
      </c>
      <c r="O125" s="27">
        <v>3</v>
      </c>
      <c r="P125" s="28">
        <v>9</v>
      </c>
      <c r="Q125" s="25">
        <v>0</v>
      </c>
      <c r="R125" s="26">
        <v>0</v>
      </c>
      <c r="S125" s="27">
        <v>12</v>
      </c>
      <c r="T125" s="28">
        <v>5.5</v>
      </c>
      <c r="U125" s="25">
        <v>12</v>
      </c>
      <c r="V125" s="26">
        <v>5.75</v>
      </c>
      <c r="W125" s="161"/>
      <c r="X125" s="162">
        <f t="shared" si="21"/>
        <v>621.5</v>
      </c>
      <c r="Y125" s="162" t="e">
        <f>SUMIF('[1]2007'!$B$2119:$B$2200,[1]New!B127,'[1]2007'!$E$2119:$E$2200)</f>
        <v>#VALUE!</v>
      </c>
      <c r="Z125" s="15" t="e">
        <f t="shared" si="22"/>
        <v>#VALUE!</v>
      </c>
      <c r="AA125" s="157"/>
      <c r="AB125" s="157"/>
      <c r="AC125" s="16" t="e">
        <f t="shared" si="23"/>
        <v>#VALUE!</v>
      </c>
      <c r="AE125" s="164" t="e">
        <f>IF(Y125=0,0,LOOKUP(Y125,[1]Deduct!A$2:A$18,[1]Deduct!C$2:C$18))</f>
        <v>#VALUE!</v>
      </c>
      <c r="AF125" s="165" t="e">
        <f>IF(Y125=0,0,LOOKUP(Y125,[1]Deduct!A$2:A$18,[1]Deduct!D$2:D$18))</f>
        <v>#VALUE!</v>
      </c>
      <c r="AG125" s="165" t="e">
        <f>IF(Y125=0,0,LOOKUP(Y125,[1]Deduct!A$2:A$18,[1]Deduct!E$2:E$18))</f>
        <v>#VALUE!</v>
      </c>
      <c r="AH125" s="166" t="e">
        <f t="shared" si="24"/>
        <v>#VALUE!</v>
      </c>
      <c r="AJ125" s="163">
        <f>IF(X125=0,0,LOOKUP(X125,[1]Deduct!A$21:A$64,[1]Deduct!A$21:A$64))-X125</f>
        <v>-1.5</v>
      </c>
      <c r="AK125" s="167">
        <f>IF(X125=0,0,LOOKUP(X125,[1]Deduct!A$21:A$64,[1]Deduct!C$21:C$64))</f>
        <v>41.47</v>
      </c>
      <c r="AL125" s="163">
        <f>IF(X125=0,0,LOOKUP(X125,[1]Deduct!A$21:A$64,[1]Deduct!D$21:D$64))</f>
        <v>24.03</v>
      </c>
      <c r="AM125" s="163">
        <f>IF(X125=0,0,LOOKUP(X125,[1]Deduct!A$21:A$64,[1]Deduct!E$21:E$64))</f>
        <v>10.73</v>
      </c>
      <c r="AN125" s="165">
        <f t="shared" si="25"/>
        <v>115.28</v>
      </c>
      <c r="AP125" s="168" t="e">
        <f t="shared" si="26"/>
        <v>#VALUE!</v>
      </c>
    </row>
    <row r="126" spans="1:42" s="163" customFormat="1" ht="15">
      <c r="A126" s="156">
        <v>37</v>
      </c>
      <c r="B126" s="181" t="s">
        <v>75</v>
      </c>
      <c r="C126" s="3" t="s">
        <v>152</v>
      </c>
      <c r="D126" s="1" t="s">
        <v>17</v>
      </c>
      <c r="E126" s="157" t="s">
        <v>18</v>
      </c>
      <c r="F126" s="158">
        <v>11</v>
      </c>
      <c r="G126" s="159">
        <f t="shared" si="20"/>
        <v>32.25</v>
      </c>
      <c r="H126" s="160">
        <v>32.25</v>
      </c>
      <c r="I126" s="25">
        <v>12</v>
      </c>
      <c r="J126" s="26">
        <v>6.5</v>
      </c>
      <c r="K126" s="137"/>
      <c r="L126" s="138"/>
      <c r="M126" s="25">
        <v>12</v>
      </c>
      <c r="N126" s="26">
        <v>6.5</v>
      </c>
      <c r="O126" s="27">
        <v>12</v>
      </c>
      <c r="P126" s="28">
        <v>6.5</v>
      </c>
      <c r="Q126" s="25">
        <v>12</v>
      </c>
      <c r="R126" s="26">
        <v>6.5</v>
      </c>
      <c r="S126" s="27">
        <v>12</v>
      </c>
      <c r="T126" s="28">
        <v>6.25</v>
      </c>
      <c r="U126" s="25">
        <v>0</v>
      </c>
      <c r="V126" s="26">
        <v>0</v>
      </c>
      <c r="W126" s="161"/>
      <c r="X126" s="162">
        <f t="shared" si="21"/>
        <v>709.5</v>
      </c>
      <c r="Y126" s="162" t="e">
        <f>SUMIF('[1]2007'!$B$2119:$B$2200,[1]New!B128,'[1]2007'!$E$2119:$E$2200)</f>
        <v>#VALUE!</v>
      </c>
      <c r="Z126" s="15" t="e">
        <f t="shared" si="22"/>
        <v>#VALUE!</v>
      </c>
      <c r="AA126" s="157"/>
      <c r="AB126" s="157"/>
      <c r="AC126" s="16" t="e">
        <f t="shared" si="23"/>
        <v>#VALUE!</v>
      </c>
      <c r="AE126" s="164" t="e">
        <f>IF(Y126=0,0,LOOKUP(Y126,[1]Deduct!A$2:A$18,[1]Deduct!C$2:C$18))</f>
        <v>#VALUE!</v>
      </c>
      <c r="AF126" s="165" t="e">
        <f>IF(Y126=0,0,LOOKUP(Y126,[1]Deduct!A$2:A$18,[1]Deduct!D$2:D$18))</f>
        <v>#VALUE!</v>
      </c>
      <c r="AG126" s="165" t="e">
        <f>IF(Y126=0,0,LOOKUP(Y126,[1]Deduct!A$2:A$18,[1]Deduct!E$2:E$18))</f>
        <v>#VALUE!</v>
      </c>
      <c r="AH126" s="166" t="e">
        <f t="shared" si="24"/>
        <v>#VALUE!</v>
      </c>
      <c r="AJ126" s="163">
        <f>IF(X126=0,0,LOOKUP(X126,[1]Deduct!A$21:A$64,[1]Deduct!A$21:A$64))-X126</f>
        <v>-9.5</v>
      </c>
      <c r="AK126" s="167">
        <f>IF(X126=0,0,LOOKUP(X126,[1]Deduct!A$21:A$64,[1]Deduct!C$21:C$64))</f>
        <v>57.44</v>
      </c>
      <c r="AL126" s="163">
        <f>IF(X126=0,0,LOOKUP(X126,[1]Deduct!A$21:A$64,[1]Deduct!D$21:D$64))</f>
        <v>27.99</v>
      </c>
      <c r="AM126" s="163">
        <f>IF(X126=0,0,LOOKUP(X126,[1]Deduct!A$21:A$64,[1]Deduct!E$21:E$64))</f>
        <v>12.11</v>
      </c>
      <c r="AN126" s="165">
        <f t="shared" si="25"/>
        <v>142.47999999999999</v>
      </c>
      <c r="AP126" s="168" t="e">
        <f t="shared" si="26"/>
        <v>#VALUE!</v>
      </c>
    </row>
    <row r="127" spans="1:42" s="163" customFormat="1" ht="15">
      <c r="A127" s="156">
        <v>38</v>
      </c>
      <c r="B127" s="181" t="s">
        <v>77</v>
      </c>
      <c r="C127" s="3" t="s">
        <v>154</v>
      </c>
      <c r="D127" s="1" t="s">
        <v>17</v>
      </c>
      <c r="E127" s="157" t="s">
        <v>18</v>
      </c>
      <c r="F127" s="158">
        <v>11</v>
      </c>
      <c r="G127" s="159">
        <f t="shared" si="20"/>
        <v>37.75</v>
      </c>
      <c r="H127" s="160">
        <v>37.75</v>
      </c>
      <c r="I127" s="25">
        <v>11</v>
      </c>
      <c r="J127" s="26">
        <v>6.5</v>
      </c>
      <c r="K127" s="137"/>
      <c r="L127" s="138"/>
      <c r="M127" s="25">
        <v>11</v>
      </c>
      <c r="N127" s="26">
        <v>6.5</v>
      </c>
      <c r="O127" s="27">
        <v>0</v>
      </c>
      <c r="P127" s="28">
        <v>0</v>
      </c>
      <c r="Q127" s="25">
        <v>11</v>
      </c>
      <c r="R127" s="26">
        <v>6.5</v>
      </c>
      <c r="S127" s="27">
        <v>11</v>
      </c>
      <c r="T127" s="28">
        <v>6.5</v>
      </c>
      <c r="U127" s="25">
        <v>11</v>
      </c>
      <c r="V127" s="26">
        <v>6.75</v>
      </c>
      <c r="W127" s="161"/>
      <c r="X127" s="162">
        <f t="shared" si="21"/>
        <v>830.5</v>
      </c>
      <c r="Y127" s="162" t="e">
        <f>SUMIF('[1]2007'!$B$2119:$B$2200,[1]New!B129,'[1]2007'!$E$2119:$E$2200)</f>
        <v>#VALUE!</v>
      </c>
      <c r="Z127" s="15" t="e">
        <f t="shared" si="22"/>
        <v>#VALUE!</v>
      </c>
      <c r="AA127" s="157"/>
      <c r="AB127" s="157"/>
      <c r="AC127" s="16" t="e">
        <f t="shared" si="23"/>
        <v>#VALUE!</v>
      </c>
      <c r="AE127" s="164" t="e">
        <f>IF(Y127=0,0,LOOKUP(Y127,[1]Deduct!A$2:A$18,[1]Deduct!C$2:C$18))</f>
        <v>#VALUE!</v>
      </c>
      <c r="AF127" s="165" t="e">
        <f>IF(Y127=0,0,LOOKUP(Y127,[1]Deduct!A$2:A$18,[1]Deduct!D$2:D$18))</f>
        <v>#VALUE!</v>
      </c>
      <c r="AG127" s="165" t="e">
        <f>IF(Y127=0,0,LOOKUP(Y127,[1]Deduct!A$2:A$18,[1]Deduct!E$2:E$18))</f>
        <v>#VALUE!</v>
      </c>
      <c r="AH127" s="166" t="e">
        <f t="shared" si="24"/>
        <v>#VALUE!</v>
      </c>
      <c r="AJ127" s="163">
        <f>IF(X127=0,0,LOOKUP(X127,[1]Deduct!A$21:A$64,[1]Deduct!A$21:A$64))-X127</f>
        <v>-80.5</v>
      </c>
      <c r="AK127" s="167">
        <f>IF(X127=0,0,LOOKUP(X127,[1]Deduct!A$21:A$64,[1]Deduct!C$21:C$64))</f>
        <v>76.92</v>
      </c>
      <c r="AL127" s="163">
        <f>IF(X127=0,0,LOOKUP(X127,[1]Deduct!A$21:A$64,[1]Deduct!D$21:D$64))</f>
        <v>30.49</v>
      </c>
      <c r="AM127" s="163">
        <f>IF(X127=0,0,LOOKUP(X127,[1]Deduct!A$21:A$64,[1]Deduct!E$21:E$64))</f>
        <v>13.01</v>
      </c>
      <c r="AN127" s="165">
        <f t="shared" si="25"/>
        <v>169.12</v>
      </c>
      <c r="AP127" s="168" t="e">
        <f t="shared" si="26"/>
        <v>#VALUE!</v>
      </c>
    </row>
    <row r="128" spans="1:42" s="163" customFormat="1" ht="15">
      <c r="A128" s="156">
        <v>39</v>
      </c>
      <c r="B128" s="181" t="s">
        <v>78</v>
      </c>
      <c r="C128" s="3" t="s">
        <v>155</v>
      </c>
      <c r="D128" s="1" t="s">
        <v>213</v>
      </c>
      <c r="E128" s="157" t="s">
        <v>18</v>
      </c>
      <c r="F128" s="158">
        <v>11.5</v>
      </c>
      <c r="G128" s="159">
        <f t="shared" si="20"/>
        <v>38</v>
      </c>
      <c r="H128" s="160">
        <v>38</v>
      </c>
      <c r="I128" s="25">
        <v>2</v>
      </c>
      <c r="J128" s="26">
        <v>10</v>
      </c>
      <c r="K128" s="137"/>
      <c r="L128" s="138"/>
      <c r="M128" s="25">
        <v>2</v>
      </c>
      <c r="N128" s="26">
        <v>10</v>
      </c>
      <c r="O128" s="27">
        <v>3</v>
      </c>
      <c r="P128" s="28">
        <v>10</v>
      </c>
      <c r="Q128" s="25">
        <v>0</v>
      </c>
      <c r="R128" s="26">
        <v>0</v>
      </c>
      <c r="S128" s="27">
        <v>3</v>
      </c>
      <c r="T128" s="28">
        <v>10</v>
      </c>
      <c r="U128" s="25">
        <v>2</v>
      </c>
      <c r="V128" s="26">
        <v>10</v>
      </c>
      <c r="W128" s="161"/>
      <c r="X128" s="162">
        <f t="shared" si="21"/>
        <v>874</v>
      </c>
      <c r="Y128" s="162" t="e">
        <f>SUMIF('[1]2007'!$B$2119:$B$2200,[1]New!B130,'[1]2007'!$E$2119:$E$2200)</f>
        <v>#VALUE!</v>
      </c>
      <c r="Z128" s="15" t="e">
        <f t="shared" si="22"/>
        <v>#VALUE!</v>
      </c>
      <c r="AA128" s="157"/>
      <c r="AB128" s="157"/>
      <c r="AC128" s="16" t="e">
        <f t="shared" si="23"/>
        <v>#VALUE!</v>
      </c>
      <c r="AE128" s="164" t="e">
        <f>IF(Y128=0,0,LOOKUP(Y128,[1]Deduct!A$2:A$18,[1]Deduct!C$2:C$18))</f>
        <v>#VALUE!</v>
      </c>
      <c r="AF128" s="165" t="e">
        <f>IF(Y128=0,0,LOOKUP(Y128,[1]Deduct!A$2:A$18,[1]Deduct!D$2:D$18))</f>
        <v>#VALUE!</v>
      </c>
      <c r="AG128" s="165" t="e">
        <f>IF(Y128=0,0,LOOKUP(Y128,[1]Deduct!A$2:A$18,[1]Deduct!E$2:E$18))</f>
        <v>#VALUE!</v>
      </c>
      <c r="AH128" s="166" t="e">
        <f t="shared" si="24"/>
        <v>#VALUE!</v>
      </c>
      <c r="AJ128" s="163">
        <f>IF(X128=0,0,LOOKUP(X128,[1]Deduct!A$21:A$64,[1]Deduct!A$21:A$64))-X128</f>
        <v>-124</v>
      </c>
      <c r="AK128" s="167">
        <f>IF(X128=0,0,LOOKUP(X128,[1]Deduct!A$21:A$64,[1]Deduct!C$21:C$64))</f>
        <v>76.92</v>
      </c>
      <c r="AL128" s="163">
        <f>IF(X128=0,0,LOOKUP(X128,[1]Deduct!A$21:A$64,[1]Deduct!D$21:D$64))</f>
        <v>30.49</v>
      </c>
      <c r="AM128" s="163">
        <f>IF(X128=0,0,LOOKUP(X128,[1]Deduct!A$21:A$64,[1]Deduct!E$21:E$64))</f>
        <v>13.01</v>
      </c>
      <c r="AN128" s="165">
        <f t="shared" si="25"/>
        <v>169.12</v>
      </c>
      <c r="AP128" s="168" t="e">
        <f t="shared" si="26"/>
        <v>#VALUE!</v>
      </c>
    </row>
    <row r="129" spans="1:42" s="163" customFormat="1" ht="15">
      <c r="A129" s="156">
        <v>40</v>
      </c>
      <c r="B129" s="181" t="s">
        <v>266</v>
      </c>
      <c r="C129" s="3" t="s">
        <v>267</v>
      </c>
      <c r="D129" s="1" t="s">
        <v>19</v>
      </c>
      <c r="E129" s="157" t="s">
        <v>18</v>
      </c>
      <c r="F129" s="158">
        <v>11</v>
      </c>
      <c r="G129" s="159">
        <f t="shared" si="20"/>
        <v>25</v>
      </c>
      <c r="H129" s="160">
        <v>25</v>
      </c>
      <c r="I129" s="25">
        <v>9</v>
      </c>
      <c r="J129" s="26">
        <v>2</v>
      </c>
      <c r="K129" s="137"/>
      <c r="L129" s="138"/>
      <c r="M129" s="25">
        <v>0</v>
      </c>
      <c r="N129" s="26">
        <v>0</v>
      </c>
      <c r="O129" s="27">
        <v>5</v>
      </c>
      <c r="P129" s="28">
        <v>10</v>
      </c>
      <c r="Q129" s="25">
        <v>12</v>
      </c>
      <c r="R129" s="26">
        <v>5</v>
      </c>
      <c r="S129" s="27">
        <v>9</v>
      </c>
      <c r="T129" s="28">
        <v>2</v>
      </c>
      <c r="U129" s="25">
        <v>9</v>
      </c>
      <c r="V129" s="26">
        <v>2</v>
      </c>
      <c r="W129" s="161"/>
      <c r="X129" s="162">
        <f t="shared" si="21"/>
        <v>550</v>
      </c>
      <c r="Y129" s="162" t="e">
        <f>SUMIF('[1]2007'!$B$2119:$B$2200,[1]New!B131,'[1]2007'!$E$2119:$E$2200)</f>
        <v>#VALUE!</v>
      </c>
      <c r="Z129" s="15" t="e">
        <f t="shared" si="22"/>
        <v>#VALUE!</v>
      </c>
      <c r="AA129" s="157"/>
      <c r="AB129" s="157"/>
      <c r="AC129" s="16" t="e">
        <f t="shared" si="23"/>
        <v>#VALUE!</v>
      </c>
      <c r="AE129" s="164" t="e">
        <f>IF(Y129=0,0,LOOKUP(Y129,[1]Deduct!A$2:A$18,[1]Deduct!C$2:C$18))</f>
        <v>#VALUE!</v>
      </c>
      <c r="AF129" s="165" t="e">
        <f>IF(Y129=0,0,LOOKUP(Y129,[1]Deduct!A$2:A$18,[1]Deduct!D$2:D$18))</f>
        <v>#VALUE!</v>
      </c>
      <c r="AG129" s="165" t="e">
        <f>IF(Y129=0,0,LOOKUP(Y129,[1]Deduct!A$2:A$18,[1]Deduct!E$2:E$18))</f>
        <v>#VALUE!</v>
      </c>
      <c r="AH129" s="166" t="e">
        <f t="shared" si="24"/>
        <v>#VALUE!</v>
      </c>
      <c r="AJ129" s="163">
        <f>IF(X129=0,0,LOOKUP(X129,[1]Deduct!A$21:A$64,[1]Deduct!A$21:A$64))-X129</f>
        <v>0</v>
      </c>
      <c r="AK129" s="167">
        <f>IF(X129=0,0,LOOKUP(X129,[1]Deduct!A$21:A$64,[1]Deduct!C$21:C$64))</f>
        <v>23.78</v>
      </c>
      <c r="AL129" s="163">
        <f>IF(X129=0,0,LOOKUP(X129,[1]Deduct!A$21:A$64,[1]Deduct!D$21:D$64))</f>
        <v>20.57</v>
      </c>
      <c r="AM129" s="163">
        <f>IF(X129=0,0,LOOKUP(X129,[1]Deduct!A$21:A$64,[1]Deduct!E$21:E$64))</f>
        <v>9.52</v>
      </c>
      <c r="AN129" s="165">
        <f t="shared" si="25"/>
        <v>87.77</v>
      </c>
      <c r="AP129" s="168" t="e">
        <f t="shared" si="26"/>
        <v>#VALUE!</v>
      </c>
    </row>
    <row r="130" spans="1:42" s="163" customFormat="1" ht="15">
      <c r="A130" s="156">
        <v>41</v>
      </c>
      <c r="B130" s="181" t="s">
        <v>79</v>
      </c>
      <c r="C130" s="3" t="s">
        <v>156</v>
      </c>
      <c r="D130" s="1" t="s">
        <v>20</v>
      </c>
      <c r="E130" s="157" t="s">
        <v>18</v>
      </c>
      <c r="F130" s="158">
        <v>11</v>
      </c>
      <c r="G130" s="159">
        <f t="shared" si="20"/>
        <v>37.5</v>
      </c>
      <c r="H130" s="160">
        <v>37.5</v>
      </c>
      <c r="I130" s="25">
        <v>1.5</v>
      </c>
      <c r="J130" s="26">
        <v>9</v>
      </c>
      <c r="K130" s="137"/>
      <c r="L130" s="138"/>
      <c r="M130" s="25">
        <v>0</v>
      </c>
      <c r="N130" s="26">
        <v>0</v>
      </c>
      <c r="O130" s="27">
        <v>1.5</v>
      </c>
      <c r="P130" s="28">
        <v>9</v>
      </c>
      <c r="Q130" s="25">
        <v>12</v>
      </c>
      <c r="R130" s="26">
        <v>7.5</v>
      </c>
      <c r="S130" s="27">
        <v>12</v>
      </c>
      <c r="T130" s="28">
        <v>7.5</v>
      </c>
      <c r="U130" s="25">
        <v>1.5</v>
      </c>
      <c r="V130" s="26">
        <v>9</v>
      </c>
      <c r="W130" s="161"/>
      <c r="X130" s="162">
        <f t="shared" si="21"/>
        <v>825</v>
      </c>
      <c r="Y130" s="162" t="e">
        <f>SUMIF('[1]2007'!$B$2119:$B$2200,[1]New!B132,'[1]2007'!$E$2119:$E$2200)</f>
        <v>#VALUE!</v>
      </c>
      <c r="Z130" s="15" t="e">
        <f t="shared" si="22"/>
        <v>#VALUE!</v>
      </c>
      <c r="AA130" s="157"/>
      <c r="AB130" s="157"/>
      <c r="AC130" s="16" t="e">
        <f t="shared" si="23"/>
        <v>#VALUE!</v>
      </c>
      <c r="AE130" s="164" t="e">
        <f>IF(Y130=0,0,LOOKUP(Y130,[1]Deduct!A$2:A$18,[1]Deduct!C$2:C$18))</f>
        <v>#VALUE!</v>
      </c>
      <c r="AF130" s="165" t="e">
        <f>IF(Y130=0,0,LOOKUP(Y130,[1]Deduct!A$2:A$18,[1]Deduct!D$2:D$18))</f>
        <v>#VALUE!</v>
      </c>
      <c r="AG130" s="165" t="e">
        <f>IF(Y130=0,0,LOOKUP(Y130,[1]Deduct!A$2:A$18,[1]Deduct!E$2:E$18))</f>
        <v>#VALUE!</v>
      </c>
      <c r="AH130" s="166" t="e">
        <f t="shared" si="24"/>
        <v>#VALUE!</v>
      </c>
      <c r="AJ130" s="163">
        <f>IF(X130=0,0,LOOKUP(X130,[1]Deduct!A$21:A$64,[1]Deduct!A$21:A$64))-X130</f>
        <v>-75</v>
      </c>
      <c r="AK130" s="167">
        <f>IF(X130=0,0,LOOKUP(X130,[1]Deduct!A$21:A$64,[1]Deduct!C$21:C$64))</f>
        <v>76.92</v>
      </c>
      <c r="AL130" s="163">
        <f>IF(X130=0,0,LOOKUP(X130,[1]Deduct!A$21:A$64,[1]Deduct!D$21:D$64))</f>
        <v>30.49</v>
      </c>
      <c r="AM130" s="163">
        <f>IF(X130=0,0,LOOKUP(X130,[1]Deduct!A$21:A$64,[1]Deduct!E$21:E$64))</f>
        <v>13.01</v>
      </c>
      <c r="AN130" s="165">
        <f t="shared" si="25"/>
        <v>169.12</v>
      </c>
      <c r="AP130" s="168" t="e">
        <f t="shared" si="26"/>
        <v>#VALUE!</v>
      </c>
    </row>
    <row r="131" spans="1:42" s="163" customFormat="1" ht="15">
      <c r="A131" s="156">
        <v>42</v>
      </c>
      <c r="B131" s="181" t="s">
        <v>80</v>
      </c>
      <c r="C131" s="3" t="s">
        <v>157</v>
      </c>
      <c r="D131" s="1" t="s">
        <v>17</v>
      </c>
      <c r="E131" s="157" t="s">
        <v>18</v>
      </c>
      <c r="F131" s="158">
        <v>11</v>
      </c>
      <c r="G131" s="159">
        <f t="shared" si="20"/>
        <v>25.5</v>
      </c>
      <c r="H131" s="160">
        <v>25.5</v>
      </c>
      <c r="I131" s="25">
        <v>9</v>
      </c>
      <c r="J131" s="26">
        <v>2</v>
      </c>
      <c r="K131" s="137"/>
      <c r="L131" s="138"/>
      <c r="M131" s="25">
        <v>9</v>
      </c>
      <c r="N131" s="26">
        <v>3</v>
      </c>
      <c r="O131" s="27">
        <v>12</v>
      </c>
      <c r="P131" s="28">
        <v>5</v>
      </c>
      <c r="Q131" s="25">
        <v>6</v>
      </c>
      <c r="R131" s="26">
        <v>10</v>
      </c>
      <c r="S131" s="27">
        <v>4.5</v>
      </c>
      <c r="T131" s="28">
        <v>10</v>
      </c>
      <c r="U131" s="25">
        <v>0</v>
      </c>
      <c r="V131" s="26">
        <v>0</v>
      </c>
      <c r="W131" s="161"/>
      <c r="X131" s="162">
        <f t="shared" si="21"/>
        <v>561</v>
      </c>
      <c r="Y131" s="162" t="e">
        <f>SUMIF('[1]2007'!$B$2119:$B$2200,[1]New!B133,'[1]2007'!$E$2119:$E$2200)</f>
        <v>#VALUE!</v>
      </c>
      <c r="Z131" s="15" t="e">
        <f t="shared" si="22"/>
        <v>#VALUE!</v>
      </c>
      <c r="AA131" s="157"/>
      <c r="AB131" s="157"/>
      <c r="AC131" s="16" t="e">
        <f t="shared" si="23"/>
        <v>#VALUE!</v>
      </c>
      <c r="AE131" s="164" t="e">
        <f>IF(Y131=0,0,LOOKUP(Y131,[1]Deduct!A$2:A$18,[1]Deduct!C$2:C$18))</f>
        <v>#VALUE!</v>
      </c>
      <c r="AF131" s="165" t="e">
        <f>IF(Y131=0,0,LOOKUP(Y131,[1]Deduct!A$2:A$18,[1]Deduct!D$2:D$18))</f>
        <v>#VALUE!</v>
      </c>
      <c r="AG131" s="165" t="e">
        <f>IF(Y131=0,0,LOOKUP(Y131,[1]Deduct!A$2:A$18,[1]Deduct!E$2:E$18))</f>
        <v>#VALUE!</v>
      </c>
      <c r="AH131" s="166" t="e">
        <f t="shared" si="24"/>
        <v>#VALUE!</v>
      </c>
      <c r="AJ131" s="163">
        <f>IF(X131=0,0,LOOKUP(X131,[1]Deduct!A$21:A$64,[1]Deduct!A$21:A$64))-X131</f>
        <v>-1</v>
      </c>
      <c r="AK131" s="167">
        <f>IF(X131=0,0,LOOKUP(X131,[1]Deduct!A$21:A$64,[1]Deduct!C$21:C$64))</f>
        <v>26.3</v>
      </c>
      <c r="AL131" s="163">
        <f>IF(X131=0,0,LOOKUP(X131,[1]Deduct!A$21:A$64,[1]Deduct!D$21:D$64))</f>
        <v>21.06</v>
      </c>
      <c r="AM131" s="163">
        <f>IF(X131=0,0,LOOKUP(X131,[1]Deduct!A$21:A$64,[1]Deduct!E$21:E$64))</f>
        <v>9.69</v>
      </c>
      <c r="AN131" s="165">
        <f t="shared" si="25"/>
        <v>91.68</v>
      </c>
      <c r="AP131" s="168" t="e">
        <f t="shared" si="26"/>
        <v>#VALUE!</v>
      </c>
    </row>
    <row r="132" spans="1:42" s="163" customFormat="1" ht="15">
      <c r="A132" s="156">
        <v>43</v>
      </c>
      <c r="B132" s="181" t="s">
        <v>81</v>
      </c>
      <c r="C132" s="3" t="s">
        <v>158</v>
      </c>
      <c r="D132" s="1" t="s">
        <v>213</v>
      </c>
      <c r="E132" s="157" t="s">
        <v>18</v>
      </c>
      <c r="F132" s="158">
        <v>12</v>
      </c>
      <c r="G132" s="159">
        <f t="shared" si="20"/>
        <v>43.66</v>
      </c>
      <c r="H132" s="160">
        <v>43.66</v>
      </c>
      <c r="I132" s="25">
        <v>10</v>
      </c>
      <c r="J132" s="26">
        <v>6</v>
      </c>
      <c r="K132" s="137"/>
      <c r="L132" s="138"/>
      <c r="M132" s="25">
        <v>9</v>
      </c>
      <c r="N132" s="26">
        <v>4</v>
      </c>
      <c r="O132" s="27">
        <v>12</v>
      </c>
      <c r="P132" s="28">
        <v>7</v>
      </c>
      <c r="Q132" s="25">
        <v>12</v>
      </c>
      <c r="R132" s="26">
        <v>7</v>
      </c>
      <c r="S132" s="27">
        <v>12</v>
      </c>
      <c r="T132" s="28">
        <v>7</v>
      </c>
      <c r="U132" s="25">
        <v>12</v>
      </c>
      <c r="V132" s="26">
        <v>7.66</v>
      </c>
      <c r="W132" s="161"/>
      <c r="X132" s="162">
        <f t="shared" si="21"/>
        <v>1047.8399999999999</v>
      </c>
      <c r="Y132" s="162" t="e">
        <f>SUMIF('[1]2007'!$B$2119:$B$2200,[1]New!B134,'[1]2007'!$E$2119:$E$2200)</f>
        <v>#VALUE!</v>
      </c>
      <c r="Z132" s="15" t="e">
        <f t="shared" si="22"/>
        <v>#VALUE!</v>
      </c>
      <c r="AA132" s="157"/>
      <c r="AB132" s="157"/>
      <c r="AC132" s="16" t="e">
        <f t="shared" si="23"/>
        <v>#VALUE!</v>
      </c>
      <c r="AE132" s="164" t="e">
        <f>IF(Y132=0,0,LOOKUP(Y132,[1]Deduct!A$2:A$18,[1]Deduct!C$2:C$18))</f>
        <v>#VALUE!</v>
      </c>
      <c r="AF132" s="165" t="e">
        <f>IF(Y132=0,0,LOOKUP(Y132,[1]Deduct!A$2:A$18,[1]Deduct!D$2:D$18))</f>
        <v>#VALUE!</v>
      </c>
      <c r="AG132" s="165" t="e">
        <f>IF(Y132=0,0,LOOKUP(Y132,[1]Deduct!A$2:A$18,[1]Deduct!E$2:E$18))</f>
        <v>#VALUE!</v>
      </c>
      <c r="AH132" s="166" t="e">
        <f t="shared" si="24"/>
        <v>#VALUE!</v>
      </c>
      <c r="AJ132" s="163">
        <f>IF(X132=0,0,LOOKUP(X132,[1]Deduct!A$21:A$64,[1]Deduct!A$21:A$64))-X132</f>
        <v>-87.839999999999918</v>
      </c>
      <c r="AK132" s="167">
        <f>IF(X132=0,0,LOOKUP(X132,[1]Deduct!A$21:A$64,[1]Deduct!C$21:C$64))</f>
        <v>119.97</v>
      </c>
      <c r="AL132" s="163">
        <f>IF(X132=0,0,LOOKUP(X132,[1]Deduct!A$21:A$64,[1]Deduct!D$21:D$64))</f>
        <v>40.86</v>
      </c>
      <c r="AM132" s="163">
        <f>IF(X132=0,0,LOOKUP(X132,[1]Deduct!A$21:A$64,[1]Deduct!E$21:E$64))</f>
        <v>16.61</v>
      </c>
      <c r="AN132" s="165">
        <f t="shared" si="25"/>
        <v>241.55</v>
      </c>
      <c r="AP132" s="168" t="e">
        <f t="shared" si="26"/>
        <v>#VALUE!</v>
      </c>
    </row>
    <row r="133" spans="1:42" s="163" customFormat="1" ht="15">
      <c r="A133" s="156">
        <v>44</v>
      </c>
      <c r="B133" s="181" t="s">
        <v>262</v>
      </c>
      <c r="C133" s="3" t="s">
        <v>263</v>
      </c>
      <c r="D133" s="1" t="s">
        <v>25</v>
      </c>
      <c r="E133" s="157" t="s">
        <v>18</v>
      </c>
      <c r="F133" s="158">
        <v>18</v>
      </c>
      <c r="G133" s="159">
        <f t="shared" si="20"/>
        <v>8.5</v>
      </c>
      <c r="H133" s="160">
        <v>8.5</v>
      </c>
      <c r="I133" s="25">
        <v>0</v>
      </c>
      <c r="J133" s="26">
        <v>0</v>
      </c>
      <c r="K133" s="137"/>
      <c r="L133" s="138"/>
      <c r="M133" s="25">
        <v>0</v>
      </c>
      <c r="N133" s="26">
        <v>0</v>
      </c>
      <c r="O133" s="27">
        <v>0</v>
      </c>
      <c r="P133" s="28">
        <v>0</v>
      </c>
      <c r="Q133" s="25">
        <v>0</v>
      </c>
      <c r="R133" s="26">
        <v>0</v>
      </c>
      <c r="S133" s="27">
        <v>9</v>
      </c>
      <c r="T133" s="28">
        <v>2</v>
      </c>
      <c r="U133" s="25">
        <v>12</v>
      </c>
      <c r="V133" s="26">
        <v>3.5</v>
      </c>
      <c r="W133" s="161"/>
      <c r="X133" s="162">
        <f t="shared" si="21"/>
        <v>306</v>
      </c>
      <c r="Y133" s="162" t="e">
        <f>SUMIF('[1]2007'!$B$2119:$B$2200,[1]New!B135,'[1]2007'!$E$2119:$E$2200)</f>
        <v>#VALUE!</v>
      </c>
      <c r="Z133" s="15" t="e">
        <f t="shared" si="22"/>
        <v>#VALUE!</v>
      </c>
      <c r="AA133" s="157"/>
      <c r="AB133" s="157"/>
      <c r="AC133" s="16" t="e">
        <f t="shared" si="23"/>
        <v>#VALUE!</v>
      </c>
      <c r="AE133" s="164" t="e">
        <f>IF(Y133=0,0,LOOKUP(Y133,[1]Deduct!A$2:A$18,[1]Deduct!C$2:C$18))</f>
        <v>#VALUE!</v>
      </c>
      <c r="AF133" s="165" t="e">
        <f>IF(Y133=0,0,LOOKUP(Y133,[1]Deduct!A$2:A$18,[1]Deduct!D$2:D$18))</f>
        <v>#VALUE!</v>
      </c>
      <c r="AG133" s="165" t="e">
        <f>IF(Y133=0,0,LOOKUP(Y133,[1]Deduct!A$2:A$18,[1]Deduct!E$2:E$18))</f>
        <v>#VALUE!</v>
      </c>
      <c r="AH133" s="166" t="e">
        <f t="shared" si="24"/>
        <v>#VALUE!</v>
      </c>
      <c r="AJ133" s="163" t="e">
        <f>IF(X133=0,0,LOOKUP(X133,[1]Deduct!A$21:A$64,[1]Deduct!A$21:A$64))-X133</f>
        <v>#N/A</v>
      </c>
      <c r="AK133" s="167" t="e">
        <f>IF(X133=0,0,LOOKUP(X133,[1]Deduct!A$21:A$64,[1]Deduct!C$21:C$64))</f>
        <v>#N/A</v>
      </c>
      <c r="AL133" s="163" t="e">
        <f>IF(X133=0,0,LOOKUP(X133,[1]Deduct!A$21:A$64,[1]Deduct!D$21:D$64))</f>
        <v>#N/A</v>
      </c>
      <c r="AM133" s="163" t="e">
        <f>IF(X133=0,0,LOOKUP(X133,[1]Deduct!A$21:A$64,[1]Deduct!E$21:E$64))</f>
        <v>#N/A</v>
      </c>
      <c r="AN133" s="165" t="e">
        <f t="shared" si="25"/>
        <v>#N/A</v>
      </c>
      <c r="AP133" s="168" t="e">
        <f t="shared" si="26"/>
        <v>#N/A</v>
      </c>
    </row>
    <row r="134" spans="1:42" s="163" customFormat="1" ht="15">
      <c r="A134" s="156">
        <v>45</v>
      </c>
      <c r="B134" s="181" t="s">
        <v>84</v>
      </c>
      <c r="C134" s="3" t="s">
        <v>161</v>
      </c>
      <c r="D134" s="1" t="s">
        <v>26</v>
      </c>
      <c r="E134" s="157" t="s">
        <v>18</v>
      </c>
      <c r="F134" s="158">
        <v>11</v>
      </c>
      <c r="G134" s="159">
        <f t="shared" si="20"/>
        <v>20</v>
      </c>
      <c r="H134" s="160">
        <v>20</v>
      </c>
      <c r="I134" s="25">
        <v>9</v>
      </c>
      <c r="J134" s="26">
        <v>2</v>
      </c>
      <c r="K134" s="137"/>
      <c r="L134" s="138"/>
      <c r="M134" s="25">
        <v>9</v>
      </c>
      <c r="N134" s="26">
        <v>2</v>
      </c>
      <c r="O134" s="27">
        <v>9</v>
      </c>
      <c r="P134" s="28">
        <v>2</v>
      </c>
      <c r="Q134" s="25">
        <v>9</v>
      </c>
      <c r="R134" s="26">
        <v>2</v>
      </c>
      <c r="S134" s="27">
        <v>0</v>
      </c>
      <c r="T134" s="28">
        <v>0</v>
      </c>
      <c r="U134" s="25">
        <v>0</v>
      </c>
      <c r="V134" s="26">
        <v>0</v>
      </c>
      <c r="W134" s="161"/>
      <c r="X134" s="162">
        <f t="shared" si="21"/>
        <v>440</v>
      </c>
      <c r="Y134" s="162" t="e">
        <f>SUMIF('[1]2007'!$B$2119:$B$2200,[1]New!B136,'[1]2007'!$E$2119:$E$2200)</f>
        <v>#VALUE!</v>
      </c>
      <c r="Z134" s="15" t="e">
        <f t="shared" si="22"/>
        <v>#VALUE!</v>
      </c>
      <c r="AA134" s="157"/>
      <c r="AB134" s="157"/>
      <c r="AC134" s="16" t="e">
        <f t="shared" si="23"/>
        <v>#VALUE!</v>
      </c>
      <c r="AE134" s="164" t="e">
        <f>IF(Y134=0,0,LOOKUP(Y134,[1]Deduct!A$2:A$18,[1]Deduct!C$2:C$18))</f>
        <v>#VALUE!</v>
      </c>
      <c r="AF134" s="165" t="e">
        <f>IF(Y134=0,0,LOOKUP(Y134,[1]Deduct!A$2:A$18,[1]Deduct!D$2:D$18))</f>
        <v>#VALUE!</v>
      </c>
      <c r="AG134" s="165" t="e">
        <f>IF(Y134=0,0,LOOKUP(Y134,[1]Deduct!A$2:A$18,[1]Deduct!E$2:E$18))</f>
        <v>#VALUE!</v>
      </c>
      <c r="AH134" s="166" t="e">
        <f t="shared" si="24"/>
        <v>#VALUE!</v>
      </c>
      <c r="AJ134" s="163">
        <f>IF(X134=0,0,LOOKUP(X134,[1]Deduct!A$21:A$64,[1]Deduct!A$21:A$64))-X134</f>
        <v>0</v>
      </c>
      <c r="AK134" s="167">
        <f>IF(X134=0,0,LOOKUP(X134,[1]Deduct!A$21:A$64,[1]Deduct!C$21:C$64))</f>
        <v>1.33</v>
      </c>
      <c r="AL134" s="163">
        <f>IF(X134=0,0,LOOKUP(X134,[1]Deduct!A$21:A$64,[1]Deduct!D$21:D$64))</f>
        <v>15.12</v>
      </c>
      <c r="AM134" s="163">
        <f>IF(X134=0,0,LOOKUP(X134,[1]Deduct!A$21:A$64,[1]Deduct!E$21:E$64))</f>
        <v>7.61</v>
      </c>
      <c r="AN134" s="165">
        <f t="shared" si="25"/>
        <v>49.83</v>
      </c>
      <c r="AP134" s="168" t="e">
        <f t="shared" si="26"/>
        <v>#VALUE!</v>
      </c>
    </row>
    <row r="135" spans="1:42" s="163" customFormat="1" ht="15">
      <c r="A135" s="156">
        <v>46</v>
      </c>
      <c r="B135" s="2" t="s">
        <v>268</v>
      </c>
      <c r="C135" s="3" t="s">
        <v>269</v>
      </c>
      <c r="D135" s="1" t="s">
        <v>20</v>
      </c>
      <c r="E135" s="1" t="s">
        <v>18</v>
      </c>
      <c r="F135" s="158">
        <v>14</v>
      </c>
      <c r="G135" s="159">
        <f t="shared" si="20"/>
        <v>42.75</v>
      </c>
      <c r="H135" s="160">
        <v>42.75</v>
      </c>
      <c r="I135" s="25">
        <v>11</v>
      </c>
      <c r="J135" s="26">
        <v>6</v>
      </c>
      <c r="K135" s="137"/>
      <c r="L135" s="138"/>
      <c r="M135" s="25">
        <v>11</v>
      </c>
      <c r="N135" s="26">
        <v>6</v>
      </c>
      <c r="O135" s="27">
        <v>11</v>
      </c>
      <c r="P135" s="28">
        <v>6</v>
      </c>
      <c r="Q135" s="25">
        <v>11</v>
      </c>
      <c r="R135" s="26">
        <v>6</v>
      </c>
      <c r="S135" s="27">
        <v>11</v>
      </c>
      <c r="T135" s="28">
        <v>7</v>
      </c>
      <c r="U135" s="25">
        <v>11</v>
      </c>
      <c r="V135" s="26">
        <v>5.75</v>
      </c>
      <c r="W135" s="161"/>
      <c r="X135" s="162">
        <f t="shared" si="21"/>
        <v>1197</v>
      </c>
      <c r="Y135" s="162" t="e">
        <f>SUMIF('[1]2007'!$B$2119:$B$2200,[1]New!B137,'[1]2007'!$E$2119:$E$2200)</f>
        <v>#VALUE!</v>
      </c>
      <c r="Z135" s="15" t="e">
        <f t="shared" si="22"/>
        <v>#VALUE!</v>
      </c>
      <c r="AA135" s="157"/>
      <c r="AB135" s="157"/>
      <c r="AC135" s="16" t="e">
        <f t="shared" si="23"/>
        <v>#VALUE!</v>
      </c>
      <c r="AE135" s="164" t="e">
        <f>IF(Y135=0,0,LOOKUP(Y135,[1]Deduct!A$2:A$18,[1]Deduct!C$2:C$18))</f>
        <v>#VALUE!</v>
      </c>
      <c r="AF135" s="165" t="e">
        <f>IF(Y135=0,0,LOOKUP(Y135,[1]Deduct!A$2:A$18,[1]Deduct!D$2:D$18))</f>
        <v>#VALUE!</v>
      </c>
      <c r="AG135" s="165" t="e">
        <f>IF(Y135=0,0,LOOKUP(Y135,[1]Deduct!A$2:A$18,[1]Deduct!E$2:E$18))</f>
        <v>#VALUE!</v>
      </c>
      <c r="AH135" s="166" t="e">
        <f t="shared" si="24"/>
        <v>#VALUE!</v>
      </c>
      <c r="AJ135" s="163">
        <f>IF(X135=0,0,LOOKUP(X135,[1]Deduct!A$21:A$64,[1]Deduct!A$21:A$64))-X135</f>
        <v>-237</v>
      </c>
      <c r="AK135" s="167">
        <f>IF(X135=0,0,LOOKUP(X135,[1]Deduct!A$21:A$64,[1]Deduct!C$21:C$64))</f>
        <v>119.97</v>
      </c>
      <c r="AL135" s="163">
        <f>IF(X135=0,0,LOOKUP(X135,[1]Deduct!A$21:A$64,[1]Deduct!D$21:D$64))</f>
        <v>40.86</v>
      </c>
      <c r="AM135" s="163">
        <f>IF(X135=0,0,LOOKUP(X135,[1]Deduct!A$21:A$64,[1]Deduct!E$21:E$64))</f>
        <v>16.61</v>
      </c>
      <c r="AN135" s="165">
        <f t="shared" si="25"/>
        <v>241.55</v>
      </c>
      <c r="AP135" s="168" t="e">
        <f t="shared" si="26"/>
        <v>#VALUE!</v>
      </c>
    </row>
    <row r="136" spans="1:42" s="163" customFormat="1" ht="15">
      <c r="A136" s="156">
        <v>47</v>
      </c>
      <c r="B136" s="181" t="s">
        <v>86</v>
      </c>
      <c r="C136" s="3" t="s">
        <v>163</v>
      </c>
      <c r="D136" s="1" t="s">
        <v>20</v>
      </c>
      <c r="E136" s="157" t="s">
        <v>18</v>
      </c>
      <c r="F136" s="158">
        <v>11</v>
      </c>
      <c r="G136" s="159">
        <f t="shared" si="20"/>
        <v>25</v>
      </c>
      <c r="H136" s="160">
        <v>25</v>
      </c>
      <c r="I136" s="25">
        <v>0</v>
      </c>
      <c r="J136" s="26">
        <v>0</v>
      </c>
      <c r="K136" s="137"/>
      <c r="L136" s="138"/>
      <c r="M136" s="25">
        <v>12</v>
      </c>
      <c r="N136" s="26">
        <v>6.5</v>
      </c>
      <c r="O136" s="27">
        <v>12</v>
      </c>
      <c r="P136" s="28">
        <v>6.5</v>
      </c>
      <c r="Q136" s="25">
        <v>0</v>
      </c>
      <c r="R136" s="26">
        <v>0</v>
      </c>
      <c r="S136" s="27">
        <v>12</v>
      </c>
      <c r="T136" s="28">
        <v>6</v>
      </c>
      <c r="U136" s="25">
        <v>12</v>
      </c>
      <c r="V136" s="26">
        <v>6</v>
      </c>
      <c r="W136" s="161"/>
      <c r="X136" s="162">
        <f t="shared" si="21"/>
        <v>550</v>
      </c>
      <c r="Y136" s="162" t="e">
        <f>SUMIF('[1]2007'!$B$2119:$B$2200,[1]New!B138,'[1]2007'!$E$2119:$E$2200)</f>
        <v>#VALUE!</v>
      </c>
      <c r="Z136" s="15" t="e">
        <f t="shared" si="22"/>
        <v>#VALUE!</v>
      </c>
      <c r="AA136" s="157"/>
      <c r="AB136" s="157"/>
      <c r="AC136" s="16" t="e">
        <f t="shared" si="23"/>
        <v>#VALUE!</v>
      </c>
      <c r="AE136" s="164" t="e">
        <f>IF(Y136=0,0,LOOKUP(Y136,[1]Deduct!A$2:A$18,[1]Deduct!C$2:C$18))</f>
        <v>#VALUE!</v>
      </c>
      <c r="AF136" s="165" t="e">
        <f>IF(Y136=0,0,LOOKUP(Y136,[1]Deduct!A$2:A$18,[1]Deduct!D$2:D$18))</f>
        <v>#VALUE!</v>
      </c>
      <c r="AG136" s="165" t="e">
        <f>IF(Y136=0,0,LOOKUP(Y136,[1]Deduct!A$2:A$18,[1]Deduct!E$2:E$18))</f>
        <v>#VALUE!</v>
      </c>
      <c r="AH136" s="166" t="e">
        <f t="shared" si="24"/>
        <v>#VALUE!</v>
      </c>
      <c r="AJ136" s="163">
        <f>IF(X136=0,0,LOOKUP(X136,[1]Deduct!A$21:A$64,[1]Deduct!A$21:A$64))-X136</f>
        <v>0</v>
      </c>
      <c r="AK136" s="167">
        <f>IF(X136=0,0,LOOKUP(X136,[1]Deduct!A$21:A$64,[1]Deduct!C$21:C$64))</f>
        <v>23.78</v>
      </c>
      <c r="AL136" s="163">
        <f>IF(X136=0,0,LOOKUP(X136,[1]Deduct!A$21:A$64,[1]Deduct!D$21:D$64))</f>
        <v>20.57</v>
      </c>
      <c r="AM136" s="163">
        <f>IF(X136=0,0,LOOKUP(X136,[1]Deduct!A$21:A$64,[1]Deduct!E$21:E$64))</f>
        <v>9.52</v>
      </c>
      <c r="AN136" s="165">
        <f t="shared" si="25"/>
        <v>87.77</v>
      </c>
      <c r="AP136" s="168" t="e">
        <f t="shared" si="26"/>
        <v>#VALUE!</v>
      </c>
    </row>
    <row r="137" spans="1:42" s="163" customFormat="1" ht="15">
      <c r="A137" s="156">
        <v>48</v>
      </c>
      <c r="B137" s="181" t="s">
        <v>270</v>
      </c>
      <c r="C137" s="3" t="s">
        <v>271</v>
      </c>
      <c r="D137" s="1" t="s">
        <v>19</v>
      </c>
      <c r="E137" s="157" t="s">
        <v>18</v>
      </c>
      <c r="F137" s="158">
        <v>11</v>
      </c>
      <c r="G137" s="159">
        <f t="shared" si="20"/>
        <v>15.25</v>
      </c>
      <c r="H137" s="160">
        <v>15.25</v>
      </c>
      <c r="I137" s="25">
        <v>0</v>
      </c>
      <c r="J137" s="26">
        <v>0</v>
      </c>
      <c r="K137" s="137"/>
      <c r="L137" s="138"/>
      <c r="M137" s="25">
        <v>9</v>
      </c>
      <c r="N137" s="26">
        <v>2.25</v>
      </c>
      <c r="O137" s="27">
        <v>9</v>
      </c>
      <c r="P137" s="28">
        <v>2</v>
      </c>
      <c r="Q137" s="25">
        <v>9</v>
      </c>
      <c r="R137" s="26">
        <v>2</v>
      </c>
      <c r="S137" s="27">
        <v>0</v>
      </c>
      <c r="T137" s="28">
        <v>0</v>
      </c>
      <c r="U137" s="25">
        <v>0</v>
      </c>
      <c r="V137" s="26">
        <v>0</v>
      </c>
      <c r="W137" s="161"/>
      <c r="X137" s="162">
        <f t="shared" si="21"/>
        <v>335.5</v>
      </c>
      <c r="Y137" s="162" t="e">
        <f>SUMIF('[1]2007'!$B$2119:$B$2200,[1]New!B139,'[1]2007'!$E$2119:$E$2200)</f>
        <v>#VALUE!</v>
      </c>
      <c r="Z137" s="15" t="e">
        <f t="shared" si="22"/>
        <v>#VALUE!</v>
      </c>
      <c r="AA137" s="157"/>
      <c r="AB137" s="157"/>
      <c r="AC137" s="16" t="e">
        <f t="shared" si="23"/>
        <v>#VALUE!</v>
      </c>
      <c r="AE137" s="164" t="e">
        <f>IF(Y137=0,0,LOOKUP(Y137,[1]Deduct!A$2:A$18,[1]Deduct!C$2:C$18))</f>
        <v>#VALUE!</v>
      </c>
      <c r="AF137" s="165" t="e">
        <f>IF(Y137=0,0,LOOKUP(Y137,[1]Deduct!A$2:A$18,[1]Deduct!D$2:D$18))</f>
        <v>#VALUE!</v>
      </c>
      <c r="AG137" s="165" t="e">
        <f>IF(Y137=0,0,LOOKUP(Y137,[1]Deduct!A$2:A$18,[1]Deduct!E$2:E$18))</f>
        <v>#VALUE!</v>
      </c>
      <c r="AH137" s="166" t="e">
        <f t="shared" si="24"/>
        <v>#VALUE!</v>
      </c>
      <c r="AJ137" s="163" t="e">
        <f>IF(X137=0,0,LOOKUP(X137,[1]Deduct!A$21:A$64,[1]Deduct!A$21:A$64))-X137</f>
        <v>#N/A</v>
      </c>
      <c r="AK137" s="167" t="e">
        <f>IF(X137=0,0,LOOKUP(X137,[1]Deduct!A$21:A$64,[1]Deduct!C$21:C$64))</f>
        <v>#N/A</v>
      </c>
      <c r="AL137" s="163" t="e">
        <f>IF(X137=0,0,LOOKUP(X137,[1]Deduct!A$21:A$64,[1]Deduct!D$21:D$64))</f>
        <v>#N/A</v>
      </c>
      <c r="AM137" s="163" t="e">
        <f>IF(X137=0,0,LOOKUP(X137,[1]Deduct!A$21:A$64,[1]Deduct!E$21:E$64))</f>
        <v>#N/A</v>
      </c>
      <c r="AN137" s="165" t="e">
        <f t="shared" si="25"/>
        <v>#N/A</v>
      </c>
      <c r="AP137" s="168" t="e">
        <f t="shared" si="26"/>
        <v>#N/A</v>
      </c>
    </row>
    <row r="138" spans="1:42" s="163" customFormat="1" ht="15">
      <c r="A138" s="156">
        <v>49</v>
      </c>
      <c r="B138" s="181" t="s">
        <v>87</v>
      </c>
      <c r="C138" s="3" t="s">
        <v>164</v>
      </c>
      <c r="D138" s="1" t="s">
        <v>20</v>
      </c>
      <c r="E138" s="157" t="s">
        <v>18</v>
      </c>
      <c r="F138" s="158">
        <v>11</v>
      </c>
      <c r="G138" s="159">
        <f t="shared" si="20"/>
        <v>30</v>
      </c>
      <c r="H138" s="160">
        <v>30</v>
      </c>
      <c r="I138" s="25">
        <v>12</v>
      </c>
      <c r="J138" s="26">
        <v>6</v>
      </c>
      <c r="K138" s="137"/>
      <c r="L138" s="138"/>
      <c r="M138" s="25">
        <v>12</v>
      </c>
      <c r="N138" s="26">
        <v>6</v>
      </c>
      <c r="O138" s="27">
        <v>12</v>
      </c>
      <c r="P138" s="28">
        <v>6</v>
      </c>
      <c r="Q138" s="25">
        <v>0</v>
      </c>
      <c r="R138" s="26">
        <v>0</v>
      </c>
      <c r="S138" s="27">
        <v>3</v>
      </c>
      <c r="T138" s="28">
        <v>9</v>
      </c>
      <c r="U138" s="25">
        <v>3</v>
      </c>
      <c r="V138" s="26">
        <v>9</v>
      </c>
      <c r="W138" s="161"/>
      <c r="X138" s="162">
        <f t="shared" si="21"/>
        <v>660</v>
      </c>
      <c r="Y138" s="162" t="e">
        <f>SUMIF('[1]2007'!$B$2119:$B$2200,[1]New!B140,'[1]2007'!$E$2119:$E$2200)</f>
        <v>#VALUE!</v>
      </c>
      <c r="Z138" s="15" t="e">
        <f t="shared" si="22"/>
        <v>#VALUE!</v>
      </c>
      <c r="AA138" s="157"/>
      <c r="AB138" s="157"/>
      <c r="AC138" s="16" t="e">
        <f t="shared" si="23"/>
        <v>#VALUE!</v>
      </c>
      <c r="AE138" s="164" t="e">
        <f>IF(Y138=0,0,LOOKUP(Y138,[1]Deduct!A$2:A$18,[1]Deduct!C$2:C$18))</f>
        <v>#VALUE!</v>
      </c>
      <c r="AF138" s="165" t="e">
        <f>IF(Y138=0,0,LOOKUP(Y138,[1]Deduct!A$2:A$18,[1]Deduct!D$2:D$18))</f>
        <v>#VALUE!</v>
      </c>
      <c r="AG138" s="165" t="e">
        <f>IF(Y138=0,0,LOOKUP(Y138,[1]Deduct!A$2:A$18,[1]Deduct!E$2:E$18))</f>
        <v>#VALUE!</v>
      </c>
      <c r="AH138" s="166" t="e">
        <f t="shared" si="24"/>
        <v>#VALUE!</v>
      </c>
      <c r="AJ138" s="163">
        <f>IF(X138=0,0,LOOKUP(X138,[1]Deduct!A$21:A$64,[1]Deduct!A$21:A$64))-X138</f>
        <v>0</v>
      </c>
      <c r="AK138" s="167">
        <f>IF(X138=0,0,LOOKUP(X138,[1]Deduct!A$21:A$64,[1]Deduct!C$21:C$64))</f>
        <v>49.59</v>
      </c>
      <c r="AL138" s="163">
        <f>IF(X138=0,0,LOOKUP(X138,[1]Deduct!A$21:A$64,[1]Deduct!D$21:D$64))</f>
        <v>26.01</v>
      </c>
      <c r="AM138" s="163">
        <f>IF(X138=0,0,LOOKUP(X138,[1]Deduct!A$21:A$64,[1]Deduct!E$21:E$64))</f>
        <v>11.42</v>
      </c>
      <c r="AN138" s="165">
        <f t="shared" si="25"/>
        <v>129.02000000000001</v>
      </c>
      <c r="AP138" s="168" t="e">
        <f t="shared" si="26"/>
        <v>#VALUE!</v>
      </c>
    </row>
    <row r="139" spans="1:42" s="163" customFormat="1" ht="15">
      <c r="A139" s="156">
        <v>50</v>
      </c>
      <c r="B139" s="181" t="s">
        <v>88</v>
      </c>
      <c r="C139" s="3" t="s">
        <v>165</v>
      </c>
      <c r="D139" s="1" t="s">
        <v>20</v>
      </c>
      <c r="E139" s="157" t="s">
        <v>18</v>
      </c>
      <c r="F139" s="158">
        <v>11</v>
      </c>
      <c r="G139" s="159">
        <f t="shared" si="20"/>
        <v>36</v>
      </c>
      <c r="H139" s="160">
        <v>36</v>
      </c>
      <c r="I139" s="25">
        <v>9</v>
      </c>
      <c r="J139" s="26">
        <v>4</v>
      </c>
      <c r="K139" s="137"/>
      <c r="L139" s="138"/>
      <c r="M139" s="25">
        <v>0</v>
      </c>
      <c r="N139" s="26">
        <v>0</v>
      </c>
      <c r="O139" s="27">
        <v>9</v>
      </c>
      <c r="P139" s="28">
        <v>4</v>
      </c>
      <c r="Q139" s="25">
        <v>1</v>
      </c>
      <c r="R139" s="26">
        <v>9</v>
      </c>
      <c r="S139" s="27">
        <v>9</v>
      </c>
      <c r="T139" s="28">
        <v>4</v>
      </c>
      <c r="U139" s="25">
        <v>9</v>
      </c>
      <c r="V139" s="26">
        <v>4</v>
      </c>
      <c r="W139" s="161"/>
      <c r="X139" s="162">
        <f t="shared" si="21"/>
        <v>792</v>
      </c>
      <c r="Y139" s="162" t="e">
        <f>SUMIF('[1]2007'!$B$2119:$B$2200,[1]New!B141,'[1]2007'!$E$2119:$E$2200)</f>
        <v>#VALUE!</v>
      </c>
      <c r="Z139" s="15" t="e">
        <f t="shared" si="22"/>
        <v>#VALUE!</v>
      </c>
      <c r="AA139" s="157"/>
      <c r="AB139" s="157"/>
      <c r="AC139" s="16" t="e">
        <f t="shared" si="23"/>
        <v>#VALUE!</v>
      </c>
      <c r="AE139" s="164" t="e">
        <f>IF(Y139=0,0,LOOKUP(Y139,[1]Deduct!A$2:A$18,[1]Deduct!C$2:C$18))</f>
        <v>#VALUE!</v>
      </c>
      <c r="AF139" s="165" t="e">
        <f>IF(Y139=0,0,LOOKUP(Y139,[1]Deduct!A$2:A$18,[1]Deduct!D$2:D$18))</f>
        <v>#VALUE!</v>
      </c>
      <c r="AG139" s="165" t="e">
        <f>IF(Y139=0,0,LOOKUP(Y139,[1]Deduct!A$2:A$18,[1]Deduct!E$2:E$18))</f>
        <v>#VALUE!</v>
      </c>
      <c r="AH139" s="166" t="e">
        <f t="shared" si="24"/>
        <v>#VALUE!</v>
      </c>
      <c r="AJ139" s="163">
        <f>IF(X139=0,0,LOOKUP(X139,[1]Deduct!A$21:A$64,[1]Deduct!A$21:A$64))-X139</f>
        <v>-42</v>
      </c>
      <c r="AK139" s="167">
        <f>IF(X139=0,0,LOOKUP(X139,[1]Deduct!A$21:A$64,[1]Deduct!C$21:C$64))</f>
        <v>76.92</v>
      </c>
      <c r="AL139" s="163">
        <f>IF(X139=0,0,LOOKUP(X139,[1]Deduct!A$21:A$64,[1]Deduct!D$21:D$64))</f>
        <v>30.49</v>
      </c>
      <c r="AM139" s="163">
        <f>IF(X139=0,0,LOOKUP(X139,[1]Deduct!A$21:A$64,[1]Deduct!E$21:E$64))</f>
        <v>13.01</v>
      </c>
      <c r="AN139" s="165">
        <f t="shared" si="25"/>
        <v>169.12</v>
      </c>
      <c r="AP139" s="168" t="e">
        <f t="shared" si="26"/>
        <v>#VALUE!</v>
      </c>
    </row>
    <row r="140" spans="1:42" s="163" customFormat="1" ht="15">
      <c r="A140" s="156">
        <v>51</v>
      </c>
      <c r="B140" s="181" t="s">
        <v>89</v>
      </c>
      <c r="C140" s="3" t="s">
        <v>166</v>
      </c>
      <c r="D140" s="1" t="s">
        <v>20</v>
      </c>
      <c r="E140" s="157" t="s">
        <v>18</v>
      </c>
      <c r="F140" s="158">
        <v>11</v>
      </c>
      <c r="G140" s="159">
        <f t="shared" si="20"/>
        <v>20</v>
      </c>
      <c r="H140" s="160">
        <v>20</v>
      </c>
      <c r="I140" s="25">
        <v>0</v>
      </c>
      <c r="J140" s="26">
        <v>0</v>
      </c>
      <c r="K140" s="137"/>
      <c r="L140" s="138"/>
      <c r="M140" s="25">
        <v>12</v>
      </c>
      <c r="N140" s="26">
        <v>5</v>
      </c>
      <c r="O140" s="27">
        <v>0</v>
      </c>
      <c r="P140" s="28">
        <v>0</v>
      </c>
      <c r="Q140" s="25">
        <v>12</v>
      </c>
      <c r="R140" s="26">
        <v>5</v>
      </c>
      <c r="S140" s="27">
        <v>12</v>
      </c>
      <c r="T140" s="28">
        <v>5</v>
      </c>
      <c r="U140" s="25">
        <v>12</v>
      </c>
      <c r="V140" s="26">
        <v>5</v>
      </c>
      <c r="W140" s="161"/>
      <c r="X140" s="162">
        <f t="shared" si="21"/>
        <v>440</v>
      </c>
      <c r="Y140" s="162" t="e">
        <f>SUMIF('[1]2007'!$B$2119:$B$2200,[1]New!B142,'[1]2007'!$E$2119:$E$2200)</f>
        <v>#VALUE!</v>
      </c>
      <c r="Z140" s="15" t="e">
        <f t="shared" si="22"/>
        <v>#VALUE!</v>
      </c>
      <c r="AA140" s="157"/>
      <c r="AB140" s="157"/>
      <c r="AC140" s="16" t="e">
        <f t="shared" si="23"/>
        <v>#VALUE!</v>
      </c>
      <c r="AE140" s="164" t="e">
        <f>IF(Y140=0,0,LOOKUP(Y140,[1]Deduct!A$2:A$18,[1]Deduct!C$2:C$18))</f>
        <v>#VALUE!</v>
      </c>
      <c r="AF140" s="165" t="e">
        <f>IF(Y140=0,0,LOOKUP(Y140,[1]Deduct!A$2:A$18,[1]Deduct!D$2:D$18))</f>
        <v>#VALUE!</v>
      </c>
      <c r="AG140" s="165" t="e">
        <f>IF(Y140=0,0,LOOKUP(Y140,[1]Deduct!A$2:A$18,[1]Deduct!E$2:E$18))</f>
        <v>#VALUE!</v>
      </c>
      <c r="AH140" s="166" t="e">
        <f t="shared" si="24"/>
        <v>#VALUE!</v>
      </c>
      <c r="AJ140" s="163">
        <f>IF(X140=0,0,LOOKUP(X140,[1]Deduct!A$21:A$64,[1]Deduct!A$21:A$64))-X140</f>
        <v>0</v>
      </c>
      <c r="AK140" s="167">
        <f>IF(X140=0,0,LOOKUP(X140,[1]Deduct!A$21:A$64,[1]Deduct!C$21:C$64))</f>
        <v>1.33</v>
      </c>
      <c r="AL140" s="163">
        <f>IF(X140=0,0,LOOKUP(X140,[1]Deduct!A$21:A$64,[1]Deduct!D$21:D$64))</f>
        <v>15.12</v>
      </c>
      <c r="AM140" s="163">
        <f>IF(X140=0,0,LOOKUP(X140,[1]Deduct!A$21:A$64,[1]Deduct!E$21:E$64))</f>
        <v>7.61</v>
      </c>
      <c r="AN140" s="165">
        <f t="shared" si="25"/>
        <v>49.83</v>
      </c>
      <c r="AP140" s="168" t="e">
        <f t="shared" si="26"/>
        <v>#VALUE!</v>
      </c>
    </row>
    <row r="141" spans="1:42" s="163" customFormat="1" ht="15">
      <c r="A141" s="156">
        <v>52</v>
      </c>
      <c r="B141" s="181" t="s">
        <v>90</v>
      </c>
      <c r="C141" s="3" t="s">
        <v>167</v>
      </c>
      <c r="D141" s="1" t="s">
        <v>20</v>
      </c>
      <c r="E141" s="157" t="s">
        <v>18</v>
      </c>
      <c r="F141" s="158">
        <v>11</v>
      </c>
      <c r="G141" s="159">
        <f t="shared" si="20"/>
        <v>21.75</v>
      </c>
      <c r="H141" s="160">
        <v>21.75</v>
      </c>
      <c r="I141" s="25">
        <v>9</v>
      </c>
      <c r="J141" s="26">
        <v>1.5</v>
      </c>
      <c r="K141" s="137"/>
      <c r="L141" s="138"/>
      <c r="M141" s="25">
        <v>9</v>
      </c>
      <c r="N141" s="26">
        <v>1.5</v>
      </c>
      <c r="O141" s="27">
        <v>0</v>
      </c>
      <c r="P141" s="28">
        <v>0</v>
      </c>
      <c r="Q141" s="25">
        <v>9</v>
      </c>
      <c r="R141" s="26">
        <v>1.5</v>
      </c>
      <c r="S141" s="27">
        <v>5.5</v>
      </c>
      <c r="T141" s="28">
        <v>9</v>
      </c>
      <c r="U141" s="25">
        <v>9</v>
      </c>
      <c r="V141" s="26">
        <v>1.75</v>
      </c>
      <c r="W141" s="161"/>
      <c r="X141" s="162">
        <f t="shared" si="21"/>
        <v>478.5</v>
      </c>
      <c r="Y141" s="162" t="e">
        <f>SUMIF('[1]2007'!$B$2119:$B$2200,[1]New!B143,'[1]2007'!$E$2119:$E$2200)</f>
        <v>#VALUE!</v>
      </c>
      <c r="Z141" s="15" t="e">
        <f t="shared" si="22"/>
        <v>#VALUE!</v>
      </c>
      <c r="AA141" s="157"/>
      <c r="AB141" s="157"/>
      <c r="AC141" s="16" t="e">
        <f t="shared" si="23"/>
        <v>#VALUE!</v>
      </c>
      <c r="AE141" s="164" t="e">
        <f>IF(Y141=0,0,LOOKUP(Y141,[1]Deduct!A$2:A$18,[1]Deduct!C$2:C$18))</f>
        <v>#VALUE!</v>
      </c>
      <c r="AF141" s="165" t="e">
        <f>IF(Y141=0,0,LOOKUP(Y141,[1]Deduct!A$2:A$18,[1]Deduct!D$2:D$18))</f>
        <v>#VALUE!</v>
      </c>
      <c r="AG141" s="165" t="e">
        <f>IF(Y141=0,0,LOOKUP(Y141,[1]Deduct!A$2:A$18,[1]Deduct!E$2:E$18))</f>
        <v>#VALUE!</v>
      </c>
      <c r="AH141" s="166" t="e">
        <f t="shared" si="24"/>
        <v>#VALUE!</v>
      </c>
      <c r="AJ141" s="163">
        <f>IF(X141=0,0,LOOKUP(X141,[1]Deduct!A$21:A$64,[1]Deduct!A$21:A$64))-X141</f>
        <v>-8.5</v>
      </c>
      <c r="AK141" s="167">
        <f>IF(X141=0,0,LOOKUP(X141,[1]Deduct!A$21:A$64,[1]Deduct!C$21:C$64))</f>
        <v>5.53</v>
      </c>
      <c r="AL141" s="163">
        <f>IF(X141=0,0,LOOKUP(X141,[1]Deduct!A$21:A$64,[1]Deduct!D$21:D$64))</f>
        <v>16.61</v>
      </c>
      <c r="AM141" s="163">
        <f>IF(X141=0,0,LOOKUP(X141,[1]Deduct!A$21:A$64,[1]Deduct!E$21:E$64))</f>
        <v>8.1300000000000008</v>
      </c>
      <c r="AN141" s="165">
        <f t="shared" si="25"/>
        <v>58.26</v>
      </c>
      <c r="AP141" s="168" t="e">
        <f t="shared" si="26"/>
        <v>#VALUE!</v>
      </c>
    </row>
    <row r="142" spans="1:42" s="163" customFormat="1" ht="15">
      <c r="A142" s="156">
        <v>53</v>
      </c>
      <c r="B142" s="181" t="s">
        <v>91</v>
      </c>
      <c r="C142" s="3" t="s">
        <v>168</v>
      </c>
      <c r="D142" s="1" t="s">
        <v>26</v>
      </c>
      <c r="E142" s="157" t="s">
        <v>18</v>
      </c>
      <c r="F142" s="158">
        <v>11</v>
      </c>
      <c r="G142" s="159">
        <f t="shared" si="20"/>
        <v>25</v>
      </c>
      <c r="H142" s="160">
        <v>25</v>
      </c>
      <c r="I142" s="25">
        <v>4</v>
      </c>
      <c r="J142" s="26">
        <v>10</v>
      </c>
      <c r="K142" s="137"/>
      <c r="L142" s="138"/>
      <c r="M142" s="25">
        <v>0</v>
      </c>
      <c r="N142" s="26">
        <v>0</v>
      </c>
      <c r="O142" s="27">
        <v>0</v>
      </c>
      <c r="P142" s="28">
        <v>0</v>
      </c>
      <c r="Q142" s="25">
        <v>4</v>
      </c>
      <c r="R142" s="26">
        <v>10</v>
      </c>
      <c r="S142" s="27">
        <v>12</v>
      </c>
      <c r="T142" s="28">
        <v>6</v>
      </c>
      <c r="U142" s="25">
        <v>3</v>
      </c>
      <c r="V142" s="26">
        <v>10</v>
      </c>
      <c r="W142" s="161"/>
      <c r="X142" s="162">
        <f t="shared" si="21"/>
        <v>550</v>
      </c>
      <c r="Y142" s="162" t="e">
        <f>SUMIF('[1]2007'!$B$2119:$B$2200,[1]New!B144,'[1]2007'!$E$2119:$E$2200)</f>
        <v>#VALUE!</v>
      </c>
      <c r="Z142" s="15" t="e">
        <f t="shared" si="22"/>
        <v>#VALUE!</v>
      </c>
      <c r="AA142" s="157"/>
      <c r="AB142" s="157"/>
      <c r="AC142" s="16" t="e">
        <f t="shared" si="23"/>
        <v>#VALUE!</v>
      </c>
      <c r="AE142" s="164" t="e">
        <f>IF(Y142=0,0,LOOKUP(Y142,[1]Deduct!A$2:A$18,[1]Deduct!C$2:C$18))</f>
        <v>#VALUE!</v>
      </c>
      <c r="AF142" s="165" t="e">
        <f>IF(Y142=0,0,LOOKUP(Y142,[1]Deduct!A$2:A$18,[1]Deduct!D$2:D$18))</f>
        <v>#VALUE!</v>
      </c>
      <c r="AG142" s="165" t="e">
        <f>IF(Y142=0,0,LOOKUP(Y142,[1]Deduct!A$2:A$18,[1]Deduct!E$2:E$18))</f>
        <v>#VALUE!</v>
      </c>
      <c r="AH142" s="166" t="e">
        <f t="shared" si="24"/>
        <v>#VALUE!</v>
      </c>
      <c r="AJ142" s="163">
        <f>IF(X142=0,0,LOOKUP(X142,[1]Deduct!A$21:A$64,[1]Deduct!A$21:A$64))-X142</f>
        <v>0</v>
      </c>
      <c r="AK142" s="167">
        <f>IF(X142=0,0,LOOKUP(X142,[1]Deduct!A$21:A$64,[1]Deduct!C$21:C$64))</f>
        <v>23.78</v>
      </c>
      <c r="AL142" s="163">
        <f>IF(X142=0,0,LOOKUP(X142,[1]Deduct!A$21:A$64,[1]Deduct!D$21:D$64))</f>
        <v>20.57</v>
      </c>
      <c r="AM142" s="163">
        <f>IF(X142=0,0,LOOKUP(X142,[1]Deduct!A$21:A$64,[1]Deduct!E$21:E$64))</f>
        <v>9.52</v>
      </c>
      <c r="AN142" s="165">
        <f t="shared" si="25"/>
        <v>87.77</v>
      </c>
      <c r="AP142" s="168" t="e">
        <f t="shared" si="26"/>
        <v>#VALUE!</v>
      </c>
    </row>
    <row r="143" spans="1:42" s="163" customFormat="1" ht="15">
      <c r="A143" s="156">
        <v>54</v>
      </c>
      <c r="B143" s="181" t="s">
        <v>272</v>
      </c>
      <c r="C143" s="3" t="s">
        <v>239</v>
      </c>
      <c r="D143" s="1" t="s">
        <v>216</v>
      </c>
      <c r="E143" s="157" t="s">
        <v>18</v>
      </c>
      <c r="F143" s="158">
        <v>11</v>
      </c>
      <c r="G143" s="159">
        <f t="shared" si="20"/>
        <v>30</v>
      </c>
      <c r="H143" s="160">
        <v>30</v>
      </c>
      <c r="I143" s="25">
        <v>12</v>
      </c>
      <c r="J143" s="26">
        <v>6</v>
      </c>
      <c r="K143" s="137"/>
      <c r="L143" s="138"/>
      <c r="M143" s="25">
        <v>12</v>
      </c>
      <c r="N143" s="26">
        <v>6</v>
      </c>
      <c r="O143" s="27">
        <v>12</v>
      </c>
      <c r="P143" s="28">
        <v>6</v>
      </c>
      <c r="Q143" s="25">
        <v>0</v>
      </c>
      <c r="R143" s="26">
        <v>0</v>
      </c>
      <c r="S143" s="27">
        <v>12</v>
      </c>
      <c r="T143" s="28">
        <v>6</v>
      </c>
      <c r="U143" s="25">
        <v>12</v>
      </c>
      <c r="V143" s="26">
        <v>6</v>
      </c>
      <c r="W143" s="161"/>
      <c r="X143" s="162">
        <f t="shared" si="21"/>
        <v>660</v>
      </c>
      <c r="Y143" s="162" t="e">
        <f>SUMIF('[1]2007'!$B$2119:$B$2200,[1]New!B145,'[1]2007'!$E$2119:$E$2200)</f>
        <v>#VALUE!</v>
      </c>
      <c r="Z143" s="15" t="e">
        <f t="shared" si="22"/>
        <v>#VALUE!</v>
      </c>
      <c r="AA143" s="157"/>
      <c r="AB143" s="157"/>
      <c r="AC143" s="16" t="e">
        <f t="shared" si="23"/>
        <v>#VALUE!</v>
      </c>
      <c r="AE143" s="164" t="e">
        <f>IF(Y143=0,0,LOOKUP(Y143,[1]Deduct!A$2:A$18,[1]Deduct!C$2:C$18))</f>
        <v>#VALUE!</v>
      </c>
      <c r="AF143" s="165" t="e">
        <f>IF(Y143=0,0,LOOKUP(Y143,[1]Deduct!A$2:A$18,[1]Deduct!D$2:D$18))</f>
        <v>#VALUE!</v>
      </c>
      <c r="AG143" s="165" t="e">
        <f>IF(Y143=0,0,LOOKUP(Y143,[1]Deduct!A$2:A$18,[1]Deduct!E$2:E$18))</f>
        <v>#VALUE!</v>
      </c>
      <c r="AH143" s="166" t="e">
        <f t="shared" si="24"/>
        <v>#VALUE!</v>
      </c>
      <c r="AJ143" s="163">
        <f>IF(X143=0,0,LOOKUP(X143,[1]Deduct!A$21:A$64,[1]Deduct!A$21:A$64))-X143</f>
        <v>0</v>
      </c>
      <c r="AK143" s="167">
        <f>IF(X143=0,0,LOOKUP(X143,[1]Deduct!A$21:A$64,[1]Deduct!C$21:C$64))</f>
        <v>49.59</v>
      </c>
      <c r="AL143" s="163">
        <f>IF(X143=0,0,LOOKUP(X143,[1]Deduct!A$21:A$64,[1]Deduct!D$21:D$64))</f>
        <v>26.01</v>
      </c>
      <c r="AM143" s="163">
        <f>IF(X143=0,0,LOOKUP(X143,[1]Deduct!A$21:A$64,[1]Deduct!E$21:E$64))</f>
        <v>11.42</v>
      </c>
      <c r="AN143" s="165">
        <f t="shared" si="25"/>
        <v>129.02000000000001</v>
      </c>
      <c r="AP143" s="168" t="e">
        <f t="shared" si="26"/>
        <v>#VALUE!</v>
      </c>
    </row>
    <row r="144" spans="1:42" s="163" customFormat="1" ht="15">
      <c r="A144" s="156">
        <v>55</v>
      </c>
      <c r="B144" s="181" t="s">
        <v>92</v>
      </c>
      <c r="C144" s="3" t="s">
        <v>169</v>
      </c>
      <c r="D144" s="1" t="s">
        <v>26</v>
      </c>
      <c r="E144" s="157" t="s">
        <v>18</v>
      </c>
      <c r="F144" s="158">
        <v>11</v>
      </c>
      <c r="G144" s="159">
        <f t="shared" si="20"/>
        <v>37.5</v>
      </c>
      <c r="H144" s="160">
        <v>37.5</v>
      </c>
      <c r="I144" s="25">
        <v>10</v>
      </c>
      <c r="J144" s="26">
        <v>5.5</v>
      </c>
      <c r="K144" s="137"/>
      <c r="L144" s="138"/>
      <c r="M144" s="25">
        <v>10</v>
      </c>
      <c r="N144" s="26">
        <v>5.5</v>
      </c>
      <c r="O144" s="27">
        <v>10</v>
      </c>
      <c r="P144" s="28">
        <v>5.5</v>
      </c>
      <c r="Q144" s="25">
        <v>10</v>
      </c>
      <c r="R144" s="26">
        <v>5.5</v>
      </c>
      <c r="S144" s="27">
        <v>10</v>
      </c>
      <c r="T144" s="28">
        <v>5.5</v>
      </c>
      <c r="U144" s="25">
        <v>0</v>
      </c>
      <c r="V144" s="26">
        <v>0</v>
      </c>
      <c r="W144" s="161"/>
      <c r="X144" s="162">
        <f t="shared" si="21"/>
        <v>825</v>
      </c>
      <c r="Y144" s="162" t="e">
        <f>SUMIF('[1]2007'!$B$2119:$B$2200,[1]New!B146,'[1]2007'!$E$2119:$E$2200)</f>
        <v>#VALUE!</v>
      </c>
      <c r="Z144" s="15" t="e">
        <f t="shared" si="22"/>
        <v>#VALUE!</v>
      </c>
      <c r="AA144" s="157"/>
      <c r="AB144" s="157"/>
      <c r="AC144" s="16" t="e">
        <f t="shared" si="23"/>
        <v>#VALUE!</v>
      </c>
      <c r="AE144" s="164" t="e">
        <f>IF(Y144=0,0,LOOKUP(Y144,[1]Deduct!A$2:A$18,[1]Deduct!C$2:C$18))</f>
        <v>#VALUE!</v>
      </c>
      <c r="AF144" s="165" t="e">
        <f>IF(Y144=0,0,LOOKUP(Y144,[1]Deduct!A$2:A$18,[1]Deduct!D$2:D$18))</f>
        <v>#VALUE!</v>
      </c>
      <c r="AG144" s="165" t="e">
        <f>IF(Y144=0,0,LOOKUP(Y144,[1]Deduct!A$2:A$18,[1]Deduct!E$2:E$18))</f>
        <v>#VALUE!</v>
      </c>
      <c r="AH144" s="166" t="e">
        <f t="shared" si="24"/>
        <v>#VALUE!</v>
      </c>
      <c r="AJ144" s="163">
        <f>IF(X144=0,0,LOOKUP(X144,[1]Deduct!A$21:A$64,[1]Deduct!A$21:A$64))-X144</f>
        <v>-75</v>
      </c>
      <c r="AK144" s="167">
        <f>IF(X144=0,0,LOOKUP(X144,[1]Deduct!A$21:A$64,[1]Deduct!C$21:C$64))</f>
        <v>76.92</v>
      </c>
      <c r="AL144" s="163">
        <f>IF(X144=0,0,LOOKUP(X144,[1]Deduct!A$21:A$64,[1]Deduct!D$21:D$64))</f>
        <v>30.49</v>
      </c>
      <c r="AM144" s="163">
        <f>IF(X144=0,0,LOOKUP(X144,[1]Deduct!A$21:A$64,[1]Deduct!E$21:E$64))</f>
        <v>13.01</v>
      </c>
      <c r="AN144" s="165">
        <f t="shared" si="25"/>
        <v>169.12</v>
      </c>
      <c r="AP144" s="168" t="e">
        <f t="shared" si="26"/>
        <v>#VALUE!</v>
      </c>
    </row>
    <row r="145" spans="1:42" s="163" customFormat="1" ht="15">
      <c r="A145" s="156">
        <v>56</v>
      </c>
      <c r="B145" s="181" t="s">
        <v>93</v>
      </c>
      <c r="C145" s="3" t="s">
        <v>170</v>
      </c>
      <c r="D145" s="1" t="s">
        <v>17</v>
      </c>
      <c r="E145" s="157" t="s">
        <v>18</v>
      </c>
      <c r="F145" s="158">
        <v>11</v>
      </c>
      <c r="G145" s="159">
        <f t="shared" si="20"/>
        <v>20</v>
      </c>
      <c r="H145" s="160">
        <v>20</v>
      </c>
      <c r="I145" s="25">
        <v>6</v>
      </c>
      <c r="J145" s="26">
        <v>10</v>
      </c>
      <c r="K145" s="137"/>
      <c r="L145" s="138"/>
      <c r="M145" s="25">
        <v>12</v>
      </c>
      <c r="N145" s="26">
        <v>4</v>
      </c>
      <c r="O145" s="27">
        <v>6</v>
      </c>
      <c r="P145" s="28">
        <v>10</v>
      </c>
      <c r="Q145" s="25">
        <v>0</v>
      </c>
      <c r="R145" s="26">
        <v>0</v>
      </c>
      <c r="S145" s="27">
        <v>12</v>
      </c>
      <c r="T145" s="28">
        <v>4</v>
      </c>
      <c r="U145" s="25">
        <v>6</v>
      </c>
      <c r="V145" s="26">
        <v>10</v>
      </c>
      <c r="W145" s="161"/>
      <c r="X145" s="162">
        <f t="shared" si="21"/>
        <v>440</v>
      </c>
      <c r="Y145" s="162" t="e">
        <f>SUMIF('[1]2007'!$B$2119:$B$2200,[1]New!B147,'[1]2007'!$E$2119:$E$2200)</f>
        <v>#VALUE!</v>
      </c>
      <c r="Z145" s="15" t="e">
        <f t="shared" si="22"/>
        <v>#VALUE!</v>
      </c>
      <c r="AA145" s="157"/>
      <c r="AB145" s="157"/>
      <c r="AC145" s="16" t="e">
        <f t="shared" si="23"/>
        <v>#VALUE!</v>
      </c>
      <c r="AE145" s="164" t="e">
        <f>IF(Y145=0,0,LOOKUP(Y145,[1]Deduct!A$2:A$18,[1]Deduct!C$2:C$18))</f>
        <v>#VALUE!</v>
      </c>
      <c r="AF145" s="165" t="e">
        <f>IF(Y145=0,0,LOOKUP(Y145,[1]Deduct!A$2:A$18,[1]Deduct!D$2:D$18))</f>
        <v>#VALUE!</v>
      </c>
      <c r="AG145" s="165" t="e">
        <f>IF(Y145=0,0,LOOKUP(Y145,[1]Deduct!A$2:A$18,[1]Deduct!E$2:E$18))</f>
        <v>#VALUE!</v>
      </c>
      <c r="AH145" s="166" t="e">
        <f t="shared" si="24"/>
        <v>#VALUE!</v>
      </c>
      <c r="AJ145" s="163">
        <f>IF(X145=0,0,LOOKUP(X145,[1]Deduct!A$21:A$64,[1]Deduct!A$21:A$64))-X145</f>
        <v>0</v>
      </c>
      <c r="AK145" s="167">
        <f>IF(X145=0,0,LOOKUP(X145,[1]Deduct!A$21:A$64,[1]Deduct!C$21:C$64))</f>
        <v>1.33</v>
      </c>
      <c r="AL145" s="163">
        <f>IF(X145=0,0,LOOKUP(X145,[1]Deduct!A$21:A$64,[1]Deduct!D$21:D$64))</f>
        <v>15.12</v>
      </c>
      <c r="AM145" s="163">
        <f>IF(X145=0,0,LOOKUP(X145,[1]Deduct!A$21:A$64,[1]Deduct!E$21:E$64))</f>
        <v>7.61</v>
      </c>
      <c r="AN145" s="165">
        <f t="shared" si="25"/>
        <v>49.83</v>
      </c>
      <c r="AP145" s="168" t="e">
        <f t="shared" si="26"/>
        <v>#VALUE!</v>
      </c>
    </row>
    <row r="146" spans="1:42" s="163" customFormat="1" ht="15">
      <c r="A146" s="156">
        <v>57</v>
      </c>
      <c r="B146" s="181" t="s">
        <v>245</v>
      </c>
      <c r="C146" s="3" t="s">
        <v>246</v>
      </c>
      <c r="D146" s="1" t="s">
        <v>216</v>
      </c>
      <c r="E146" s="157" t="s">
        <v>18</v>
      </c>
      <c r="F146" s="158">
        <v>11</v>
      </c>
      <c r="G146" s="159">
        <f t="shared" si="20"/>
        <v>37.25</v>
      </c>
      <c r="H146" s="160">
        <v>37.25</v>
      </c>
      <c r="I146" s="25">
        <v>9</v>
      </c>
      <c r="J146" s="26">
        <v>4.5</v>
      </c>
      <c r="K146" s="137"/>
      <c r="L146" s="138"/>
      <c r="M146" s="25">
        <v>0</v>
      </c>
      <c r="N146" s="26">
        <v>0</v>
      </c>
      <c r="O146" s="27">
        <v>9</v>
      </c>
      <c r="P146" s="28">
        <v>4.5</v>
      </c>
      <c r="Q146" s="25">
        <v>9</v>
      </c>
      <c r="R146" s="26">
        <v>4.5</v>
      </c>
      <c r="S146" s="27">
        <v>9</v>
      </c>
      <c r="T146" s="28">
        <v>4.5</v>
      </c>
      <c r="U146" s="25">
        <v>9</v>
      </c>
      <c r="V146" s="26">
        <v>4.25</v>
      </c>
      <c r="W146" s="161"/>
      <c r="X146" s="162">
        <f t="shared" si="21"/>
        <v>819.5</v>
      </c>
      <c r="Y146" s="162" t="e">
        <f>SUMIF('[1]2007'!$B$2119:$B$2200,[1]New!B148,'[1]2007'!$E$2119:$E$2200)</f>
        <v>#VALUE!</v>
      </c>
      <c r="Z146" s="15" t="e">
        <f t="shared" si="22"/>
        <v>#VALUE!</v>
      </c>
      <c r="AA146" s="157"/>
      <c r="AB146" s="157"/>
      <c r="AC146" s="16" t="e">
        <f t="shared" si="23"/>
        <v>#VALUE!</v>
      </c>
      <c r="AE146" s="164" t="e">
        <f>IF(Y146=0,0,LOOKUP(Y146,[1]Deduct!A$2:A$18,[1]Deduct!C$2:C$18))</f>
        <v>#VALUE!</v>
      </c>
      <c r="AF146" s="165" t="e">
        <f>IF(Y146=0,0,LOOKUP(Y146,[1]Deduct!A$2:A$18,[1]Deduct!D$2:D$18))</f>
        <v>#VALUE!</v>
      </c>
      <c r="AG146" s="165" t="e">
        <f>IF(Y146=0,0,LOOKUP(Y146,[1]Deduct!A$2:A$18,[1]Deduct!E$2:E$18))</f>
        <v>#VALUE!</v>
      </c>
      <c r="AH146" s="166" t="e">
        <f t="shared" si="24"/>
        <v>#VALUE!</v>
      </c>
      <c r="AJ146" s="163">
        <f>IF(X146=0,0,LOOKUP(X146,[1]Deduct!A$21:A$64,[1]Deduct!A$21:A$64))-X146</f>
        <v>-69.5</v>
      </c>
      <c r="AK146" s="167">
        <f>IF(X146=0,0,LOOKUP(X146,[1]Deduct!A$21:A$64,[1]Deduct!C$21:C$64))</f>
        <v>76.92</v>
      </c>
      <c r="AL146" s="163">
        <f>IF(X146=0,0,LOOKUP(X146,[1]Deduct!A$21:A$64,[1]Deduct!D$21:D$64))</f>
        <v>30.49</v>
      </c>
      <c r="AM146" s="163">
        <f>IF(X146=0,0,LOOKUP(X146,[1]Deduct!A$21:A$64,[1]Deduct!E$21:E$64))</f>
        <v>13.01</v>
      </c>
      <c r="AN146" s="165">
        <f t="shared" si="25"/>
        <v>169.12</v>
      </c>
      <c r="AP146" s="168" t="e">
        <f t="shared" si="26"/>
        <v>#VALUE!</v>
      </c>
    </row>
    <row r="147" spans="1:42" s="163" customFormat="1" ht="15">
      <c r="A147" s="156">
        <v>58</v>
      </c>
      <c r="B147" s="181" t="s">
        <v>95</v>
      </c>
      <c r="C147" s="3" t="s">
        <v>172</v>
      </c>
      <c r="D147" s="1" t="s">
        <v>213</v>
      </c>
      <c r="E147" s="157" t="s">
        <v>18</v>
      </c>
      <c r="F147" s="158">
        <v>13.25</v>
      </c>
      <c r="G147" s="159">
        <f t="shared" si="20"/>
        <v>44</v>
      </c>
      <c r="H147" s="160">
        <v>44</v>
      </c>
      <c r="I147" s="25">
        <v>9</v>
      </c>
      <c r="J147" s="26">
        <v>4</v>
      </c>
      <c r="K147" s="137"/>
      <c r="L147" s="138"/>
      <c r="M147" s="25">
        <v>12</v>
      </c>
      <c r="N147" s="26">
        <v>7</v>
      </c>
      <c r="O147" s="27">
        <v>9</v>
      </c>
      <c r="P147" s="28">
        <v>5</v>
      </c>
      <c r="Q147" s="25">
        <v>9</v>
      </c>
      <c r="R147" s="26">
        <v>5</v>
      </c>
      <c r="S147" s="27">
        <v>9</v>
      </c>
      <c r="T147" s="28">
        <v>4</v>
      </c>
      <c r="U147" s="25">
        <v>9</v>
      </c>
      <c r="V147" s="26">
        <v>4</v>
      </c>
      <c r="W147" s="161"/>
      <c r="X147" s="162">
        <f t="shared" si="21"/>
        <v>1166</v>
      </c>
      <c r="Y147" s="162" t="e">
        <f>SUMIF('[1]2007'!$B$2119:$B$2200,[1]New!B149,'[1]2007'!$E$2119:$E$2200)</f>
        <v>#VALUE!</v>
      </c>
      <c r="Z147" s="15" t="e">
        <f t="shared" si="22"/>
        <v>#VALUE!</v>
      </c>
      <c r="AA147" s="157"/>
      <c r="AB147" s="157"/>
      <c r="AC147" s="16" t="e">
        <f t="shared" si="23"/>
        <v>#VALUE!</v>
      </c>
      <c r="AE147" s="164" t="e">
        <f>IF(Y147=0,0,LOOKUP(Y147,[1]Deduct!A$2:A$18,[1]Deduct!C$2:C$18))</f>
        <v>#VALUE!</v>
      </c>
      <c r="AF147" s="165" t="e">
        <f>IF(Y147=0,0,LOOKUP(Y147,[1]Deduct!A$2:A$18,[1]Deduct!D$2:D$18))</f>
        <v>#VALUE!</v>
      </c>
      <c r="AG147" s="165" t="e">
        <f>IF(Y147=0,0,LOOKUP(Y147,[1]Deduct!A$2:A$18,[1]Deduct!E$2:E$18))</f>
        <v>#VALUE!</v>
      </c>
      <c r="AH147" s="166" t="e">
        <f t="shared" si="24"/>
        <v>#VALUE!</v>
      </c>
      <c r="AJ147" s="163">
        <f>IF(X147=0,0,LOOKUP(X147,[1]Deduct!A$21:A$64,[1]Deduct!A$21:A$64))-X147</f>
        <v>-206</v>
      </c>
      <c r="AK147" s="167">
        <f>IF(X147=0,0,LOOKUP(X147,[1]Deduct!A$21:A$64,[1]Deduct!C$21:C$64))</f>
        <v>119.97</v>
      </c>
      <c r="AL147" s="163">
        <f>IF(X147=0,0,LOOKUP(X147,[1]Deduct!A$21:A$64,[1]Deduct!D$21:D$64))</f>
        <v>40.86</v>
      </c>
      <c r="AM147" s="163">
        <f>IF(X147=0,0,LOOKUP(X147,[1]Deduct!A$21:A$64,[1]Deduct!E$21:E$64))</f>
        <v>16.61</v>
      </c>
      <c r="AN147" s="165">
        <f t="shared" si="25"/>
        <v>241.55</v>
      </c>
      <c r="AP147" s="168" t="e">
        <f t="shared" si="26"/>
        <v>#VALUE!</v>
      </c>
    </row>
    <row r="148" spans="1:42" s="163" customFormat="1" ht="15">
      <c r="A148" s="156">
        <v>59</v>
      </c>
      <c r="B148" s="181" t="s">
        <v>96</v>
      </c>
      <c r="C148" s="3" t="s">
        <v>173</v>
      </c>
      <c r="D148" s="1" t="s">
        <v>213</v>
      </c>
      <c r="E148" s="157" t="s">
        <v>18</v>
      </c>
      <c r="F148" s="158">
        <v>11</v>
      </c>
      <c r="G148" s="159">
        <f t="shared" si="20"/>
        <v>16.75</v>
      </c>
      <c r="H148" s="160">
        <v>16.75</v>
      </c>
      <c r="I148" s="25">
        <v>0</v>
      </c>
      <c r="J148" s="26">
        <v>0</v>
      </c>
      <c r="K148" s="137"/>
      <c r="L148" s="138"/>
      <c r="M148" s="25">
        <v>0</v>
      </c>
      <c r="N148" s="26">
        <v>0</v>
      </c>
      <c r="O148" s="27">
        <v>0</v>
      </c>
      <c r="P148" s="28">
        <v>0</v>
      </c>
      <c r="Q148" s="25">
        <v>4.5</v>
      </c>
      <c r="R148" s="26">
        <v>10</v>
      </c>
      <c r="S148" s="27">
        <v>4.5</v>
      </c>
      <c r="T148" s="28">
        <v>10</v>
      </c>
      <c r="U148" s="25">
        <v>4.25</v>
      </c>
      <c r="V148" s="26">
        <v>10</v>
      </c>
      <c r="W148" s="161"/>
      <c r="X148" s="162">
        <f t="shared" si="21"/>
        <v>368.5</v>
      </c>
      <c r="Y148" s="162" t="e">
        <f>SUMIF('[1]2007'!$B$2119:$B$2200,[1]New!B150,'[1]2007'!$E$2119:$E$2200)</f>
        <v>#VALUE!</v>
      </c>
      <c r="Z148" s="15" t="e">
        <f t="shared" si="22"/>
        <v>#VALUE!</v>
      </c>
      <c r="AA148" s="157"/>
      <c r="AB148" s="157"/>
      <c r="AC148" s="16" t="e">
        <f t="shared" si="23"/>
        <v>#VALUE!</v>
      </c>
      <c r="AE148" s="164" t="e">
        <f>IF(Y148=0,0,LOOKUP(Y148,[1]Deduct!A$2:A$18,[1]Deduct!C$2:C$18))</f>
        <v>#VALUE!</v>
      </c>
      <c r="AF148" s="165" t="e">
        <f>IF(Y148=0,0,LOOKUP(Y148,[1]Deduct!A$2:A$18,[1]Deduct!D$2:D$18))</f>
        <v>#VALUE!</v>
      </c>
      <c r="AG148" s="165" t="e">
        <f>IF(Y148=0,0,LOOKUP(Y148,[1]Deduct!A$2:A$18,[1]Deduct!E$2:E$18))</f>
        <v>#VALUE!</v>
      </c>
      <c r="AH148" s="166" t="e">
        <f t="shared" si="24"/>
        <v>#VALUE!</v>
      </c>
      <c r="AJ148" s="163">
        <f>IF(X148=0,0,LOOKUP(X148,[1]Deduct!A$21:A$64,[1]Deduct!A$21:A$64))-X148</f>
        <v>-8.5</v>
      </c>
      <c r="AK148" s="167" t="e">
        <f>IF(X148=0,0,LOOKUP(X148,[1]Deduct!A$21:A$64,[1]Deduct!C$21:C$64))</f>
        <v>#REF!</v>
      </c>
      <c r="AL148" s="163">
        <f>IF(X148=0,0,LOOKUP(X148,[1]Deduct!A$21:A$64,[1]Deduct!D$21:D$64))</f>
        <v>11.16</v>
      </c>
      <c r="AM148" s="163">
        <f>IF(X148=0,0,LOOKUP(X148,[1]Deduct!A$21:A$64,[1]Deduct!E$21:E$64))</f>
        <v>6.23</v>
      </c>
      <c r="AN148" s="165" t="e">
        <f t="shared" si="25"/>
        <v>#REF!</v>
      </c>
      <c r="AP148" s="168" t="e">
        <f t="shared" si="26"/>
        <v>#REF!</v>
      </c>
    </row>
    <row r="149" spans="1:42" s="163" customFormat="1" ht="15">
      <c r="A149" s="156">
        <v>60</v>
      </c>
      <c r="B149" s="181" t="s">
        <v>227</v>
      </c>
      <c r="C149" s="3" t="s">
        <v>175</v>
      </c>
      <c r="D149" s="1" t="s">
        <v>19</v>
      </c>
      <c r="E149" s="157" t="s">
        <v>18</v>
      </c>
      <c r="F149" s="158">
        <v>11</v>
      </c>
      <c r="G149" s="159">
        <f t="shared" si="20"/>
        <v>37.5</v>
      </c>
      <c r="H149" s="160">
        <v>37.5</v>
      </c>
      <c r="I149" s="25">
        <v>1</v>
      </c>
      <c r="J149" s="26">
        <v>8</v>
      </c>
      <c r="K149" s="137"/>
      <c r="L149" s="138"/>
      <c r="M149" s="25">
        <v>1</v>
      </c>
      <c r="N149" s="26">
        <v>8</v>
      </c>
      <c r="O149" s="27">
        <v>1</v>
      </c>
      <c r="P149" s="28">
        <v>8.5</v>
      </c>
      <c r="Q149" s="25">
        <v>0</v>
      </c>
      <c r="R149" s="26">
        <v>0</v>
      </c>
      <c r="S149" s="27">
        <v>9</v>
      </c>
      <c r="T149" s="28">
        <v>5</v>
      </c>
      <c r="U149" s="25">
        <v>9</v>
      </c>
      <c r="V149" s="26">
        <v>5</v>
      </c>
      <c r="W149" s="161"/>
      <c r="X149" s="162">
        <f t="shared" si="21"/>
        <v>825</v>
      </c>
      <c r="Y149" s="162" t="e">
        <f>SUMIF('[1]2007'!$B$2119:$B$2200,[1]New!B151,'[1]2007'!$E$2119:$E$2200)</f>
        <v>#VALUE!</v>
      </c>
      <c r="Z149" s="15" t="e">
        <f t="shared" si="22"/>
        <v>#VALUE!</v>
      </c>
      <c r="AA149" s="157"/>
      <c r="AB149" s="157"/>
      <c r="AC149" s="16" t="e">
        <f t="shared" si="23"/>
        <v>#VALUE!</v>
      </c>
      <c r="AE149" s="164" t="e">
        <f>IF(Y149=0,0,LOOKUP(Y149,[1]Deduct!A$2:A$18,[1]Deduct!C$2:C$18))</f>
        <v>#VALUE!</v>
      </c>
      <c r="AF149" s="165" t="e">
        <f>IF(Y149=0,0,LOOKUP(Y149,[1]Deduct!A$2:A$18,[1]Deduct!D$2:D$18))</f>
        <v>#VALUE!</v>
      </c>
      <c r="AG149" s="165" t="e">
        <f>IF(Y149=0,0,LOOKUP(Y149,[1]Deduct!A$2:A$18,[1]Deduct!E$2:E$18))</f>
        <v>#VALUE!</v>
      </c>
      <c r="AH149" s="166" t="e">
        <f t="shared" si="24"/>
        <v>#VALUE!</v>
      </c>
      <c r="AJ149" s="163">
        <f>IF(X149=0,0,LOOKUP(X149,[1]Deduct!A$21:A$64,[1]Deduct!A$21:A$64))-X149</f>
        <v>-75</v>
      </c>
      <c r="AK149" s="167">
        <f>IF(X149=0,0,LOOKUP(X149,[1]Deduct!A$21:A$64,[1]Deduct!C$21:C$64))</f>
        <v>76.92</v>
      </c>
      <c r="AL149" s="163">
        <f>IF(X149=0,0,LOOKUP(X149,[1]Deduct!A$21:A$64,[1]Deduct!D$21:D$64))</f>
        <v>30.49</v>
      </c>
      <c r="AM149" s="163">
        <f>IF(X149=0,0,LOOKUP(X149,[1]Deduct!A$21:A$64,[1]Deduct!E$21:E$64))</f>
        <v>13.01</v>
      </c>
      <c r="AN149" s="165">
        <f t="shared" si="25"/>
        <v>169.12</v>
      </c>
      <c r="AP149" s="168" t="e">
        <f t="shared" si="26"/>
        <v>#VALUE!</v>
      </c>
    </row>
    <row r="150" spans="1:42" s="163" customFormat="1" ht="15">
      <c r="A150" s="156">
        <v>61</v>
      </c>
      <c r="B150" s="181" t="s">
        <v>98</v>
      </c>
      <c r="C150" s="3" t="s">
        <v>176</v>
      </c>
      <c r="D150" s="1" t="s">
        <v>25</v>
      </c>
      <c r="E150" s="1" t="s">
        <v>18</v>
      </c>
      <c r="F150" s="158"/>
      <c r="G150" s="159">
        <f t="shared" si="20"/>
        <v>40</v>
      </c>
      <c r="H150" s="160">
        <v>40</v>
      </c>
      <c r="I150" s="25">
        <v>11</v>
      </c>
      <c r="J150" s="26">
        <v>7</v>
      </c>
      <c r="K150" s="137"/>
      <c r="L150" s="138"/>
      <c r="M150" s="25">
        <v>11</v>
      </c>
      <c r="N150" s="26">
        <v>7</v>
      </c>
      <c r="O150" s="27">
        <v>0</v>
      </c>
      <c r="P150" s="28">
        <v>0</v>
      </c>
      <c r="Q150" s="25">
        <v>11</v>
      </c>
      <c r="R150" s="26">
        <v>7</v>
      </c>
      <c r="S150" s="27">
        <v>11</v>
      </c>
      <c r="T150" s="28">
        <v>7</v>
      </c>
      <c r="U150" s="25">
        <v>11</v>
      </c>
      <c r="V150" s="26">
        <v>7</v>
      </c>
      <c r="W150" s="161"/>
      <c r="X150" s="162">
        <f t="shared" si="21"/>
        <v>0</v>
      </c>
      <c r="Y150" s="162" t="e">
        <f>SUMIF('[1]2007'!$B$2119:$B$2200,[1]New!B152,'[1]2007'!$E$2119:$E$2200)</f>
        <v>#VALUE!</v>
      </c>
      <c r="Z150" s="15">
        <f t="shared" si="22"/>
        <v>0</v>
      </c>
      <c r="AA150" s="157"/>
      <c r="AB150" s="157"/>
      <c r="AC150" s="16" t="e">
        <f t="shared" si="23"/>
        <v>#VALUE!</v>
      </c>
      <c r="AE150" s="164" t="e">
        <f>IF(Y150=0,0,LOOKUP(Y150,[1]Deduct!A$2:A$18,[1]Deduct!C$2:C$18))</f>
        <v>#VALUE!</v>
      </c>
      <c r="AF150" s="165" t="e">
        <f>IF(Y150=0,0,LOOKUP(Y150,[1]Deduct!A$2:A$18,[1]Deduct!D$2:D$18))</f>
        <v>#VALUE!</v>
      </c>
      <c r="AG150" s="165" t="e">
        <f>IF(Y150=0,0,LOOKUP(Y150,[1]Deduct!A$2:A$18,[1]Deduct!E$2:E$18))</f>
        <v>#VALUE!</v>
      </c>
      <c r="AH150" s="166" t="e">
        <f t="shared" si="24"/>
        <v>#VALUE!</v>
      </c>
      <c r="AJ150" s="163">
        <f>IF(X150=0,0,LOOKUP(X150,[1]Deduct!A$21:A$64,[1]Deduct!A$21:A$64))-X150</f>
        <v>0</v>
      </c>
      <c r="AK150" s="167">
        <f>IF(X150=0,0,LOOKUP(X150,[1]Deduct!A$21:A$64,[1]Deduct!C$21:C$64))</f>
        <v>0</v>
      </c>
      <c r="AL150" s="163">
        <f>IF(X150=0,0,LOOKUP(X150,[1]Deduct!A$21:A$64,[1]Deduct!D$21:D$64))</f>
        <v>0</v>
      </c>
      <c r="AM150" s="163">
        <f>IF(X150=0,0,LOOKUP(X150,[1]Deduct!A$21:A$64,[1]Deduct!E$21:E$64))</f>
        <v>0</v>
      </c>
      <c r="AN150" s="165">
        <f t="shared" si="25"/>
        <v>0</v>
      </c>
      <c r="AP150" s="168" t="e">
        <f t="shared" si="26"/>
        <v>#VALUE!</v>
      </c>
    </row>
    <row r="151" spans="1:42" s="163" customFormat="1" ht="15">
      <c r="A151" s="156">
        <v>62</v>
      </c>
      <c r="B151" s="181" t="s">
        <v>99</v>
      </c>
      <c r="C151" s="3" t="s">
        <v>177</v>
      </c>
      <c r="D151" s="1" t="s">
        <v>26</v>
      </c>
      <c r="E151" s="157" t="s">
        <v>18</v>
      </c>
      <c r="F151" s="158">
        <v>11</v>
      </c>
      <c r="G151" s="159">
        <f t="shared" si="20"/>
        <v>28</v>
      </c>
      <c r="H151" s="160">
        <v>28</v>
      </c>
      <c r="I151" s="25">
        <v>0</v>
      </c>
      <c r="J151" s="26">
        <v>0</v>
      </c>
      <c r="K151" s="137"/>
      <c r="L151" s="138"/>
      <c r="M151" s="25">
        <v>9</v>
      </c>
      <c r="N151" s="26">
        <v>4</v>
      </c>
      <c r="O151" s="27">
        <v>0</v>
      </c>
      <c r="P151" s="28">
        <v>0</v>
      </c>
      <c r="Q151" s="25">
        <v>9</v>
      </c>
      <c r="R151" s="26">
        <v>4</v>
      </c>
      <c r="S151" s="27">
        <v>9</v>
      </c>
      <c r="T151" s="28">
        <v>4</v>
      </c>
      <c r="U151" s="25">
        <v>9</v>
      </c>
      <c r="V151" s="26">
        <v>4</v>
      </c>
      <c r="W151" s="161"/>
      <c r="X151" s="162">
        <f t="shared" si="21"/>
        <v>616</v>
      </c>
      <c r="Y151" s="162" t="e">
        <f>SUMIF('[1]2007'!$B$2119:$B$2200,[1]New!B153,'[1]2007'!$E$2119:$E$2200)</f>
        <v>#VALUE!</v>
      </c>
      <c r="Z151" s="15" t="e">
        <f t="shared" si="22"/>
        <v>#VALUE!</v>
      </c>
      <c r="AA151" s="157"/>
      <c r="AB151" s="157"/>
      <c r="AC151" s="16" t="e">
        <f t="shared" si="23"/>
        <v>#VALUE!</v>
      </c>
      <c r="AE151" s="164" t="e">
        <f>IF(Y151=0,0,LOOKUP(Y151,[1]Deduct!A$2:A$18,[1]Deduct!C$2:C$18))</f>
        <v>#VALUE!</v>
      </c>
      <c r="AF151" s="165" t="e">
        <f>IF(Y151=0,0,LOOKUP(Y151,[1]Deduct!A$2:A$18,[1]Deduct!D$2:D$18))</f>
        <v>#VALUE!</v>
      </c>
      <c r="AG151" s="165" t="e">
        <f>IF(Y151=0,0,LOOKUP(Y151,[1]Deduct!A$2:A$18,[1]Deduct!E$2:E$18))</f>
        <v>#VALUE!</v>
      </c>
      <c r="AH151" s="166" t="e">
        <f t="shared" si="24"/>
        <v>#VALUE!</v>
      </c>
      <c r="AJ151" s="163">
        <f>IF(X151=0,0,LOOKUP(X151,[1]Deduct!A$21:A$64,[1]Deduct!A$21:A$64))-X151</f>
        <v>-6</v>
      </c>
      <c r="AK151" s="167">
        <f>IF(X151=0,0,LOOKUP(X151,[1]Deduct!A$21:A$64,[1]Deduct!C$21:C$64))</f>
        <v>38.94</v>
      </c>
      <c r="AL151" s="163">
        <f>IF(X151=0,0,LOOKUP(X151,[1]Deduct!A$21:A$64,[1]Deduct!D$21:D$64))</f>
        <v>23.54</v>
      </c>
      <c r="AM151" s="163">
        <f>IF(X151=0,0,LOOKUP(X151,[1]Deduct!A$21:A$64,[1]Deduct!E$21:E$64))</f>
        <v>10.56</v>
      </c>
      <c r="AN151" s="165">
        <f t="shared" si="25"/>
        <v>111.36</v>
      </c>
      <c r="AP151" s="168" t="e">
        <f t="shared" si="26"/>
        <v>#VALUE!</v>
      </c>
    </row>
    <row r="152" spans="1:42" s="163" customFormat="1" ht="15">
      <c r="A152" s="156">
        <v>63</v>
      </c>
      <c r="B152" s="181" t="s">
        <v>100</v>
      </c>
      <c r="C152" s="3" t="s">
        <v>178</v>
      </c>
      <c r="D152" s="1" t="s">
        <v>17</v>
      </c>
      <c r="E152" s="157" t="s">
        <v>18</v>
      </c>
      <c r="F152" s="158">
        <v>11</v>
      </c>
      <c r="G152" s="159">
        <f t="shared" si="20"/>
        <v>28</v>
      </c>
      <c r="H152" s="160">
        <v>28</v>
      </c>
      <c r="I152" s="25">
        <v>9</v>
      </c>
      <c r="J152" s="26">
        <v>3</v>
      </c>
      <c r="K152" s="137"/>
      <c r="L152" s="138"/>
      <c r="M152" s="25">
        <v>0</v>
      </c>
      <c r="N152" s="26">
        <v>0</v>
      </c>
      <c r="O152" s="27">
        <v>9</v>
      </c>
      <c r="P152" s="28">
        <v>3</v>
      </c>
      <c r="Q152" s="25">
        <v>9</v>
      </c>
      <c r="R152" s="26">
        <v>3</v>
      </c>
      <c r="S152" s="27">
        <v>9</v>
      </c>
      <c r="T152" s="28">
        <v>2</v>
      </c>
      <c r="U152" s="25">
        <v>9</v>
      </c>
      <c r="V152" s="26">
        <v>2</v>
      </c>
      <c r="W152" s="161"/>
      <c r="X152" s="162">
        <f t="shared" si="21"/>
        <v>616</v>
      </c>
      <c r="Y152" s="162" t="e">
        <f>SUMIF('[1]2007'!$B$2119:$B$2200,[1]New!B154,'[1]2007'!$E$2119:$E$2200)</f>
        <v>#VALUE!</v>
      </c>
      <c r="Z152" s="15" t="e">
        <f t="shared" si="22"/>
        <v>#VALUE!</v>
      </c>
      <c r="AA152" s="157"/>
      <c r="AB152" s="157"/>
      <c r="AC152" s="16" t="e">
        <f t="shared" si="23"/>
        <v>#VALUE!</v>
      </c>
      <c r="AE152" s="164" t="e">
        <f>IF(Y152=0,0,LOOKUP(Y152,[1]Deduct!A$2:A$18,[1]Deduct!C$2:C$18))</f>
        <v>#VALUE!</v>
      </c>
      <c r="AF152" s="165" t="e">
        <f>IF(Y152=0,0,LOOKUP(Y152,[1]Deduct!A$2:A$18,[1]Deduct!D$2:D$18))</f>
        <v>#VALUE!</v>
      </c>
      <c r="AG152" s="165" t="e">
        <f>IF(Y152=0,0,LOOKUP(Y152,[1]Deduct!A$2:A$18,[1]Deduct!E$2:E$18))</f>
        <v>#VALUE!</v>
      </c>
      <c r="AH152" s="166" t="e">
        <f t="shared" si="24"/>
        <v>#VALUE!</v>
      </c>
      <c r="AJ152" s="163">
        <f>IF(X152=0,0,LOOKUP(X152,[1]Deduct!A$21:A$64,[1]Deduct!A$21:A$64))-X152</f>
        <v>-6</v>
      </c>
      <c r="AK152" s="167">
        <f>IF(X152=0,0,LOOKUP(X152,[1]Deduct!A$21:A$64,[1]Deduct!C$21:C$64))</f>
        <v>38.94</v>
      </c>
      <c r="AL152" s="163">
        <f>IF(X152=0,0,LOOKUP(X152,[1]Deduct!A$21:A$64,[1]Deduct!D$21:D$64))</f>
        <v>23.54</v>
      </c>
      <c r="AM152" s="163">
        <f>IF(X152=0,0,LOOKUP(X152,[1]Deduct!A$21:A$64,[1]Deduct!E$21:E$64))</f>
        <v>10.56</v>
      </c>
      <c r="AN152" s="165">
        <f t="shared" si="25"/>
        <v>111.36</v>
      </c>
      <c r="AP152" s="168" t="e">
        <f t="shared" si="26"/>
        <v>#VALUE!</v>
      </c>
    </row>
    <row r="153" spans="1:42" s="163" customFormat="1" ht="15">
      <c r="A153" s="156">
        <v>64</v>
      </c>
      <c r="B153" s="181" t="s">
        <v>101</v>
      </c>
      <c r="C153" s="3" t="s">
        <v>179</v>
      </c>
      <c r="D153" s="1" t="s">
        <v>17</v>
      </c>
      <c r="E153" s="157" t="s">
        <v>18</v>
      </c>
      <c r="F153" s="158">
        <v>11.5</v>
      </c>
      <c r="G153" s="159">
        <f t="shared" si="20"/>
        <v>28.5</v>
      </c>
      <c r="H153" s="160">
        <v>28.5</v>
      </c>
      <c r="I153" s="25">
        <v>4</v>
      </c>
      <c r="J153" s="26">
        <v>10</v>
      </c>
      <c r="K153" s="137"/>
      <c r="L153" s="138"/>
      <c r="M153" s="25">
        <v>4</v>
      </c>
      <c r="N153" s="26">
        <v>10</v>
      </c>
      <c r="O153" s="27">
        <v>4.5</v>
      </c>
      <c r="P153" s="28">
        <v>10</v>
      </c>
      <c r="Q153" s="25">
        <v>4.5</v>
      </c>
      <c r="R153" s="26">
        <v>10</v>
      </c>
      <c r="S153" s="27">
        <v>0</v>
      </c>
      <c r="T153" s="28">
        <v>0</v>
      </c>
      <c r="U153" s="25">
        <v>4.5</v>
      </c>
      <c r="V153" s="26">
        <v>10</v>
      </c>
      <c r="W153" s="161">
        <v>25</v>
      </c>
      <c r="X153" s="162">
        <f t="shared" si="21"/>
        <v>655.5</v>
      </c>
      <c r="Y153" s="162" t="e">
        <f>SUMIF('[1]2007'!$B$2119:$B$2200,[1]New!B155,'[1]2007'!$E$2119:$E$2200)</f>
        <v>#VALUE!</v>
      </c>
      <c r="Z153" s="15" t="e">
        <f t="shared" si="22"/>
        <v>#VALUE!</v>
      </c>
      <c r="AA153" s="157"/>
      <c r="AB153" s="157"/>
      <c r="AC153" s="16" t="e">
        <f t="shared" si="23"/>
        <v>#VALUE!</v>
      </c>
      <c r="AE153" s="164" t="e">
        <f>IF(Y153=0,0,LOOKUP(Y153,[1]Deduct!A$2:A$18,[1]Deduct!C$2:C$18))</f>
        <v>#VALUE!</v>
      </c>
      <c r="AF153" s="165" t="e">
        <f>IF(Y153=0,0,LOOKUP(Y153,[1]Deduct!A$2:A$18,[1]Deduct!D$2:D$18))</f>
        <v>#VALUE!</v>
      </c>
      <c r="AG153" s="165" t="e">
        <f>IF(Y153=0,0,LOOKUP(Y153,[1]Deduct!A$2:A$18,[1]Deduct!E$2:E$18))</f>
        <v>#VALUE!</v>
      </c>
      <c r="AH153" s="166" t="e">
        <f t="shared" si="24"/>
        <v>#VALUE!</v>
      </c>
      <c r="AJ153" s="163">
        <f>IF(X153=0,0,LOOKUP(X153,[1]Deduct!A$21:A$64,[1]Deduct!A$21:A$64))-X153</f>
        <v>-5.5</v>
      </c>
      <c r="AK153" s="167">
        <f>IF(X153=0,0,LOOKUP(X153,[1]Deduct!A$21:A$64,[1]Deduct!C$21:C$64))</f>
        <v>47.63</v>
      </c>
      <c r="AL153" s="163">
        <f>IF(X153=0,0,LOOKUP(X153,[1]Deduct!A$21:A$64,[1]Deduct!D$21:D$64))</f>
        <v>25.52</v>
      </c>
      <c r="AM153" s="163">
        <f>IF(X153=0,0,LOOKUP(X153,[1]Deduct!A$21:A$64,[1]Deduct!E$21:E$64))</f>
        <v>11.25</v>
      </c>
      <c r="AN153" s="165">
        <f t="shared" si="25"/>
        <v>125.67</v>
      </c>
      <c r="AP153" s="168" t="e">
        <f t="shared" si="26"/>
        <v>#VALUE!</v>
      </c>
    </row>
    <row r="154" spans="1:42" s="163" customFormat="1" ht="15">
      <c r="A154" s="156">
        <v>65</v>
      </c>
      <c r="B154" s="181" t="s">
        <v>228</v>
      </c>
      <c r="C154" s="3" t="s">
        <v>180</v>
      </c>
      <c r="D154" s="1" t="s">
        <v>17</v>
      </c>
      <c r="E154" s="157" t="s">
        <v>18</v>
      </c>
      <c r="F154" s="158">
        <v>11.75</v>
      </c>
      <c r="G154" s="159">
        <f t="shared" si="20"/>
        <v>42</v>
      </c>
      <c r="H154" s="160">
        <v>42</v>
      </c>
      <c r="I154" s="25">
        <v>2</v>
      </c>
      <c r="J154" s="26">
        <v>10</v>
      </c>
      <c r="K154" s="137"/>
      <c r="L154" s="138"/>
      <c r="M154" s="25">
        <v>2</v>
      </c>
      <c r="N154" s="26">
        <v>10</v>
      </c>
      <c r="O154" s="27">
        <v>2</v>
      </c>
      <c r="P154" s="28">
        <v>10</v>
      </c>
      <c r="Q154" s="25">
        <v>0</v>
      </c>
      <c r="R154" s="26">
        <v>0</v>
      </c>
      <c r="S154" s="27">
        <v>1</v>
      </c>
      <c r="T154" s="28">
        <v>10</v>
      </c>
      <c r="U154" s="25">
        <v>1</v>
      </c>
      <c r="V154" s="26">
        <v>10</v>
      </c>
      <c r="W154" s="161"/>
      <c r="X154" s="162">
        <f t="shared" si="21"/>
        <v>987</v>
      </c>
      <c r="Y154" s="162" t="e">
        <f>SUMIF('[1]2007'!$B$2119:$B$2200,[1]New!B156,'[1]2007'!$E$2119:$E$2200)</f>
        <v>#VALUE!</v>
      </c>
      <c r="Z154" s="15" t="e">
        <f t="shared" si="22"/>
        <v>#VALUE!</v>
      </c>
      <c r="AA154" s="157"/>
      <c r="AB154" s="157"/>
      <c r="AC154" s="16" t="e">
        <f t="shared" si="23"/>
        <v>#VALUE!</v>
      </c>
      <c r="AE154" s="164" t="e">
        <f>IF(Y154=0,0,LOOKUP(Y154,[1]Deduct!A$2:A$18,[1]Deduct!C$2:C$18))</f>
        <v>#VALUE!</v>
      </c>
      <c r="AF154" s="165" t="e">
        <f>IF(Y154=0,0,LOOKUP(Y154,[1]Deduct!A$2:A$18,[1]Deduct!D$2:D$18))</f>
        <v>#VALUE!</v>
      </c>
      <c r="AG154" s="165" t="e">
        <f>IF(Y154=0,0,LOOKUP(Y154,[1]Deduct!A$2:A$18,[1]Deduct!E$2:E$18))</f>
        <v>#VALUE!</v>
      </c>
      <c r="AH154" s="166" t="e">
        <f t="shared" si="24"/>
        <v>#VALUE!</v>
      </c>
      <c r="AJ154" s="163">
        <f>IF(X154=0,0,LOOKUP(X154,[1]Deduct!A$21:A$64,[1]Deduct!A$21:A$64))-X154</f>
        <v>-27</v>
      </c>
      <c r="AK154" s="167">
        <f>IF(X154=0,0,LOOKUP(X154,[1]Deduct!A$21:A$64,[1]Deduct!C$21:C$64))</f>
        <v>119.97</v>
      </c>
      <c r="AL154" s="163">
        <f>IF(X154=0,0,LOOKUP(X154,[1]Deduct!A$21:A$64,[1]Deduct!D$21:D$64))</f>
        <v>40.86</v>
      </c>
      <c r="AM154" s="163">
        <f>IF(X154=0,0,LOOKUP(X154,[1]Deduct!A$21:A$64,[1]Deduct!E$21:E$64))</f>
        <v>16.61</v>
      </c>
      <c r="AN154" s="165">
        <f t="shared" si="25"/>
        <v>241.55</v>
      </c>
      <c r="AP154" s="168" t="e">
        <f t="shared" si="26"/>
        <v>#VALUE!</v>
      </c>
    </row>
    <row r="155" spans="1:42" s="163" customFormat="1" ht="15">
      <c r="A155" s="156">
        <v>66</v>
      </c>
      <c r="B155" s="181" t="s">
        <v>249</v>
      </c>
      <c r="C155" s="3" t="s">
        <v>250</v>
      </c>
      <c r="D155" s="1" t="s">
        <v>216</v>
      </c>
      <c r="E155" s="157" t="s">
        <v>18</v>
      </c>
      <c r="F155" s="158">
        <v>15</v>
      </c>
      <c r="G155" s="159">
        <f t="shared" ref="G155:G172" si="27">IF(J155&lt;I155,J155+12-I155,J155-I155)+IF(L155&lt;K155,L155+12-K155,L155-K155)+IF(N155&lt;M155,N155+12-M155,N155-M155)+IF(P155&lt;O155,P155+12-O155,P155-O155)+IF(R155&lt;Q155,R155+12-Q155,R155-Q155)+IF(T155&lt;S155,T155+12-S155,T155-S155)+IF(V155&lt;U155,V155+12-U155,V155-U155)</f>
        <v>40</v>
      </c>
      <c r="H155" s="160">
        <v>40</v>
      </c>
      <c r="I155" s="25">
        <v>9</v>
      </c>
      <c r="J155" s="26">
        <v>5</v>
      </c>
      <c r="K155" s="137"/>
      <c r="L155" s="138"/>
      <c r="M155" s="25">
        <v>9</v>
      </c>
      <c r="N155" s="26">
        <v>5</v>
      </c>
      <c r="O155" s="27">
        <v>0</v>
      </c>
      <c r="P155" s="28">
        <v>0</v>
      </c>
      <c r="Q155" s="25">
        <v>12</v>
      </c>
      <c r="R155" s="26">
        <v>8</v>
      </c>
      <c r="S155" s="27">
        <v>9</v>
      </c>
      <c r="T155" s="28">
        <v>5</v>
      </c>
      <c r="U155" s="25">
        <v>9</v>
      </c>
      <c r="V155" s="26">
        <v>5</v>
      </c>
      <c r="W155" s="161"/>
      <c r="X155" s="162">
        <f t="shared" si="21"/>
        <v>1200</v>
      </c>
      <c r="Y155" s="162" t="e">
        <f>SUMIF('[1]2007'!$B$2119:$B$2200,[1]New!B157,'[1]2007'!$E$2119:$E$2200)</f>
        <v>#VALUE!</v>
      </c>
      <c r="Z155" s="15" t="e">
        <f t="shared" si="22"/>
        <v>#VALUE!</v>
      </c>
      <c r="AA155" s="157"/>
      <c r="AB155" s="157"/>
      <c r="AC155" s="16" t="e">
        <f t="shared" si="23"/>
        <v>#VALUE!</v>
      </c>
      <c r="AE155" s="164" t="e">
        <f>IF(Y155=0,0,LOOKUP(Y155,[1]Deduct!A$2:A$18,[1]Deduct!C$2:C$18))</f>
        <v>#VALUE!</v>
      </c>
      <c r="AF155" s="165" t="e">
        <f>IF(Y155=0,0,LOOKUP(Y155,[1]Deduct!A$2:A$18,[1]Deduct!D$2:D$18))</f>
        <v>#VALUE!</v>
      </c>
      <c r="AG155" s="165" t="e">
        <f>IF(Y155=0,0,LOOKUP(Y155,[1]Deduct!A$2:A$18,[1]Deduct!E$2:E$18))</f>
        <v>#VALUE!</v>
      </c>
      <c r="AH155" s="166" t="e">
        <f t="shared" si="24"/>
        <v>#VALUE!</v>
      </c>
      <c r="AJ155" s="163">
        <f>IF(X155=0,0,LOOKUP(X155,[1]Deduct!A$21:A$64,[1]Deduct!A$21:A$64))-X155</f>
        <v>-240</v>
      </c>
      <c r="AK155" s="167">
        <f>IF(X155=0,0,LOOKUP(X155,[1]Deduct!A$21:A$64,[1]Deduct!C$21:C$64))</f>
        <v>119.97</v>
      </c>
      <c r="AL155" s="163">
        <f>IF(X155=0,0,LOOKUP(X155,[1]Deduct!A$21:A$64,[1]Deduct!D$21:D$64))</f>
        <v>40.86</v>
      </c>
      <c r="AM155" s="163">
        <f>IF(X155=0,0,LOOKUP(X155,[1]Deduct!A$21:A$64,[1]Deduct!E$21:E$64))</f>
        <v>16.61</v>
      </c>
      <c r="AN155" s="165">
        <f t="shared" si="25"/>
        <v>241.55</v>
      </c>
      <c r="AP155" s="168" t="e">
        <f t="shared" si="26"/>
        <v>#VALUE!</v>
      </c>
    </row>
    <row r="156" spans="1:42" s="163" customFormat="1" ht="15">
      <c r="A156" s="156">
        <v>67</v>
      </c>
      <c r="B156" s="181" t="s">
        <v>229</v>
      </c>
      <c r="C156" s="3" t="s">
        <v>181</v>
      </c>
      <c r="D156" s="1" t="s">
        <v>17</v>
      </c>
      <c r="E156" s="157" t="s">
        <v>18</v>
      </c>
      <c r="F156" s="158">
        <v>11.75</v>
      </c>
      <c r="G156" s="159">
        <f t="shared" si="27"/>
        <v>40.25</v>
      </c>
      <c r="H156" s="160">
        <v>40.25</v>
      </c>
      <c r="I156" s="25">
        <v>0</v>
      </c>
      <c r="J156" s="26">
        <v>0</v>
      </c>
      <c r="K156" s="137"/>
      <c r="L156" s="138"/>
      <c r="M156" s="25">
        <v>9</v>
      </c>
      <c r="N156" s="26">
        <v>5</v>
      </c>
      <c r="O156" s="27">
        <v>9</v>
      </c>
      <c r="P156" s="28">
        <v>5</v>
      </c>
      <c r="Q156" s="25">
        <v>9</v>
      </c>
      <c r="R156" s="26">
        <v>5</v>
      </c>
      <c r="S156" s="27">
        <v>9</v>
      </c>
      <c r="T156" s="28">
        <v>5</v>
      </c>
      <c r="U156" s="25">
        <v>9</v>
      </c>
      <c r="V156" s="26">
        <v>5.25</v>
      </c>
      <c r="W156" s="161"/>
      <c r="X156" s="162">
        <f t="shared" si="21"/>
        <v>945.875</v>
      </c>
      <c r="Y156" s="162" t="e">
        <f>SUMIF('[1]2007'!$B$2119:$B$2200,[1]New!B158,'[1]2007'!$E$2119:$E$2200)</f>
        <v>#VALUE!</v>
      </c>
      <c r="Z156" s="15" t="e">
        <f t="shared" si="22"/>
        <v>#VALUE!</v>
      </c>
      <c r="AA156" s="157"/>
      <c r="AB156" s="157"/>
      <c r="AC156" s="16" t="e">
        <f t="shared" si="23"/>
        <v>#VALUE!</v>
      </c>
      <c r="AE156" s="164" t="e">
        <f>IF(Y156=0,0,LOOKUP(Y156,[1]Deduct!A$2:A$18,[1]Deduct!C$2:C$18))</f>
        <v>#VALUE!</v>
      </c>
      <c r="AF156" s="165" t="e">
        <f>IF(Y156=0,0,LOOKUP(Y156,[1]Deduct!A$2:A$18,[1]Deduct!D$2:D$18))</f>
        <v>#VALUE!</v>
      </c>
      <c r="AG156" s="165" t="e">
        <f>IF(Y156=0,0,LOOKUP(Y156,[1]Deduct!A$2:A$18,[1]Deduct!E$2:E$18))</f>
        <v>#VALUE!</v>
      </c>
      <c r="AH156" s="166" t="e">
        <f t="shared" si="24"/>
        <v>#VALUE!</v>
      </c>
      <c r="AJ156" s="163">
        <f>IF(X156=0,0,LOOKUP(X156,[1]Deduct!A$21:A$64,[1]Deduct!A$21:A$64))-X156</f>
        <v>-43.875</v>
      </c>
      <c r="AK156" s="167">
        <f>IF(X156=0,0,LOOKUP(X156,[1]Deduct!A$21:A$64,[1]Deduct!C$21:C$64))</f>
        <v>105.1</v>
      </c>
      <c r="AL156" s="163">
        <f>IF(X156=0,0,LOOKUP(X156,[1]Deduct!A$21:A$64,[1]Deduct!D$21:D$64))</f>
        <v>37.99</v>
      </c>
      <c r="AM156" s="163">
        <f>IF(X156=0,0,LOOKUP(X156,[1]Deduct!A$21:A$64,[1]Deduct!E$21:E$64))</f>
        <v>15.6</v>
      </c>
      <c r="AN156" s="165">
        <f t="shared" si="25"/>
        <v>218.52</v>
      </c>
      <c r="AP156" s="168" t="e">
        <f t="shared" si="26"/>
        <v>#VALUE!</v>
      </c>
    </row>
    <row r="157" spans="1:42" s="163" customFormat="1" ht="15">
      <c r="A157" s="156">
        <v>68</v>
      </c>
      <c r="B157" s="181" t="s">
        <v>102</v>
      </c>
      <c r="C157" s="3" t="s">
        <v>182</v>
      </c>
      <c r="D157" s="1" t="s">
        <v>20</v>
      </c>
      <c r="E157" s="157" t="s">
        <v>18</v>
      </c>
      <c r="F157" s="158">
        <v>11</v>
      </c>
      <c r="G157" s="159">
        <f t="shared" si="27"/>
        <v>34</v>
      </c>
      <c r="H157" s="160">
        <v>34</v>
      </c>
      <c r="I157" s="25">
        <v>12</v>
      </c>
      <c r="J157" s="26">
        <v>6.5</v>
      </c>
      <c r="K157" s="137"/>
      <c r="L157" s="138"/>
      <c r="M157" s="25">
        <v>2</v>
      </c>
      <c r="N157" s="26">
        <v>9</v>
      </c>
      <c r="O157" s="27">
        <v>12</v>
      </c>
      <c r="P157" s="28">
        <v>7</v>
      </c>
      <c r="Q157" s="25">
        <v>12</v>
      </c>
      <c r="R157" s="26">
        <v>7</v>
      </c>
      <c r="S157" s="27">
        <v>12</v>
      </c>
      <c r="T157" s="28">
        <v>6.5</v>
      </c>
      <c r="U157" s="25">
        <v>0</v>
      </c>
      <c r="V157" s="26">
        <v>0</v>
      </c>
      <c r="W157" s="161"/>
      <c r="X157" s="162">
        <f t="shared" si="21"/>
        <v>748</v>
      </c>
      <c r="Y157" s="162" t="e">
        <f>SUMIF('[1]2007'!$B$2119:$B$2200,[1]New!B159,'[1]2007'!$E$2119:$E$2200)</f>
        <v>#VALUE!</v>
      </c>
      <c r="Z157" s="15" t="e">
        <f t="shared" si="22"/>
        <v>#VALUE!</v>
      </c>
      <c r="AA157" s="157"/>
      <c r="AB157" s="157"/>
      <c r="AC157" s="16" t="e">
        <f t="shared" si="23"/>
        <v>#VALUE!</v>
      </c>
      <c r="AE157" s="164" t="e">
        <f>IF(Y157=0,0,LOOKUP(Y157,[1]Deduct!A$2:A$18,[1]Deduct!C$2:C$18))</f>
        <v>#VALUE!</v>
      </c>
      <c r="AF157" s="165" t="e">
        <f>IF(Y157=0,0,LOOKUP(Y157,[1]Deduct!A$2:A$18,[1]Deduct!D$2:D$18))</f>
        <v>#VALUE!</v>
      </c>
      <c r="AG157" s="165" t="e">
        <f>IF(Y157=0,0,LOOKUP(Y157,[1]Deduct!A$2:A$18,[1]Deduct!E$2:E$18))</f>
        <v>#VALUE!</v>
      </c>
      <c r="AH157" s="166" t="e">
        <f t="shared" si="24"/>
        <v>#VALUE!</v>
      </c>
      <c r="AJ157" s="163">
        <f>IF(X157=0,0,LOOKUP(X157,[1]Deduct!A$21:A$64,[1]Deduct!A$21:A$64))-X157</f>
        <v>-8</v>
      </c>
      <c r="AK157" s="167">
        <f>IF(X157=0,0,LOOKUP(X157,[1]Deduct!A$21:A$64,[1]Deduct!C$21:C$64))</f>
        <v>73.03</v>
      </c>
      <c r="AL157" s="163">
        <f>IF(X157=0,0,LOOKUP(X157,[1]Deduct!A$21:A$64,[1]Deduct!D$21:D$64))</f>
        <v>29.99</v>
      </c>
      <c r="AM157" s="163">
        <f>IF(X157=0,0,LOOKUP(X157,[1]Deduct!A$21:A$64,[1]Deduct!E$21:E$64))</f>
        <v>12.83</v>
      </c>
      <c r="AN157" s="165">
        <f t="shared" si="25"/>
        <v>163.80000000000001</v>
      </c>
      <c r="AP157" s="168" t="e">
        <f t="shared" si="26"/>
        <v>#VALUE!</v>
      </c>
    </row>
    <row r="158" spans="1:42" s="163" customFormat="1" ht="15">
      <c r="A158" s="156">
        <v>69</v>
      </c>
      <c r="B158" s="181" t="s">
        <v>103</v>
      </c>
      <c r="C158" s="3" t="s">
        <v>183</v>
      </c>
      <c r="D158" s="1" t="s">
        <v>26</v>
      </c>
      <c r="E158" s="157" t="s">
        <v>18</v>
      </c>
      <c r="F158" s="158">
        <v>10.25</v>
      </c>
      <c r="G158" s="159">
        <f t="shared" si="27"/>
        <v>30</v>
      </c>
      <c r="H158" s="160">
        <v>30</v>
      </c>
      <c r="I158" s="25">
        <v>4</v>
      </c>
      <c r="J158" s="26">
        <v>10</v>
      </c>
      <c r="K158" s="137"/>
      <c r="L158" s="138"/>
      <c r="M158" s="25">
        <v>4</v>
      </c>
      <c r="N158" s="26">
        <v>10</v>
      </c>
      <c r="O158" s="27">
        <v>4</v>
      </c>
      <c r="P158" s="28">
        <v>10</v>
      </c>
      <c r="Q158" s="25">
        <v>0</v>
      </c>
      <c r="R158" s="26">
        <v>0</v>
      </c>
      <c r="S158" s="27">
        <v>4</v>
      </c>
      <c r="T158" s="28">
        <v>10</v>
      </c>
      <c r="U158" s="25">
        <v>12</v>
      </c>
      <c r="V158" s="26">
        <v>6</v>
      </c>
      <c r="W158" s="161"/>
      <c r="X158" s="162">
        <f t="shared" si="21"/>
        <v>615</v>
      </c>
      <c r="Y158" s="162" t="e">
        <f>SUMIF('[1]2007'!$B$2119:$B$2200,[1]New!B160,'[1]2007'!$E$2119:$E$2200)</f>
        <v>#VALUE!</v>
      </c>
      <c r="Z158" s="15" t="e">
        <f t="shared" si="22"/>
        <v>#VALUE!</v>
      </c>
      <c r="AA158" s="157"/>
      <c r="AB158" s="157"/>
      <c r="AC158" s="16" t="e">
        <f t="shared" si="23"/>
        <v>#VALUE!</v>
      </c>
      <c r="AE158" s="164" t="e">
        <f>IF(Y158=0,0,LOOKUP(Y158,[1]Deduct!A$2:A$18,[1]Deduct!C$2:C$18))</f>
        <v>#VALUE!</v>
      </c>
      <c r="AF158" s="165" t="e">
        <f>IF(Y158=0,0,LOOKUP(Y158,[1]Deduct!A$2:A$18,[1]Deduct!D$2:D$18))</f>
        <v>#VALUE!</v>
      </c>
      <c r="AG158" s="165" t="e">
        <f>IF(Y158=0,0,LOOKUP(Y158,[1]Deduct!A$2:A$18,[1]Deduct!E$2:E$18))</f>
        <v>#VALUE!</v>
      </c>
      <c r="AH158" s="166" t="e">
        <f t="shared" si="24"/>
        <v>#VALUE!</v>
      </c>
      <c r="AJ158" s="163">
        <f>IF(X158=0,0,LOOKUP(X158,[1]Deduct!A$21:A$64,[1]Deduct!A$21:A$64))-X158</f>
        <v>-5</v>
      </c>
      <c r="AK158" s="167">
        <f>IF(X158=0,0,LOOKUP(X158,[1]Deduct!A$21:A$64,[1]Deduct!C$21:C$64))</f>
        <v>38.94</v>
      </c>
      <c r="AL158" s="163">
        <f>IF(X158=0,0,LOOKUP(X158,[1]Deduct!A$21:A$64,[1]Deduct!D$21:D$64))</f>
        <v>23.54</v>
      </c>
      <c r="AM158" s="163">
        <f>IF(X158=0,0,LOOKUP(X158,[1]Deduct!A$21:A$64,[1]Deduct!E$21:E$64))</f>
        <v>10.56</v>
      </c>
      <c r="AN158" s="165">
        <f t="shared" si="25"/>
        <v>111.36</v>
      </c>
      <c r="AP158" s="168" t="e">
        <f t="shared" si="26"/>
        <v>#VALUE!</v>
      </c>
    </row>
    <row r="159" spans="1:42" s="163" customFormat="1" ht="15">
      <c r="A159" s="156">
        <v>70</v>
      </c>
      <c r="B159" s="181" t="s">
        <v>104</v>
      </c>
      <c r="C159" s="3" t="s">
        <v>184</v>
      </c>
      <c r="D159" s="1" t="s">
        <v>19</v>
      </c>
      <c r="E159" s="157" t="s">
        <v>18</v>
      </c>
      <c r="F159" s="158">
        <v>11</v>
      </c>
      <c r="G159" s="159">
        <f t="shared" si="27"/>
        <v>20</v>
      </c>
      <c r="H159" s="160">
        <v>20</v>
      </c>
      <c r="I159" s="25">
        <v>0</v>
      </c>
      <c r="J159" s="26">
        <v>0</v>
      </c>
      <c r="K159" s="137"/>
      <c r="L159" s="138"/>
      <c r="M159" s="25">
        <v>6</v>
      </c>
      <c r="N159" s="26">
        <v>10</v>
      </c>
      <c r="O159" s="27">
        <v>6</v>
      </c>
      <c r="P159" s="28">
        <v>10</v>
      </c>
      <c r="Q159" s="25">
        <v>6</v>
      </c>
      <c r="R159" s="26">
        <v>10</v>
      </c>
      <c r="S159" s="27">
        <v>6</v>
      </c>
      <c r="T159" s="28">
        <v>10</v>
      </c>
      <c r="U159" s="25">
        <v>6</v>
      </c>
      <c r="V159" s="26">
        <v>10</v>
      </c>
      <c r="W159" s="161"/>
      <c r="X159" s="162">
        <f t="shared" si="21"/>
        <v>440</v>
      </c>
      <c r="Y159" s="162" t="e">
        <f>SUMIF('[1]2007'!$B$2119:$B$2200,[1]New!B161,'[1]2007'!$E$2119:$E$2200)</f>
        <v>#VALUE!</v>
      </c>
      <c r="Z159" s="15" t="e">
        <f t="shared" si="22"/>
        <v>#VALUE!</v>
      </c>
      <c r="AA159" s="157"/>
      <c r="AB159" s="157"/>
      <c r="AC159" s="16" t="e">
        <f t="shared" si="23"/>
        <v>#VALUE!</v>
      </c>
      <c r="AE159" s="164" t="e">
        <f>IF(Y159=0,0,LOOKUP(Y159,[1]Deduct!A$2:A$18,[1]Deduct!C$2:C$18))</f>
        <v>#VALUE!</v>
      </c>
      <c r="AF159" s="165" t="e">
        <f>IF(Y159=0,0,LOOKUP(Y159,[1]Deduct!A$2:A$18,[1]Deduct!D$2:D$18))</f>
        <v>#VALUE!</v>
      </c>
      <c r="AG159" s="165" t="e">
        <f>IF(Y159=0,0,LOOKUP(Y159,[1]Deduct!A$2:A$18,[1]Deduct!E$2:E$18))</f>
        <v>#VALUE!</v>
      </c>
      <c r="AH159" s="166" t="e">
        <f t="shared" si="24"/>
        <v>#VALUE!</v>
      </c>
      <c r="AJ159" s="163">
        <f>IF(X159=0,0,LOOKUP(X159,[1]Deduct!A$21:A$64,[1]Deduct!A$21:A$64))-X159</f>
        <v>0</v>
      </c>
      <c r="AK159" s="167">
        <f>IF(X159=0,0,LOOKUP(X159,[1]Deduct!A$21:A$64,[1]Deduct!C$21:C$64))</f>
        <v>1.33</v>
      </c>
      <c r="AL159" s="163">
        <f>IF(X159=0,0,LOOKUP(X159,[1]Deduct!A$21:A$64,[1]Deduct!D$21:D$64))</f>
        <v>15.12</v>
      </c>
      <c r="AM159" s="163">
        <f>IF(X159=0,0,LOOKUP(X159,[1]Deduct!A$21:A$64,[1]Deduct!E$21:E$64))</f>
        <v>7.61</v>
      </c>
      <c r="AN159" s="165">
        <f t="shared" si="25"/>
        <v>49.83</v>
      </c>
      <c r="AP159" s="168" t="e">
        <f t="shared" si="26"/>
        <v>#VALUE!</v>
      </c>
    </row>
    <row r="160" spans="1:42" s="163" customFormat="1" ht="15">
      <c r="A160" s="156">
        <v>71</v>
      </c>
      <c r="B160" s="181" t="s">
        <v>105</v>
      </c>
      <c r="C160" s="3" t="s">
        <v>185</v>
      </c>
      <c r="D160" s="1" t="s">
        <v>20</v>
      </c>
      <c r="E160" s="157" t="s">
        <v>18</v>
      </c>
      <c r="F160" s="158">
        <v>11</v>
      </c>
      <c r="G160" s="159">
        <f t="shared" si="27"/>
        <v>20</v>
      </c>
      <c r="H160" s="160">
        <v>20</v>
      </c>
      <c r="I160" s="25">
        <v>1</v>
      </c>
      <c r="J160" s="26">
        <v>6</v>
      </c>
      <c r="K160" s="137"/>
      <c r="L160" s="138"/>
      <c r="M160" s="25">
        <v>0</v>
      </c>
      <c r="N160" s="26">
        <v>0</v>
      </c>
      <c r="O160" s="27">
        <v>1</v>
      </c>
      <c r="P160" s="28">
        <v>6</v>
      </c>
      <c r="Q160" s="25">
        <v>0</v>
      </c>
      <c r="R160" s="26">
        <v>0</v>
      </c>
      <c r="S160" s="27">
        <v>1</v>
      </c>
      <c r="T160" s="28">
        <v>6</v>
      </c>
      <c r="U160" s="25">
        <v>1</v>
      </c>
      <c r="V160" s="26">
        <v>6</v>
      </c>
      <c r="W160" s="161"/>
      <c r="X160" s="162">
        <f t="shared" si="21"/>
        <v>440</v>
      </c>
      <c r="Y160" s="162" t="e">
        <f>SUMIF('[1]2007'!$B$2119:$B$2200,[1]New!B162,'[1]2007'!$E$2119:$E$2200)</f>
        <v>#VALUE!</v>
      </c>
      <c r="Z160" s="15" t="e">
        <f t="shared" si="22"/>
        <v>#VALUE!</v>
      </c>
      <c r="AA160" s="157"/>
      <c r="AB160" s="157"/>
      <c r="AC160" s="16" t="e">
        <f t="shared" si="23"/>
        <v>#VALUE!</v>
      </c>
      <c r="AE160" s="164" t="e">
        <f>IF(Y160=0,0,LOOKUP(Y160,[1]Deduct!A$2:A$18,[1]Deduct!C$2:C$18))</f>
        <v>#VALUE!</v>
      </c>
      <c r="AF160" s="165" t="e">
        <f>IF(Y160=0,0,LOOKUP(Y160,[1]Deduct!A$2:A$18,[1]Deduct!D$2:D$18))</f>
        <v>#VALUE!</v>
      </c>
      <c r="AG160" s="165" t="e">
        <f>IF(Y160=0,0,LOOKUP(Y160,[1]Deduct!A$2:A$18,[1]Deduct!E$2:E$18))</f>
        <v>#VALUE!</v>
      </c>
      <c r="AH160" s="166" t="e">
        <f t="shared" si="24"/>
        <v>#VALUE!</v>
      </c>
      <c r="AJ160" s="163">
        <f>IF(X160=0,0,LOOKUP(X160,[1]Deduct!A$21:A$64,[1]Deduct!A$21:A$64))-X160</f>
        <v>0</v>
      </c>
      <c r="AK160" s="167">
        <f>IF(X160=0,0,LOOKUP(X160,[1]Deduct!A$21:A$64,[1]Deduct!C$21:C$64))</f>
        <v>1.33</v>
      </c>
      <c r="AL160" s="163">
        <f>IF(X160=0,0,LOOKUP(X160,[1]Deduct!A$21:A$64,[1]Deduct!D$21:D$64))</f>
        <v>15.12</v>
      </c>
      <c r="AM160" s="163">
        <f>IF(X160=0,0,LOOKUP(X160,[1]Deduct!A$21:A$64,[1]Deduct!E$21:E$64))</f>
        <v>7.61</v>
      </c>
      <c r="AN160" s="165">
        <f t="shared" si="25"/>
        <v>49.83</v>
      </c>
      <c r="AP160" s="168" t="e">
        <f t="shared" si="26"/>
        <v>#VALUE!</v>
      </c>
    </row>
    <row r="161" spans="1:42" s="163" customFormat="1" ht="15">
      <c r="A161" s="156">
        <v>72</v>
      </c>
      <c r="B161" s="181" t="s">
        <v>107</v>
      </c>
      <c r="C161" s="3" t="s">
        <v>187</v>
      </c>
      <c r="D161" s="1" t="s">
        <v>19</v>
      </c>
      <c r="E161" s="157" t="s">
        <v>18</v>
      </c>
      <c r="F161" s="158">
        <v>11</v>
      </c>
      <c r="G161" s="159">
        <f t="shared" si="27"/>
        <v>37.5</v>
      </c>
      <c r="H161" s="160">
        <v>37.5</v>
      </c>
      <c r="I161" s="25">
        <v>2</v>
      </c>
      <c r="J161" s="26">
        <v>10</v>
      </c>
      <c r="K161" s="137"/>
      <c r="L161" s="138"/>
      <c r="M161" s="25">
        <v>2.5</v>
      </c>
      <c r="N161" s="26">
        <v>10</v>
      </c>
      <c r="O161" s="27">
        <v>0</v>
      </c>
      <c r="P161" s="28">
        <v>0</v>
      </c>
      <c r="Q161" s="25">
        <v>2</v>
      </c>
      <c r="R161" s="26">
        <v>10</v>
      </c>
      <c r="S161" s="27">
        <v>3</v>
      </c>
      <c r="T161" s="28">
        <v>10</v>
      </c>
      <c r="U161" s="25">
        <v>3</v>
      </c>
      <c r="V161" s="26">
        <v>10</v>
      </c>
      <c r="W161" s="161"/>
      <c r="X161" s="162">
        <f t="shared" si="21"/>
        <v>825</v>
      </c>
      <c r="Y161" s="162" t="e">
        <f>SUMIF('[1]2007'!$B$2119:$B$2200,[1]New!B163,'[1]2007'!$E$2119:$E$2200)</f>
        <v>#VALUE!</v>
      </c>
      <c r="Z161" s="15" t="e">
        <f t="shared" si="22"/>
        <v>#VALUE!</v>
      </c>
      <c r="AA161" s="157"/>
      <c r="AB161" s="157"/>
      <c r="AC161" s="16" t="e">
        <f t="shared" si="23"/>
        <v>#VALUE!</v>
      </c>
      <c r="AE161" s="164" t="e">
        <f>IF(Y161=0,0,LOOKUP(Y161,[1]Deduct!A$2:A$18,[1]Deduct!C$2:C$18))</f>
        <v>#VALUE!</v>
      </c>
      <c r="AF161" s="165" t="e">
        <f>IF(Y161=0,0,LOOKUP(Y161,[1]Deduct!A$2:A$18,[1]Deduct!D$2:D$18))</f>
        <v>#VALUE!</v>
      </c>
      <c r="AG161" s="165" t="e">
        <f>IF(Y161=0,0,LOOKUP(Y161,[1]Deduct!A$2:A$18,[1]Deduct!E$2:E$18))</f>
        <v>#VALUE!</v>
      </c>
      <c r="AH161" s="166" t="e">
        <f t="shared" si="24"/>
        <v>#VALUE!</v>
      </c>
      <c r="AJ161" s="163">
        <f>IF(X161=0,0,LOOKUP(X161,[1]Deduct!A$21:A$64,[1]Deduct!A$21:A$64))-X161</f>
        <v>-75</v>
      </c>
      <c r="AK161" s="167">
        <f>IF(X161=0,0,LOOKUP(X161,[1]Deduct!A$21:A$64,[1]Deduct!C$21:C$64))</f>
        <v>76.92</v>
      </c>
      <c r="AL161" s="163">
        <f>IF(X161=0,0,LOOKUP(X161,[1]Deduct!A$21:A$64,[1]Deduct!D$21:D$64))</f>
        <v>30.49</v>
      </c>
      <c r="AM161" s="163">
        <f>IF(X161=0,0,LOOKUP(X161,[1]Deduct!A$21:A$64,[1]Deduct!E$21:E$64))</f>
        <v>13.01</v>
      </c>
      <c r="AN161" s="165">
        <f t="shared" si="25"/>
        <v>169.12</v>
      </c>
      <c r="AP161" s="168" t="e">
        <f t="shared" si="26"/>
        <v>#VALUE!</v>
      </c>
    </row>
    <row r="162" spans="1:42" s="163" customFormat="1" ht="15">
      <c r="A162" s="156">
        <v>73</v>
      </c>
      <c r="B162" s="181" t="s">
        <v>108</v>
      </c>
      <c r="C162" s="3" t="s">
        <v>188</v>
      </c>
      <c r="D162" s="1" t="s">
        <v>26</v>
      </c>
      <c r="E162" s="157" t="s">
        <v>18</v>
      </c>
      <c r="F162" s="158">
        <v>11</v>
      </c>
      <c r="G162" s="159">
        <f t="shared" si="27"/>
        <v>37.5</v>
      </c>
      <c r="H162" s="160">
        <v>37.5</v>
      </c>
      <c r="I162" s="25">
        <v>9</v>
      </c>
      <c r="J162" s="26">
        <v>4.5</v>
      </c>
      <c r="K162" s="137"/>
      <c r="L162" s="138"/>
      <c r="M162" s="25">
        <v>0</v>
      </c>
      <c r="N162" s="26">
        <v>0</v>
      </c>
      <c r="O162" s="27">
        <v>9</v>
      </c>
      <c r="P162" s="28">
        <v>4.5</v>
      </c>
      <c r="Q162" s="25">
        <v>11</v>
      </c>
      <c r="R162" s="26">
        <v>6.5</v>
      </c>
      <c r="S162" s="27">
        <v>9</v>
      </c>
      <c r="T162" s="28">
        <v>4.5</v>
      </c>
      <c r="U162" s="25">
        <v>9</v>
      </c>
      <c r="V162" s="26">
        <v>4.5</v>
      </c>
      <c r="W162" s="161"/>
      <c r="X162" s="162">
        <f t="shared" si="21"/>
        <v>825</v>
      </c>
      <c r="Y162" s="162" t="e">
        <f>SUMIF('[1]2007'!$B$2119:$B$2200,[1]New!B164,'[1]2007'!$E$2119:$E$2200)</f>
        <v>#VALUE!</v>
      </c>
      <c r="Z162" s="15" t="e">
        <f t="shared" si="22"/>
        <v>#VALUE!</v>
      </c>
      <c r="AA162" s="157"/>
      <c r="AB162" s="157"/>
      <c r="AC162" s="16" t="e">
        <f t="shared" si="23"/>
        <v>#VALUE!</v>
      </c>
      <c r="AE162" s="164" t="e">
        <f>IF(Y162=0,0,LOOKUP(Y162,[1]Deduct!A$2:A$18,[1]Deduct!C$2:C$18))</f>
        <v>#VALUE!</v>
      </c>
      <c r="AF162" s="165" t="e">
        <f>IF(Y162=0,0,LOOKUP(Y162,[1]Deduct!A$2:A$18,[1]Deduct!D$2:D$18))</f>
        <v>#VALUE!</v>
      </c>
      <c r="AG162" s="165" t="e">
        <f>IF(Y162=0,0,LOOKUP(Y162,[1]Deduct!A$2:A$18,[1]Deduct!E$2:E$18))</f>
        <v>#VALUE!</v>
      </c>
      <c r="AH162" s="166" t="e">
        <f t="shared" si="24"/>
        <v>#VALUE!</v>
      </c>
      <c r="AJ162" s="163">
        <f>IF(X162=0,0,LOOKUP(X162,[1]Deduct!A$21:A$64,[1]Deduct!A$21:A$64))-X162</f>
        <v>-75</v>
      </c>
      <c r="AK162" s="167">
        <f>IF(X162=0,0,LOOKUP(X162,[1]Deduct!A$21:A$64,[1]Deduct!C$21:C$64))</f>
        <v>76.92</v>
      </c>
      <c r="AL162" s="163">
        <f>IF(X162=0,0,LOOKUP(X162,[1]Deduct!A$21:A$64,[1]Deduct!D$21:D$64))</f>
        <v>30.49</v>
      </c>
      <c r="AM162" s="163">
        <f>IF(X162=0,0,LOOKUP(X162,[1]Deduct!A$21:A$64,[1]Deduct!E$21:E$64))</f>
        <v>13.01</v>
      </c>
      <c r="AN162" s="165">
        <f t="shared" si="25"/>
        <v>169.12</v>
      </c>
      <c r="AP162" s="168" t="e">
        <f t="shared" si="26"/>
        <v>#VALUE!</v>
      </c>
    </row>
    <row r="163" spans="1:42" s="163" customFormat="1" ht="15">
      <c r="A163" s="156">
        <v>74</v>
      </c>
      <c r="B163" s="181" t="s">
        <v>265</v>
      </c>
      <c r="C163" s="3" t="s">
        <v>264</v>
      </c>
      <c r="D163" s="1" t="s">
        <v>216</v>
      </c>
      <c r="E163" s="157" t="s">
        <v>18</v>
      </c>
      <c r="F163" s="158">
        <v>11</v>
      </c>
      <c r="G163" s="159">
        <f t="shared" si="27"/>
        <v>37.5</v>
      </c>
      <c r="H163" s="160">
        <v>37.5</v>
      </c>
      <c r="I163" s="25">
        <v>2</v>
      </c>
      <c r="J163" s="26">
        <v>10</v>
      </c>
      <c r="K163" s="137"/>
      <c r="L163" s="138"/>
      <c r="M163" s="25">
        <v>2</v>
      </c>
      <c r="N163" s="26">
        <v>10</v>
      </c>
      <c r="O163" s="27">
        <v>9</v>
      </c>
      <c r="P163" s="28">
        <v>5</v>
      </c>
      <c r="Q163" s="25">
        <v>9</v>
      </c>
      <c r="R163" s="26">
        <v>5</v>
      </c>
      <c r="S163" s="27">
        <v>0</v>
      </c>
      <c r="T163" s="28">
        <v>0</v>
      </c>
      <c r="U163" s="25">
        <v>12</v>
      </c>
      <c r="V163" s="26">
        <v>5.5</v>
      </c>
      <c r="W163" s="161"/>
      <c r="X163" s="162">
        <f t="shared" si="21"/>
        <v>825</v>
      </c>
      <c r="Y163" s="162" t="e">
        <f>SUMIF('[1]2007'!$B$2119:$B$2200,[1]New!B165,'[1]2007'!$E$2119:$E$2200)</f>
        <v>#VALUE!</v>
      </c>
      <c r="Z163" s="15" t="e">
        <f t="shared" si="22"/>
        <v>#VALUE!</v>
      </c>
      <c r="AA163" s="157"/>
      <c r="AB163" s="157"/>
      <c r="AC163" s="16" t="e">
        <f t="shared" si="23"/>
        <v>#VALUE!</v>
      </c>
      <c r="AE163" s="164" t="e">
        <f>IF(Y163=0,0,LOOKUP(Y163,[1]Deduct!A$2:A$18,[1]Deduct!C$2:C$18))</f>
        <v>#VALUE!</v>
      </c>
      <c r="AF163" s="165" t="e">
        <f>IF(Y163=0,0,LOOKUP(Y163,[1]Deduct!A$2:A$18,[1]Deduct!D$2:D$18))</f>
        <v>#VALUE!</v>
      </c>
      <c r="AG163" s="165" t="e">
        <f>IF(Y163=0,0,LOOKUP(Y163,[1]Deduct!A$2:A$18,[1]Deduct!E$2:E$18))</f>
        <v>#VALUE!</v>
      </c>
      <c r="AH163" s="166" t="e">
        <f t="shared" si="24"/>
        <v>#VALUE!</v>
      </c>
      <c r="AJ163" s="163">
        <f>IF(X163=0,0,LOOKUP(X163,[1]Deduct!A$21:A$64,[1]Deduct!A$21:A$64))-X163</f>
        <v>-75</v>
      </c>
      <c r="AK163" s="167">
        <f>IF(X163=0,0,LOOKUP(X163,[1]Deduct!A$21:A$64,[1]Deduct!C$21:C$64))</f>
        <v>76.92</v>
      </c>
      <c r="AL163" s="163">
        <f>IF(X163=0,0,LOOKUP(X163,[1]Deduct!A$21:A$64,[1]Deduct!D$21:D$64))</f>
        <v>30.49</v>
      </c>
      <c r="AM163" s="163">
        <f>IF(X163=0,0,LOOKUP(X163,[1]Deduct!A$21:A$64,[1]Deduct!E$21:E$64))</f>
        <v>13.01</v>
      </c>
      <c r="AN163" s="165">
        <f t="shared" si="25"/>
        <v>169.12</v>
      </c>
      <c r="AP163" s="168" t="e">
        <f t="shared" si="26"/>
        <v>#VALUE!</v>
      </c>
    </row>
    <row r="164" spans="1:42" s="163" customFormat="1" ht="15">
      <c r="A164" s="156">
        <v>75</v>
      </c>
      <c r="B164" s="181" t="s">
        <v>110</v>
      </c>
      <c r="C164" s="3" t="s">
        <v>190</v>
      </c>
      <c r="D164" s="1" t="s">
        <v>17</v>
      </c>
      <c r="E164" s="157" t="s">
        <v>18</v>
      </c>
      <c r="F164" s="158">
        <v>11.25</v>
      </c>
      <c r="G164" s="159">
        <f t="shared" si="27"/>
        <v>44</v>
      </c>
      <c r="H164" s="160">
        <v>44</v>
      </c>
      <c r="I164" s="25">
        <v>2</v>
      </c>
      <c r="J164" s="26">
        <v>10</v>
      </c>
      <c r="K164" s="137"/>
      <c r="L164" s="138"/>
      <c r="M164" s="25">
        <v>9</v>
      </c>
      <c r="N164" s="26">
        <v>5</v>
      </c>
      <c r="O164" s="27">
        <v>9</v>
      </c>
      <c r="P164" s="28">
        <v>4</v>
      </c>
      <c r="Q164" s="25">
        <v>9</v>
      </c>
      <c r="R164" s="26">
        <v>4</v>
      </c>
      <c r="S164" s="27">
        <v>9</v>
      </c>
      <c r="T164" s="28">
        <v>4</v>
      </c>
      <c r="U164" s="25">
        <v>9</v>
      </c>
      <c r="V164" s="26">
        <v>4</v>
      </c>
      <c r="W164" s="161"/>
      <c r="X164" s="162">
        <f t="shared" si="21"/>
        <v>990</v>
      </c>
      <c r="Y164" s="162" t="e">
        <f>SUMIF('[1]2007'!$B$2119:$B$2200,[1]New!B166,'[1]2007'!$E$2119:$E$2200)</f>
        <v>#VALUE!</v>
      </c>
      <c r="Z164" s="15" t="e">
        <f t="shared" si="22"/>
        <v>#VALUE!</v>
      </c>
      <c r="AA164" s="157"/>
      <c r="AB164" s="157"/>
      <c r="AC164" s="16" t="e">
        <f t="shared" si="23"/>
        <v>#VALUE!</v>
      </c>
      <c r="AE164" s="164" t="e">
        <f>IF(Y164=0,0,LOOKUP(Y164,[1]Deduct!A$2:A$18,[1]Deduct!C$2:C$18))</f>
        <v>#VALUE!</v>
      </c>
      <c r="AF164" s="165" t="e">
        <f>IF(Y164=0,0,LOOKUP(Y164,[1]Deduct!A$2:A$18,[1]Deduct!D$2:D$18))</f>
        <v>#VALUE!</v>
      </c>
      <c r="AG164" s="165" t="e">
        <f>IF(Y164=0,0,LOOKUP(Y164,[1]Deduct!A$2:A$18,[1]Deduct!E$2:E$18))</f>
        <v>#VALUE!</v>
      </c>
      <c r="AH164" s="166" t="e">
        <f t="shared" si="24"/>
        <v>#VALUE!</v>
      </c>
      <c r="AJ164" s="163">
        <f>IF(X164=0,0,LOOKUP(X164,[1]Deduct!A$21:A$64,[1]Deduct!A$21:A$64))-X164</f>
        <v>-30</v>
      </c>
      <c r="AK164" s="167">
        <f>IF(X164=0,0,LOOKUP(X164,[1]Deduct!A$21:A$64,[1]Deduct!C$21:C$64))</f>
        <v>119.97</v>
      </c>
      <c r="AL164" s="163">
        <f>IF(X164=0,0,LOOKUP(X164,[1]Deduct!A$21:A$64,[1]Deduct!D$21:D$64))</f>
        <v>40.86</v>
      </c>
      <c r="AM164" s="163">
        <f>IF(X164=0,0,LOOKUP(X164,[1]Deduct!A$21:A$64,[1]Deduct!E$21:E$64))</f>
        <v>16.61</v>
      </c>
      <c r="AN164" s="165">
        <f t="shared" si="25"/>
        <v>241.55</v>
      </c>
      <c r="AP164" s="168" t="e">
        <f t="shared" si="26"/>
        <v>#VALUE!</v>
      </c>
    </row>
    <row r="165" spans="1:42" s="163" customFormat="1" ht="15">
      <c r="A165" s="156">
        <v>76</v>
      </c>
      <c r="B165" s="181" t="s">
        <v>111</v>
      </c>
      <c r="C165" s="3" t="s">
        <v>191</v>
      </c>
      <c r="D165" s="1" t="s">
        <v>20</v>
      </c>
      <c r="E165" s="157" t="s">
        <v>18</v>
      </c>
      <c r="F165" s="158">
        <v>11.75</v>
      </c>
      <c r="G165" s="159">
        <f t="shared" si="27"/>
        <v>40</v>
      </c>
      <c r="H165" s="160">
        <v>40</v>
      </c>
      <c r="I165" s="25">
        <v>9</v>
      </c>
      <c r="J165" s="26">
        <v>5</v>
      </c>
      <c r="K165" s="137"/>
      <c r="L165" s="138"/>
      <c r="M165" s="25">
        <v>9</v>
      </c>
      <c r="N165" s="26">
        <v>5</v>
      </c>
      <c r="O165" s="27">
        <v>9</v>
      </c>
      <c r="P165" s="28">
        <v>5</v>
      </c>
      <c r="Q165" s="25">
        <v>1</v>
      </c>
      <c r="R165" s="26">
        <v>9</v>
      </c>
      <c r="S165" s="27">
        <v>0</v>
      </c>
      <c r="T165" s="28">
        <v>0</v>
      </c>
      <c r="U165" s="25">
        <v>12</v>
      </c>
      <c r="V165" s="26">
        <v>8</v>
      </c>
      <c r="W165" s="161"/>
      <c r="X165" s="162">
        <f t="shared" si="21"/>
        <v>940</v>
      </c>
      <c r="Y165" s="162" t="e">
        <f>SUMIF('[1]2007'!$B$2119:$B$2200,[1]New!B167,'[1]2007'!$E$2119:$E$2200)</f>
        <v>#VALUE!</v>
      </c>
      <c r="Z165" s="15" t="e">
        <f t="shared" si="22"/>
        <v>#VALUE!</v>
      </c>
      <c r="AA165" s="157"/>
      <c r="AB165" s="157"/>
      <c r="AC165" s="16" t="e">
        <f t="shared" si="23"/>
        <v>#VALUE!</v>
      </c>
      <c r="AE165" s="164" t="e">
        <f>IF(Y165=0,0,LOOKUP(Y165,[1]Deduct!A$2:A$18,[1]Deduct!C$2:C$18))</f>
        <v>#VALUE!</v>
      </c>
      <c r="AF165" s="165" t="e">
        <f>IF(Y165=0,0,LOOKUP(Y165,[1]Deduct!A$2:A$18,[1]Deduct!D$2:D$18))</f>
        <v>#VALUE!</v>
      </c>
      <c r="AG165" s="165" t="e">
        <f>IF(Y165=0,0,LOOKUP(Y165,[1]Deduct!A$2:A$18,[1]Deduct!E$2:E$18))</f>
        <v>#VALUE!</v>
      </c>
      <c r="AH165" s="166" t="e">
        <f t="shared" si="24"/>
        <v>#VALUE!</v>
      </c>
      <c r="AJ165" s="163">
        <f>IF(X165=0,0,LOOKUP(X165,[1]Deduct!A$21:A$64,[1]Deduct!A$21:A$64))-X165</f>
        <v>-38</v>
      </c>
      <c r="AK165" s="167">
        <f>IF(X165=0,0,LOOKUP(X165,[1]Deduct!A$21:A$64,[1]Deduct!C$21:C$64))</f>
        <v>105.1</v>
      </c>
      <c r="AL165" s="163">
        <f>IF(X165=0,0,LOOKUP(X165,[1]Deduct!A$21:A$64,[1]Deduct!D$21:D$64))</f>
        <v>37.99</v>
      </c>
      <c r="AM165" s="163">
        <f>IF(X165=0,0,LOOKUP(X165,[1]Deduct!A$21:A$64,[1]Deduct!E$21:E$64))</f>
        <v>15.6</v>
      </c>
      <c r="AN165" s="165">
        <f t="shared" si="25"/>
        <v>218.52</v>
      </c>
      <c r="AP165" s="168" t="e">
        <f t="shared" si="26"/>
        <v>#VALUE!</v>
      </c>
    </row>
    <row r="166" spans="1:42" s="163" customFormat="1" ht="15">
      <c r="A166" s="156">
        <v>77</v>
      </c>
      <c r="B166" s="181" t="s">
        <v>230</v>
      </c>
      <c r="C166" s="3" t="s">
        <v>192</v>
      </c>
      <c r="D166" s="1" t="s">
        <v>17</v>
      </c>
      <c r="E166" s="157" t="s">
        <v>18</v>
      </c>
      <c r="F166" s="158">
        <v>11</v>
      </c>
      <c r="G166" s="159">
        <f t="shared" si="27"/>
        <v>37.5</v>
      </c>
      <c r="H166" s="160">
        <v>37.5</v>
      </c>
      <c r="I166" s="25">
        <v>9</v>
      </c>
      <c r="J166" s="26">
        <v>4.5</v>
      </c>
      <c r="K166" s="137"/>
      <c r="L166" s="138"/>
      <c r="M166" s="25">
        <v>2.5</v>
      </c>
      <c r="N166" s="26">
        <v>10</v>
      </c>
      <c r="O166" s="27">
        <v>2.5</v>
      </c>
      <c r="P166" s="28">
        <v>10</v>
      </c>
      <c r="Q166" s="25">
        <v>0</v>
      </c>
      <c r="R166" s="26">
        <v>0</v>
      </c>
      <c r="S166" s="27">
        <v>2.5</v>
      </c>
      <c r="T166" s="28">
        <v>10</v>
      </c>
      <c r="U166" s="25">
        <v>9</v>
      </c>
      <c r="V166" s="26">
        <v>4.5</v>
      </c>
      <c r="W166" s="161"/>
      <c r="X166" s="162">
        <f t="shared" si="21"/>
        <v>825</v>
      </c>
      <c r="Y166" s="162" t="e">
        <f>SUMIF('[1]2007'!$B$2119:$B$2200,[1]New!B168,'[1]2007'!$E$2119:$E$2200)</f>
        <v>#VALUE!</v>
      </c>
      <c r="Z166" s="15" t="e">
        <f t="shared" si="22"/>
        <v>#VALUE!</v>
      </c>
      <c r="AA166" s="157"/>
      <c r="AB166" s="157"/>
      <c r="AC166" s="16" t="e">
        <f t="shared" si="23"/>
        <v>#VALUE!</v>
      </c>
      <c r="AE166" s="164" t="e">
        <f>IF(Y166=0,0,LOOKUP(Y166,[1]Deduct!A$2:A$18,[1]Deduct!C$2:C$18))</f>
        <v>#VALUE!</v>
      </c>
      <c r="AF166" s="165" t="e">
        <f>IF(Y166=0,0,LOOKUP(Y166,[1]Deduct!A$2:A$18,[1]Deduct!D$2:D$18))</f>
        <v>#VALUE!</v>
      </c>
      <c r="AG166" s="165" t="e">
        <f>IF(Y166=0,0,LOOKUP(Y166,[1]Deduct!A$2:A$18,[1]Deduct!E$2:E$18))</f>
        <v>#VALUE!</v>
      </c>
      <c r="AH166" s="166" t="e">
        <f t="shared" si="24"/>
        <v>#VALUE!</v>
      </c>
      <c r="AJ166" s="163">
        <f>IF(X166=0,0,LOOKUP(X166,[1]Deduct!A$21:A$64,[1]Deduct!A$21:A$64))-X166</f>
        <v>-75</v>
      </c>
      <c r="AK166" s="167">
        <f>IF(X166=0,0,LOOKUP(X166,[1]Deduct!A$21:A$64,[1]Deduct!C$21:C$64))</f>
        <v>76.92</v>
      </c>
      <c r="AL166" s="163">
        <f>IF(X166=0,0,LOOKUP(X166,[1]Deduct!A$21:A$64,[1]Deduct!D$21:D$64))</f>
        <v>30.49</v>
      </c>
      <c r="AM166" s="163">
        <f>IF(X166=0,0,LOOKUP(X166,[1]Deduct!A$21:A$64,[1]Deduct!E$21:E$64))</f>
        <v>13.01</v>
      </c>
      <c r="AN166" s="165">
        <f t="shared" si="25"/>
        <v>169.12</v>
      </c>
      <c r="AP166" s="168" t="e">
        <f t="shared" si="26"/>
        <v>#VALUE!</v>
      </c>
    </row>
    <row r="167" spans="1:42" s="163" customFormat="1" ht="15">
      <c r="A167" s="156">
        <v>78</v>
      </c>
      <c r="B167" s="181" t="s">
        <v>112</v>
      </c>
      <c r="C167" s="3" t="s">
        <v>193</v>
      </c>
      <c r="D167" s="1" t="s">
        <v>26</v>
      </c>
      <c r="E167" s="157" t="s">
        <v>18</v>
      </c>
      <c r="F167" s="158">
        <v>11.75</v>
      </c>
      <c r="G167" s="159">
        <f t="shared" si="27"/>
        <v>34</v>
      </c>
      <c r="H167" s="160">
        <v>34</v>
      </c>
      <c r="I167" s="25">
        <v>0</v>
      </c>
      <c r="J167" s="26">
        <v>0</v>
      </c>
      <c r="K167" s="137"/>
      <c r="L167" s="138"/>
      <c r="M167" s="25">
        <v>3</v>
      </c>
      <c r="N167" s="26">
        <v>10</v>
      </c>
      <c r="O167" s="27">
        <v>3</v>
      </c>
      <c r="P167" s="28">
        <v>10</v>
      </c>
      <c r="Q167" s="25">
        <v>3</v>
      </c>
      <c r="R167" s="26">
        <v>10</v>
      </c>
      <c r="S167" s="27">
        <v>4</v>
      </c>
      <c r="T167" s="28">
        <v>10</v>
      </c>
      <c r="U167" s="25">
        <v>3</v>
      </c>
      <c r="V167" s="26">
        <v>10</v>
      </c>
      <c r="W167" s="161"/>
      <c r="X167" s="162">
        <f t="shared" si="21"/>
        <v>799</v>
      </c>
      <c r="Y167" s="162" t="e">
        <f>SUMIF('[1]2007'!$B$2119:$B$2200,[1]New!B169,'[1]2007'!$E$2119:$E$2200)</f>
        <v>#VALUE!</v>
      </c>
      <c r="Z167" s="15" t="e">
        <f t="shared" si="22"/>
        <v>#VALUE!</v>
      </c>
      <c r="AA167" s="157"/>
      <c r="AB167" s="157"/>
      <c r="AC167" s="16" t="e">
        <f t="shared" si="23"/>
        <v>#VALUE!</v>
      </c>
      <c r="AE167" s="164" t="e">
        <f>IF(Y167=0,0,LOOKUP(Y167,[1]Deduct!A$2:A$18,[1]Deduct!C$2:C$18))</f>
        <v>#VALUE!</v>
      </c>
      <c r="AF167" s="165" t="e">
        <f>IF(Y167=0,0,LOOKUP(Y167,[1]Deduct!A$2:A$18,[1]Deduct!D$2:D$18))</f>
        <v>#VALUE!</v>
      </c>
      <c r="AG167" s="165" t="e">
        <f>IF(Y167=0,0,LOOKUP(Y167,[1]Deduct!A$2:A$18,[1]Deduct!E$2:E$18))</f>
        <v>#VALUE!</v>
      </c>
      <c r="AH167" s="166" t="e">
        <f t="shared" si="24"/>
        <v>#VALUE!</v>
      </c>
      <c r="AJ167" s="163">
        <f>IF(X167=0,0,LOOKUP(X167,[1]Deduct!A$21:A$64,[1]Deduct!A$21:A$64))-X167</f>
        <v>-49</v>
      </c>
      <c r="AK167" s="167">
        <f>IF(X167=0,0,LOOKUP(X167,[1]Deduct!A$21:A$64,[1]Deduct!C$21:C$64))</f>
        <v>76.92</v>
      </c>
      <c r="AL167" s="163">
        <f>IF(X167=0,0,LOOKUP(X167,[1]Deduct!A$21:A$64,[1]Deduct!D$21:D$64))</f>
        <v>30.49</v>
      </c>
      <c r="AM167" s="163">
        <f>IF(X167=0,0,LOOKUP(X167,[1]Deduct!A$21:A$64,[1]Deduct!E$21:E$64))</f>
        <v>13.01</v>
      </c>
      <c r="AN167" s="165">
        <f t="shared" si="25"/>
        <v>169.12</v>
      </c>
      <c r="AP167" s="168" t="e">
        <f t="shared" si="26"/>
        <v>#VALUE!</v>
      </c>
    </row>
    <row r="168" spans="1:42" s="163" customFormat="1" ht="15">
      <c r="A168" s="156">
        <v>79</v>
      </c>
      <c r="B168" s="181" t="s">
        <v>251</v>
      </c>
      <c r="C168" s="3" t="s">
        <v>252</v>
      </c>
      <c r="D168" s="1" t="s">
        <v>17</v>
      </c>
      <c r="E168" s="1" t="s">
        <v>18</v>
      </c>
      <c r="F168" s="158">
        <v>11</v>
      </c>
      <c r="G168" s="159">
        <f t="shared" si="27"/>
        <v>37.5</v>
      </c>
      <c r="H168" s="160">
        <v>37.5</v>
      </c>
      <c r="I168" s="25">
        <v>10</v>
      </c>
      <c r="J168" s="26">
        <v>5.5</v>
      </c>
      <c r="K168" s="137"/>
      <c r="L168" s="138"/>
      <c r="M168" s="25">
        <v>0</v>
      </c>
      <c r="N168" s="26">
        <v>0</v>
      </c>
      <c r="O168" s="27">
        <v>10</v>
      </c>
      <c r="P168" s="28">
        <v>5</v>
      </c>
      <c r="Q168" s="25">
        <v>10</v>
      </c>
      <c r="R168" s="26">
        <v>5.5</v>
      </c>
      <c r="S168" s="27">
        <v>10</v>
      </c>
      <c r="T168" s="28">
        <v>5.5</v>
      </c>
      <c r="U168" s="25">
        <v>10</v>
      </c>
      <c r="V168" s="26">
        <v>6</v>
      </c>
      <c r="W168" s="161"/>
      <c r="X168" s="162">
        <f t="shared" si="21"/>
        <v>825</v>
      </c>
      <c r="Y168" s="162" t="e">
        <f>SUMIF('[1]2007'!$B$2119:$B$2200,[1]New!B170,'[1]2007'!$E$2119:$E$2200)</f>
        <v>#VALUE!</v>
      </c>
      <c r="Z168" s="15" t="e">
        <f t="shared" si="22"/>
        <v>#VALUE!</v>
      </c>
      <c r="AA168" s="157"/>
      <c r="AB168" s="157"/>
      <c r="AC168" s="16" t="e">
        <f t="shared" si="23"/>
        <v>#VALUE!</v>
      </c>
      <c r="AE168" s="164" t="e">
        <f>IF(Y168=0,0,LOOKUP(Y168,[1]Deduct!A$2:A$18,[1]Deduct!C$2:C$18))</f>
        <v>#VALUE!</v>
      </c>
      <c r="AF168" s="165" t="e">
        <f>IF(Y168=0,0,LOOKUP(Y168,[1]Deduct!A$2:A$18,[1]Deduct!D$2:D$18))</f>
        <v>#VALUE!</v>
      </c>
      <c r="AG168" s="165" t="e">
        <f>IF(Y168=0,0,LOOKUP(Y168,[1]Deduct!A$2:A$18,[1]Deduct!E$2:E$18))</f>
        <v>#VALUE!</v>
      </c>
      <c r="AH168" s="166" t="e">
        <f t="shared" si="24"/>
        <v>#VALUE!</v>
      </c>
      <c r="AJ168" s="163">
        <f>IF(X168=0,0,LOOKUP(X168,[1]Deduct!A$21:A$64,[1]Deduct!A$21:A$64))-X168</f>
        <v>-75</v>
      </c>
      <c r="AK168" s="167">
        <f>IF(X168=0,0,LOOKUP(X168,[1]Deduct!A$21:A$64,[1]Deduct!C$21:C$64))</f>
        <v>76.92</v>
      </c>
      <c r="AL168" s="163">
        <f>IF(X168=0,0,LOOKUP(X168,[1]Deduct!A$21:A$64,[1]Deduct!D$21:D$64))</f>
        <v>30.49</v>
      </c>
      <c r="AM168" s="163">
        <f>IF(X168=0,0,LOOKUP(X168,[1]Deduct!A$21:A$64,[1]Deduct!E$21:E$64))</f>
        <v>13.01</v>
      </c>
      <c r="AN168" s="165">
        <f t="shared" si="25"/>
        <v>169.12</v>
      </c>
      <c r="AP168" s="168" t="e">
        <f t="shared" si="26"/>
        <v>#VALUE!</v>
      </c>
    </row>
    <row r="169" spans="1:42" s="163" customFormat="1" ht="15">
      <c r="A169" s="156">
        <v>80</v>
      </c>
      <c r="B169" s="181" t="s">
        <v>113</v>
      </c>
      <c r="C169" s="3" t="s">
        <v>194</v>
      </c>
      <c r="D169" s="1" t="s">
        <v>25</v>
      </c>
      <c r="E169" s="157" t="s">
        <v>18</v>
      </c>
      <c r="F169" s="158">
        <v>11</v>
      </c>
      <c r="G169" s="159">
        <f t="shared" si="27"/>
        <v>20</v>
      </c>
      <c r="H169" s="160">
        <v>20</v>
      </c>
      <c r="I169" s="25">
        <v>5</v>
      </c>
      <c r="J169" s="26">
        <v>9</v>
      </c>
      <c r="K169" s="137"/>
      <c r="L169" s="138"/>
      <c r="M169" s="25">
        <v>5</v>
      </c>
      <c r="N169" s="26">
        <v>9</v>
      </c>
      <c r="O169" s="27">
        <v>0</v>
      </c>
      <c r="P169" s="28">
        <v>0</v>
      </c>
      <c r="Q169" s="25">
        <v>5</v>
      </c>
      <c r="R169" s="26">
        <v>9</v>
      </c>
      <c r="S169" s="27">
        <v>5</v>
      </c>
      <c r="T169" s="28">
        <v>9</v>
      </c>
      <c r="U169" s="25">
        <v>5</v>
      </c>
      <c r="V169" s="26">
        <v>9</v>
      </c>
      <c r="W169" s="161"/>
      <c r="X169" s="162">
        <f t="shared" si="21"/>
        <v>440</v>
      </c>
      <c r="Y169" s="162" t="e">
        <f>SUMIF('[1]2007'!$B$2119:$B$2200,[1]New!B171,'[1]2007'!$E$2119:$E$2200)</f>
        <v>#VALUE!</v>
      </c>
      <c r="Z169" s="15" t="e">
        <f t="shared" si="22"/>
        <v>#VALUE!</v>
      </c>
      <c r="AA169" s="157"/>
      <c r="AB169" s="157"/>
      <c r="AC169" s="16" t="e">
        <f t="shared" si="23"/>
        <v>#VALUE!</v>
      </c>
      <c r="AE169" s="164" t="e">
        <f>IF(Y169=0,0,LOOKUP(Y169,[1]Deduct!A$2:A$18,[1]Deduct!C$2:C$18))</f>
        <v>#VALUE!</v>
      </c>
      <c r="AF169" s="165" t="e">
        <f>IF(Y169=0,0,LOOKUP(Y169,[1]Deduct!A$2:A$18,[1]Deduct!D$2:D$18))</f>
        <v>#VALUE!</v>
      </c>
      <c r="AG169" s="165" t="e">
        <f>IF(Y169=0,0,LOOKUP(Y169,[1]Deduct!A$2:A$18,[1]Deduct!E$2:E$18))</f>
        <v>#VALUE!</v>
      </c>
      <c r="AH169" s="166" t="e">
        <f t="shared" si="24"/>
        <v>#VALUE!</v>
      </c>
      <c r="AJ169" s="163">
        <f>IF(X169=0,0,LOOKUP(X169,[1]Deduct!A$21:A$64,[1]Deduct!A$21:A$64))-X169</f>
        <v>0</v>
      </c>
      <c r="AK169" s="167">
        <f>IF(X169=0,0,LOOKUP(X169,[1]Deduct!A$21:A$64,[1]Deduct!C$21:C$64))</f>
        <v>1.33</v>
      </c>
      <c r="AL169" s="163">
        <f>IF(X169=0,0,LOOKUP(X169,[1]Deduct!A$21:A$64,[1]Deduct!D$21:D$64))</f>
        <v>15.12</v>
      </c>
      <c r="AM169" s="163">
        <f>IF(X169=0,0,LOOKUP(X169,[1]Deduct!A$21:A$64,[1]Deduct!E$21:E$64))</f>
        <v>7.61</v>
      </c>
      <c r="AN169" s="165">
        <f t="shared" si="25"/>
        <v>49.83</v>
      </c>
      <c r="AP169" s="168" t="e">
        <f t="shared" si="26"/>
        <v>#VALUE!</v>
      </c>
    </row>
    <row r="170" spans="1:42" s="163" customFormat="1" ht="15">
      <c r="A170" s="156">
        <v>81</v>
      </c>
      <c r="B170" s="181" t="s">
        <v>221</v>
      </c>
      <c r="C170" s="3" t="s">
        <v>222</v>
      </c>
      <c r="D170" s="1" t="s">
        <v>216</v>
      </c>
      <c r="E170" s="157" t="s">
        <v>18</v>
      </c>
      <c r="F170" s="158">
        <v>11</v>
      </c>
      <c r="G170" s="159">
        <f t="shared" si="27"/>
        <v>37.5</v>
      </c>
      <c r="H170" s="160">
        <v>37.5</v>
      </c>
      <c r="I170" s="25">
        <v>0</v>
      </c>
      <c r="J170" s="26">
        <v>0</v>
      </c>
      <c r="K170" s="137"/>
      <c r="L170" s="138"/>
      <c r="M170" s="25">
        <v>2.5</v>
      </c>
      <c r="N170" s="26">
        <v>10</v>
      </c>
      <c r="O170" s="27">
        <v>2.5</v>
      </c>
      <c r="P170" s="28">
        <v>10</v>
      </c>
      <c r="Q170" s="25">
        <v>2.5</v>
      </c>
      <c r="R170" s="26">
        <v>10</v>
      </c>
      <c r="S170" s="27">
        <v>2.5</v>
      </c>
      <c r="T170" s="28">
        <v>10</v>
      </c>
      <c r="U170" s="25">
        <v>2.5</v>
      </c>
      <c r="V170" s="26">
        <v>10</v>
      </c>
      <c r="W170" s="161"/>
      <c r="X170" s="162">
        <f t="shared" si="21"/>
        <v>825</v>
      </c>
      <c r="Y170" s="162" t="e">
        <f>SUMIF('[1]2007'!$B$2119:$B$2200,[1]New!B172,'[1]2007'!$E$2119:$E$2200)</f>
        <v>#VALUE!</v>
      </c>
      <c r="Z170" s="15" t="e">
        <f t="shared" si="22"/>
        <v>#VALUE!</v>
      </c>
      <c r="AA170" s="157"/>
      <c r="AB170" s="157"/>
      <c r="AC170" s="16" t="e">
        <f t="shared" si="23"/>
        <v>#VALUE!</v>
      </c>
      <c r="AE170" s="164" t="e">
        <f>IF(Y170=0,0,LOOKUP(Y170,[1]Deduct!A$2:A$18,[1]Deduct!C$2:C$18))</f>
        <v>#VALUE!</v>
      </c>
      <c r="AF170" s="165" t="e">
        <f>IF(Y170=0,0,LOOKUP(Y170,[1]Deduct!A$2:A$18,[1]Deduct!D$2:D$18))</f>
        <v>#VALUE!</v>
      </c>
      <c r="AG170" s="165" t="e">
        <f>IF(Y170=0,0,LOOKUP(Y170,[1]Deduct!A$2:A$18,[1]Deduct!E$2:E$18))</f>
        <v>#VALUE!</v>
      </c>
      <c r="AH170" s="166" t="e">
        <f t="shared" si="24"/>
        <v>#VALUE!</v>
      </c>
      <c r="AJ170" s="163">
        <f>IF(X170=0,0,LOOKUP(X170,[1]Deduct!A$21:A$64,[1]Deduct!A$21:A$64))-X170</f>
        <v>-75</v>
      </c>
      <c r="AK170" s="167">
        <f>IF(X170=0,0,LOOKUP(X170,[1]Deduct!A$21:A$64,[1]Deduct!C$21:C$64))</f>
        <v>76.92</v>
      </c>
      <c r="AL170" s="163">
        <f>IF(X170=0,0,LOOKUP(X170,[1]Deduct!A$21:A$64,[1]Deduct!D$21:D$64))</f>
        <v>30.49</v>
      </c>
      <c r="AM170" s="163">
        <f>IF(X170=0,0,LOOKUP(X170,[1]Deduct!A$21:A$64,[1]Deduct!E$21:E$64))</f>
        <v>13.01</v>
      </c>
      <c r="AN170" s="165">
        <f t="shared" si="25"/>
        <v>169.12</v>
      </c>
      <c r="AP170" s="168" t="e">
        <f t="shared" si="26"/>
        <v>#VALUE!</v>
      </c>
    </row>
    <row r="171" spans="1:42" s="163" customFormat="1" ht="15">
      <c r="A171" s="156">
        <v>82</v>
      </c>
      <c r="B171" s="181" t="s">
        <v>114</v>
      </c>
      <c r="C171" s="3" t="s">
        <v>195</v>
      </c>
      <c r="D171" s="1" t="s">
        <v>216</v>
      </c>
      <c r="E171" s="157" t="s">
        <v>18</v>
      </c>
      <c r="F171" s="158">
        <v>14</v>
      </c>
      <c r="G171" s="159">
        <f t="shared" si="27"/>
        <v>12.75</v>
      </c>
      <c r="H171" s="160">
        <v>12.75</v>
      </c>
      <c r="I171" s="25">
        <v>0</v>
      </c>
      <c r="J171" s="26">
        <v>0</v>
      </c>
      <c r="K171" s="137"/>
      <c r="L171" s="138"/>
      <c r="M171" s="25">
        <v>0</v>
      </c>
      <c r="N171" s="26">
        <v>0</v>
      </c>
      <c r="O171" s="27">
        <v>0</v>
      </c>
      <c r="P171" s="28">
        <v>0</v>
      </c>
      <c r="Q171" s="25">
        <v>0</v>
      </c>
      <c r="R171" s="26">
        <v>0</v>
      </c>
      <c r="S171" s="27">
        <v>4</v>
      </c>
      <c r="T171" s="28">
        <v>10</v>
      </c>
      <c r="U171" s="25">
        <v>3.25</v>
      </c>
      <c r="V171" s="26">
        <v>10</v>
      </c>
      <c r="W171" s="161"/>
      <c r="X171" s="162">
        <f t="shared" si="21"/>
        <v>357</v>
      </c>
      <c r="Y171" s="162" t="e">
        <f>SUMIF('[1]2007'!$B$2119:$B$2200,[1]New!B173,'[1]2007'!$E$2119:$E$2200)</f>
        <v>#VALUE!</v>
      </c>
      <c r="Z171" s="15" t="e">
        <f t="shared" si="22"/>
        <v>#VALUE!</v>
      </c>
      <c r="AA171" s="157"/>
      <c r="AB171" s="157"/>
      <c r="AC171" s="16" t="e">
        <f t="shared" si="23"/>
        <v>#VALUE!</v>
      </c>
      <c r="AE171" s="164" t="e">
        <f>IF(Y171=0,0,LOOKUP(Y171,[1]Deduct!A$2:A$18,[1]Deduct!C$2:C$18))</f>
        <v>#VALUE!</v>
      </c>
      <c r="AF171" s="165" t="e">
        <f>IF(Y171=0,0,LOOKUP(Y171,[1]Deduct!A$2:A$18,[1]Deduct!D$2:D$18))</f>
        <v>#VALUE!</v>
      </c>
      <c r="AG171" s="165" t="e">
        <f>IF(Y171=0,0,LOOKUP(Y171,[1]Deduct!A$2:A$18,[1]Deduct!E$2:E$18))</f>
        <v>#VALUE!</v>
      </c>
      <c r="AH171" s="166" t="e">
        <f t="shared" si="24"/>
        <v>#VALUE!</v>
      </c>
      <c r="AJ171" s="163" t="e">
        <f>IF(X171=0,0,LOOKUP(X171,[1]Deduct!A$21:A$64,[1]Deduct!A$21:A$64))-X171</f>
        <v>#N/A</v>
      </c>
      <c r="AK171" s="167" t="e">
        <f>IF(X171=0,0,LOOKUP(X171,[1]Deduct!A$21:A$64,[1]Deduct!C$21:C$64))</f>
        <v>#N/A</v>
      </c>
      <c r="AL171" s="163" t="e">
        <f>IF(X171=0,0,LOOKUP(X171,[1]Deduct!A$21:A$64,[1]Deduct!D$21:D$64))</f>
        <v>#N/A</v>
      </c>
      <c r="AM171" s="163" t="e">
        <f>IF(X171=0,0,LOOKUP(X171,[1]Deduct!A$21:A$64,[1]Deduct!E$21:E$64))</f>
        <v>#N/A</v>
      </c>
      <c r="AN171" s="165" t="e">
        <f t="shared" si="25"/>
        <v>#N/A</v>
      </c>
      <c r="AP171" s="168" t="e">
        <f t="shared" si="26"/>
        <v>#N/A</v>
      </c>
    </row>
    <row r="172" spans="1:42" s="163" customFormat="1" ht="15">
      <c r="A172" s="156">
        <v>83</v>
      </c>
      <c r="B172" s="181" t="s">
        <v>116</v>
      </c>
      <c r="C172" s="3" t="s">
        <v>197</v>
      </c>
      <c r="D172" s="1" t="s">
        <v>19</v>
      </c>
      <c r="E172" s="157" t="s">
        <v>18</v>
      </c>
      <c r="F172" s="158">
        <v>11</v>
      </c>
      <c r="G172" s="159">
        <f t="shared" si="27"/>
        <v>37.5</v>
      </c>
      <c r="H172" s="160">
        <v>37.5</v>
      </c>
      <c r="I172" s="25">
        <v>9</v>
      </c>
      <c r="J172" s="26">
        <v>5</v>
      </c>
      <c r="K172" s="137"/>
      <c r="L172" s="138"/>
      <c r="M172" s="25">
        <v>9</v>
      </c>
      <c r="N172" s="26">
        <v>4</v>
      </c>
      <c r="O172" s="27">
        <v>9</v>
      </c>
      <c r="P172" s="28">
        <v>4.5</v>
      </c>
      <c r="Q172" s="25">
        <v>9</v>
      </c>
      <c r="R172" s="26">
        <v>5</v>
      </c>
      <c r="S172" s="27">
        <v>0</v>
      </c>
      <c r="T172" s="28">
        <v>0</v>
      </c>
      <c r="U172" s="25">
        <v>9</v>
      </c>
      <c r="V172" s="26">
        <v>4</v>
      </c>
      <c r="W172" s="161"/>
      <c r="X172" s="162">
        <f t="shared" si="21"/>
        <v>825</v>
      </c>
      <c r="Y172" s="162" t="e">
        <f>SUMIF('[1]2007'!$B$2119:$B$2200,[1]New!B174,'[1]2007'!$E$2119:$E$2200)</f>
        <v>#VALUE!</v>
      </c>
      <c r="Z172" s="15" t="e">
        <f t="shared" si="22"/>
        <v>#VALUE!</v>
      </c>
      <c r="AA172" s="157"/>
      <c r="AB172" s="157"/>
      <c r="AC172" s="16" t="e">
        <f t="shared" si="23"/>
        <v>#VALUE!</v>
      </c>
      <c r="AE172" s="164" t="e">
        <f>IF(Y172=0,0,LOOKUP(Y172,[1]Deduct!A$2:A$18,[1]Deduct!C$2:C$18))</f>
        <v>#VALUE!</v>
      </c>
      <c r="AF172" s="165" t="e">
        <f>IF(Y172=0,0,LOOKUP(Y172,[1]Deduct!A$2:A$18,[1]Deduct!D$2:D$18))</f>
        <v>#VALUE!</v>
      </c>
      <c r="AG172" s="165" t="e">
        <f>IF(Y172=0,0,LOOKUP(Y172,[1]Deduct!A$2:A$18,[1]Deduct!E$2:E$18))</f>
        <v>#VALUE!</v>
      </c>
      <c r="AH172" s="166" t="e">
        <f t="shared" si="24"/>
        <v>#VALUE!</v>
      </c>
      <c r="AJ172" s="163">
        <f>IF(X172=0,0,LOOKUP(X172,[1]Deduct!A$21:A$64,[1]Deduct!A$21:A$64))-X172</f>
        <v>-75</v>
      </c>
      <c r="AK172" s="167">
        <f>IF(X172=0,0,LOOKUP(X172,[1]Deduct!A$21:A$64,[1]Deduct!C$21:C$64))</f>
        <v>76.92</v>
      </c>
      <c r="AL172" s="163">
        <f>IF(X172=0,0,LOOKUP(X172,[1]Deduct!A$21:A$64,[1]Deduct!D$21:D$64))</f>
        <v>30.49</v>
      </c>
      <c r="AM172" s="163">
        <f>IF(X172=0,0,LOOKUP(X172,[1]Deduct!A$21:A$64,[1]Deduct!E$21:E$64))</f>
        <v>13.01</v>
      </c>
      <c r="AN172" s="165">
        <f t="shared" si="25"/>
        <v>169.12</v>
      </c>
      <c r="AP172" s="168" t="e">
        <f t="shared" si="26"/>
        <v>#VALUE!</v>
      </c>
    </row>
    <row r="173" spans="1:42" s="163" customFormat="1" ht="15.75" thickBot="1">
      <c r="A173" s="169">
        <v>84</v>
      </c>
      <c r="B173" s="182" t="s">
        <v>118</v>
      </c>
      <c r="C173" s="101" t="s">
        <v>199</v>
      </c>
      <c r="D173" s="103" t="s">
        <v>20</v>
      </c>
      <c r="E173" s="170" t="s">
        <v>18</v>
      </c>
      <c r="F173" s="171">
        <v>11</v>
      </c>
      <c r="G173" s="172">
        <f>IF(J173&lt;I173,J173+12-I173,J173-I173)+IF(L173&lt;K173,L173+12-K173,L173-K173)+IF(N173&lt;M173,N173+12-M173,N173-M173)+IF(P173&lt;O173,P173+12-O173,P173-O173)+IF(R173&lt;Q173,R173+12-Q173,R173-Q173)+IF(T173&lt;S173,T173+12-S173,T173-S173)+IF(V173&lt;U173,V173+12-U173,V173-U173)</f>
        <v>20.5</v>
      </c>
      <c r="H173" s="173">
        <v>20.5</v>
      </c>
      <c r="I173" s="111">
        <v>5</v>
      </c>
      <c r="J173" s="113">
        <v>9</v>
      </c>
      <c r="K173" s="192"/>
      <c r="L173" s="193"/>
      <c r="M173" s="111">
        <v>5</v>
      </c>
      <c r="N173" s="113">
        <v>9</v>
      </c>
      <c r="O173" s="115">
        <v>5</v>
      </c>
      <c r="P173" s="117">
        <v>9</v>
      </c>
      <c r="Q173" s="111">
        <v>4.5</v>
      </c>
      <c r="R173" s="113">
        <v>9</v>
      </c>
      <c r="S173" s="115">
        <v>4</v>
      </c>
      <c r="T173" s="117">
        <v>8</v>
      </c>
      <c r="U173" s="111">
        <v>0</v>
      </c>
      <c r="V173" s="113">
        <v>0</v>
      </c>
      <c r="W173" s="174"/>
      <c r="X173" s="170">
        <f>F173*G173*2</f>
        <v>451</v>
      </c>
      <c r="Y173" s="170" t="e">
        <f>SUMIF('[1]2007'!$B$2119:$B$2200,[1]New!B192,'[1]2007'!$E$2119:$E$2200)</f>
        <v>#VALUE!</v>
      </c>
      <c r="Z173" s="122" t="e">
        <f>IF(X173=0,0,X173-Y173)</f>
        <v>#VALUE!</v>
      </c>
      <c r="AA173" s="170"/>
      <c r="AB173" s="170"/>
      <c r="AC173" s="124" t="e">
        <f>IF(Y173=0,0,Z173/Y173)</f>
        <v>#VALUE!</v>
      </c>
      <c r="AD173" s="175"/>
      <c r="AE173" s="176" t="e">
        <f>IF(Y173=0,0,LOOKUP(Y173,[1]Deduct!A$2:A$18,[1]Deduct!C$2:C$18))</f>
        <v>#VALUE!</v>
      </c>
      <c r="AF173" s="177" t="e">
        <f>IF(Y173=0,0,LOOKUP(Y173,[1]Deduct!A$2:A$18,[1]Deduct!D$2:D$18))</f>
        <v>#VALUE!</v>
      </c>
      <c r="AG173" s="177" t="e">
        <f>IF(Y173=0,0,LOOKUP(Y173,[1]Deduct!A$2:A$18,[1]Deduct!E$2:E$18))</f>
        <v>#VALUE!</v>
      </c>
      <c r="AH173" s="178" t="e">
        <f t="shared" ref="AH173" si="28">ROUND(AE173+AF173*2+AG173*2.4,2)</f>
        <v>#VALUE!</v>
      </c>
      <c r="AI173" s="175"/>
      <c r="AJ173" s="175"/>
      <c r="AK173" s="179">
        <f>IF(X173=0,0,LOOKUP(X173,[1]Deduct!A$21:A$64,[1]Deduct!C$21:C$64))</f>
        <v>2.73</v>
      </c>
      <c r="AL173" s="175">
        <f>IF(X173=0,0,LOOKUP(X173,[1]Deduct!A$21:A$64,[1]Deduct!D$21:D$64))</f>
        <v>15.62</v>
      </c>
      <c r="AM173" s="175">
        <f>IF(X173=0,0,LOOKUP(X173,[1]Deduct!A$21:A$64,[1]Deduct!E$21:E$64))</f>
        <v>7.79</v>
      </c>
      <c r="AN173" s="177">
        <f t="shared" ref="AN173" si="29">ROUND(AK173+AL173*2+AM173*2.4,2)</f>
        <v>52.67</v>
      </c>
      <c r="AO173" s="175"/>
      <c r="AP173" s="180" t="e">
        <f t="shared" ref="AP173" si="30">AN173-AH173</f>
        <v>#VALUE!</v>
      </c>
    </row>
    <row r="174" spans="1:42" ht="13.5" thickTop="1"/>
  </sheetData>
  <autoFilter ref="A1:AP2">
    <filterColumn colId="8" showButton="0"/>
    <filterColumn colId="10" showButton="0"/>
    <filterColumn colId="12" showButton="0"/>
    <filterColumn colId="14" showButton="0"/>
    <filterColumn colId="16" showButton="0"/>
    <filterColumn colId="18" showButton="0"/>
    <filterColumn colId="20" showButton="0"/>
  </autoFilter>
  <mergeCells count="58">
    <mergeCell ref="O1:P1"/>
    <mergeCell ref="A1:A2"/>
    <mergeCell ref="B1:B2"/>
    <mergeCell ref="C1:C2"/>
    <mergeCell ref="D1:D2"/>
    <mergeCell ref="E1:E2"/>
    <mergeCell ref="F1:F2"/>
    <mergeCell ref="G1:G2"/>
    <mergeCell ref="H1:H2"/>
    <mergeCell ref="I1:J1"/>
    <mergeCell ref="K1:L1"/>
    <mergeCell ref="M1:N1"/>
    <mergeCell ref="AF1:AF2"/>
    <mergeCell ref="Q1:R1"/>
    <mergeCell ref="S1:T1"/>
    <mergeCell ref="U1:V1"/>
    <mergeCell ref="W1:W2"/>
    <mergeCell ref="X1:X2"/>
    <mergeCell ref="Y1:Y2"/>
    <mergeCell ref="Z1:Z2"/>
    <mergeCell ref="AA1:AA2"/>
    <mergeCell ref="AC1:AC2"/>
    <mergeCell ref="AD1:AD2"/>
    <mergeCell ref="AE1:AE2"/>
    <mergeCell ref="AG1:AG2"/>
    <mergeCell ref="AK1:AK2"/>
    <mergeCell ref="AL1:AL2"/>
    <mergeCell ref="AM1:AM2"/>
    <mergeCell ref="AO1:AO2"/>
    <mergeCell ref="A88:A89"/>
    <mergeCell ref="B88:B89"/>
    <mergeCell ref="C88:C89"/>
    <mergeCell ref="D88:D89"/>
    <mergeCell ref="E88:E89"/>
    <mergeCell ref="F88:F89"/>
    <mergeCell ref="G88:G89"/>
    <mergeCell ref="H88:H89"/>
    <mergeCell ref="I88:J88"/>
    <mergeCell ref="K88:L88"/>
    <mergeCell ref="M88:N88"/>
    <mergeCell ref="O88:P88"/>
    <mergeCell ref="Q88:R88"/>
    <mergeCell ref="S88:T88"/>
    <mergeCell ref="U88:V88"/>
    <mergeCell ref="W88:W89"/>
    <mergeCell ref="X88:X89"/>
    <mergeCell ref="Y88:Y89"/>
    <mergeCell ref="Z88:Z89"/>
    <mergeCell ref="AA88:AA89"/>
    <mergeCell ref="AK88:AK89"/>
    <mergeCell ref="AL88:AL89"/>
    <mergeCell ref="AM88:AM89"/>
    <mergeCell ref="AO88:AO89"/>
    <mergeCell ref="AC88:AC89"/>
    <mergeCell ref="AD88:AD89"/>
    <mergeCell ref="AE88:AE89"/>
    <mergeCell ref="AF88:AF89"/>
    <mergeCell ref="AG88:AG89"/>
  </mergeCells>
  <pageMargins left="0.7" right="0.7" top="0.75" bottom="0.75" header="0.3" footer="0.3"/>
  <pageSetup scale="55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Apr.06(Mar.17-Mar.30)</vt:lpstr>
      <vt:lpstr>Apr.20(Mar.31-Apr.13)</vt:lpstr>
      <vt:lpstr>May.04(Apr.14-Apr.27)</vt:lpstr>
      <vt:lpstr>May.18(Apr.28-May.11)</vt:lpstr>
      <vt:lpstr>Jun.01(May.12-May.25)</vt:lpstr>
      <vt:lpstr>Jun.15(May.26-Jun.08)</vt:lpstr>
      <vt:lpstr>Jun.29(Jun.09-Jun.22)</vt:lpstr>
      <vt:lpstr>July.13(Jun.23-Jaly.06)</vt:lpstr>
      <vt:lpstr>'Apr.06(Mar.17-Mar.30)'!Print_Area</vt:lpstr>
      <vt:lpstr>'Apr.20(Mar.31-Apr.13)'!Print_Area</vt:lpstr>
      <vt:lpstr>'July.13(Jun.23-Jaly.06)'!Print_Area</vt:lpstr>
      <vt:lpstr>'Jun.01(May.12-May.25)'!Print_Area</vt:lpstr>
      <vt:lpstr>'Jun.15(May.26-Jun.08)'!Print_Area</vt:lpstr>
      <vt:lpstr>'Jun.29(Jun.09-Jun.22)'!Print_Area</vt:lpstr>
      <vt:lpstr>'May.04(Apr.14-Apr.27)'!Print_Area</vt:lpstr>
      <vt:lpstr>'May.18(Apr.28-May.11)'!Print_Area</vt:lpstr>
    </vt:vector>
  </TitlesOfParts>
  <Company>ORIENTAL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</dc:creator>
  <cp:lastModifiedBy>asus</cp:lastModifiedBy>
  <cp:lastPrinted>2014-07-20T23:01:45Z</cp:lastPrinted>
  <dcterms:created xsi:type="dcterms:W3CDTF">2008-05-17T20:17:02Z</dcterms:created>
  <dcterms:modified xsi:type="dcterms:W3CDTF">2014-07-20T23:19:44Z</dcterms:modified>
</cp:coreProperties>
</file>