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xinkuo/Desktop/诠星项目/plan/"/>
    </mc:Choice>
  </mc:AlternateContent>
  <xr:revisionPtr revIDLastSave="0" documentId="13_ncr:1_{3EF3F24C-30EB-E441-A44F-3A6EF60DB5EF}" xr6:coauthVersionLast="43" xr6:coauthVersionMax="43" xr10:uidLastSave="{00000000-0000-0000-0000-000000000000}"/>
  <bookViews>
    <workbookView xWindow="1440" yWindow="1620" windowWidth="24340" windowHeight="13300" activeTab="2" xr2:uid="{00000000-000D-0000-FFFF-FFFF00000000}"/>
  </bookViews>
  <sheets>
    <sheet name="Checklist" sheetId="2" r:id="rId1"/>
    <sheet name="developer" sheetId="4" r:id="rId2"/>
    <sheet name="appiication" sheetId="3" r:id="rId3"/>
    <sheet name="contract" sheetId="13" r:id="rId4"/>
    <sheet name="comments" sheetId="11" r:id="rId5"/>
    <sheet name="财务分成比例信息" sheetId="12" r:id="rId6"/>
    <sheet name="汇总-年" sheetId="6" r:id="rId7"/>
    <sheet name="汇总-月" sheetId="7" r:id="rId8"/>
    <sheet name="财务数据" sheetId="8" r:id="rId9"/>
    <sheet name="指标" sheetId="9" r:id="rId10"/>
    <sheet name="项目收入明细" sheetId="10" r:id="rId11"/>
  </sheets>
  <definedNames>
    <definedName name="_xlnm._FilterDatabase" localSheetId="10" hidden="1">项目收入明细!$A$1:$O$1215</definedName>
    <definedName name="ColumnTitle1">Checklist[[#Headers],[Activity]]</definedName>
    <definedName name="_xlnm.Print_Titles" localSheetId="0">'Checklist'!$4:$4</definedName>
  </definedNames>
  <calcPr calcId="191029"/>
  <pivotCaches>
    <pivotCache cacheId="2" r:id="rId12"/>
    <pivotCache cacheId="3" r:id="rId13"/>
  </pivotCaches>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N916" i="10" l="1"/>
  <c r="N915" i="10"/>
  <c r="N914" i="10"/>
  <c r="N913" i="10"/>
  <c r="N912" i="10"/>
  <c r="N911" i="10"/>
  <c r="N910" i="10"/>
  <c r="N909" i="10"/>
  <c r="H16" i="8" s="1"/>
  <c r="N908" i="10"/>
  <c r="N907" i="10"/>
  <c r="N906" i="10"/>
  <c r="E11" i="9"/>
  <c r="L11" i="9" s="1"/>
  <c r="N844" i="10"/>
  <c r="N843" i="10"/>
  <c r="N842" i="10"/>
  <c r="N841" i="10"/>
  <c r="N840" i="10"/>
  <c r="N839" i="10"/>
  <c r="N838" i="10"/>
  <c r="N837" i="10"/>
  <c r="N836" i="10"/>
  <c r="N823" i="10"/>
  <c r="N822" i="10"/>
  <c r="N821" i="10"/>
  <c r="N820" i="10"/>
  <c r="N661" i="10"/>
  <c r="N660" i="10"/>
  <c r="N659" i="10"/>
  <c r="D11" i="9" s="1"/>
  <c r="N488" i="10"/>
  <c r="N486" i="10"/>
  <c r="N487" i="10"/>
  <c r="G16" i="8"/>
  <c r="N485" i="10"/>
  <c r="N484" i="10"/>
  <c r="N483" i="10"/>
  <c r="N482" i="10"/>
  <c r="N481" i="10"/>
  <c r="N480" i="10"/>
  <c r="N479" i="10"/>
  <c r="C11" i="9" s="1"/>
  <c r="J11" i="9" s="1"/>
  <c r="N478" i="10"/>
  <c r="D53" i="9"/>
  <c r="E53" i="9"/>
  <c r="F53" i="9"/>
  <c r="J53" i="9" s="1"/>
  <c r="G53" i="9"/>
  <c r="I53" i="9"/>
  <c r="C53" i="9"/>
  <c r="D52" i="9"/>
  <c r="J52" i="9" s="1"/>
  <c r="E52" i="9"/>
  <c r="F52" i="9"/>
  <c r="G52" i="9"/>
  <c r="H52" i="9"/>
  <c r="I52" i="9"/>
  <c r="C52" i="9"/>
  <c r="D51" i="9"/>
  <c r="J51" i="9" s="1"/>
  <c r="E51" i="9"/>
  <c r="F51" i="9"/>
  <c r="G51" i="9"/>
  <c r="H51" i="9"/>
  <c r="I51" i="9"/>
  <c r="C51" i="9"/>
  <c r="D50" i="9"/>
  <c r="J50" i="9" s="1"/>
  <c r="E50" i="9"/>
  <c r="F50" i="9"/>
  <c r="G50" i="9"/>
  <c r="I50" i="9"/>
  <c r="C50" i="9"/>
  <c r="B50" i="9"/>
  <c r="D49" i="9"/>
  <c r="J49" i="9" s="1"/>
  <c r="E49" i="9"/>
  <c r="F49" i="9"/>
  <c r="G49" i="9"/>
  <c r="H49" i="9"/>
  <c r="I49" i="9"/>
  <c r="C49" i="9"/>
  <c r="B49" i="9"/>
  <c r="B48" i="9"/>
  <c r="C48" i="9"/>
  <c r="J48" i="9" s="1"/>
  <c r="D48" i="9"/>
  <c r="E48" i="9"/>
  <c r="F48" i="9"/>
  <c r="G48" i="9"/>
  <c r="H48" i="9"/>
  <c r="I48" i="9"/>
  <c r="G11" i="8"/>
  <c r="G47" i="8"/>
  <c r="G49" i="8" s="1"/>
  <c r="G14" i="8" s="1"/>
  <c r="E31" i="9" s="1"/>
  <c r="H11" i="8"/>
  <c r="H47" i="8" s="1"/>
  <c r="H49" i="8" s="1"/>
  <c r="H14" i="8" s="1"/>
  <c r="F31" i="9" s="1"/>
  <c r="N31" i="9" s="1"/>
  <c r="K22" i="9"/>
  <c r="B38" i="9" s="1"/>
  <c r="I11" i="8"/>
  <c r="I47" i="8"/>
  <c r="I49" i="8" s="1"/>
  <c r="I14" i="8" s="1"/>
  <c r="G31" i="9" s="1"/>
  <c r="O31" i="9" s="1"/>
  <c r="I36" i="8"/>
  <c r="I44" i="8" s="1"/>
  <c r="I18" i="8" s="1"/>
  <c r="I16" i="8"/>
  <c r="I19" i="8" s="1"/>
  <c r="I6" i="9"/>
  <c r="J4" i="8"/>
  <c r="J11" i="8"/>
  <c r="H29" i="9" s="1"/>
  <c r="P29" i="9" s="1"/>
  <c r="J36" i="8"/>
  <c r="J44" i="8" s="1"/>
  <c r="J18" i="8" s="1"/>
  <c r="J16" i="8"/>
  <c r="J19" i="8" s="1"/>
  <c r="F4" i="8"/>
  <c r="F8" i="8"/>
  <c r="D28" i="9" s="1"/>
  <c r="F11" i="8"/>
  <c r="F47" i="8" s="1"/>
  <c r="F49" i="8" s="1"/>
  <c r="F14" i="8" s="1"/>
  <c r="D31" i="9" s="1"/>
  <c r="E11" i="8"/>
  <c r="E47" i="8" s="1"/>
  <c r="E49" i="8" s="1"/>
  <c r="E14" i="8" s="1"/>
  <c r="C31" i="9" s="1"/>
  <c r="D5" i="8"/>
  <c r="D11" i="8" s="1"/>
  <c r="G8" i="8"/>
  <c r="E28" i="9"/>
  <c r="E30" i="9" s="1"/>
  <c r="H8" i="8"/>
  <c r="F28" i="9" s="1"/>
  <c r="I8" i="8"/>
  <c r="G28" i="9" s="1"/>
  <c r="K21" i="9"/>
  <c r="N21" i="9"/>
  <c r="B37" i="9"/>
  <c r="E8" i="8"/>
  <c r="C28" i="9" s="1"/>
  <c r="D8" i="8"/>
  <c r="B28" i="9" s="1"/>
  <c r="K20" i="9"/>
  <c r="L20" i="9" s="1"/>
  <c r="G29" i="9"/>
  <c r="B36" i="9"/>
  <c r="K19" i="9"/>
  <c r="L19" i="9" s="1"/>
  <c r="F22" i="9"/>
  <c r="O21" i="9"/>
  <c r="L21" i="9"/>
  <c r="F21" i="9"/>
  <c r="M20" i="9"/>
  <c r="F20" i="9"/>
  <c r="M19" i="9"/>
  <c r="F19" i="9"/>
  <c r="G44" i="8"/>
  <c r="G18" i="8" s="1"/>
  <c r="G45" i="8"/>
  <c r="G20" i="8" s="1"/>
  <c r="H44" i="8"/>
  <c r="H18" i="8"/>
  <c r="H45" i="8"/>
  <c r="H20" i="8" s="1"/>
  <c r="I5" i="9"/>
  <c r="K5" i="9" s="1"/>
  <c r="I25" i="8"/>
  <c r="F12" i="9" s="1"/>
  <c r="M12" i="9" s="1"/>
  <c r="F11" i="9"/>
  <c r="I4" i="9"/>
  <c r="M11" i="9"/>
  <c r="G11" i="9"/>
  <c r="K4" i="9"/>
  <c r="E16" i="8"/>
  <c r="E44" i="8"/>
  <c r="E18" i="8" s="1"/>
  <c r="E19" i="8" s="1"/>
  <c r="E45" i="8"/>
  <c r="E20" i="8"/>
  <c r="E21" i="8" s="1"/>
  <c r="F16" i="8"/>
  <c r="F25" i="8" s="1"/>
  <c r="F44" i="8"/>
  <c r="F18" i="8"/>
  <c r="F45" i="8"/>
  <c r="F20" i="8" s="1"/>
  <c r="E25" i="8"/>
  <c r="B12" i="9" s="1"/>
  <c r="B11" i="9"/>
  <c r="I11" i="9" s="1"/>
  <c r="L6" i="9"/>
  <c r="K6" i="9"/>
  <c r="J6" i="9"/>
  <c r="E6" i="9"/>
  <c r="L5" i="9"/>
  <c r="E5" i="9"/>
  <c r="L4" i="9"/>
  <c r="E4" i="9"/>
  <c r="D13" i="8"/>
  <c r="E13" i="8"/>
  <c r="F13" i="8"/>
  <c r="G13" i="8"/>
  <c r="K13" i="8"/>
  <c r="K35" i="8"/>
  <c r="K36" i="8"/>
  <c r="K37" i="8"/>
  <c r="K38" i="8"/>
  <c r="K39" i="8"/>
  <c r="K40" i="8"/>
  <c r="K41" i="8"/>
  <c r="K42" i="8"/>
  <c r="K34" i="8"/>
  <c r="K31" i="8"/>
  <c r="K45" i="8" s="1"/>
  <c r="J45" i="8"/>
  <c r="I45" i="8"/>
  <c r="D45" i="8"/>
  <c r="C45" i="8"/>
  <c r="K44" i="8"/>
  <c r="D44" i="8"/>
  <c r="C44" i="8"/>
  <c r="J43" i="8"/>
  <c r="I43" i="8"/>
  <c r="H43" i="8"/>
  <c r="G43" i="8"/>
  <c r="F43" i="8"/>
  <c r="E43" i="8"/>
  <c r="D43" i="8"/>
  <c r="C43" i="8"/>
  <c r="C14" i="8" s="1"/>
  <c r="K32" i="8"/>
  <c r="K33" i="8" s="1"/>
  <c r="J33" i="8"/>
  <c r="I33" i="8"/>
  <c r="H33" i="8"/>
  <c r="G33" i="8"/>
  <c r="F33" i="8"/>
  <c r="E33" i="8"/>
  <c r="D33" i="8"/>
  <c r="C33" i="8"/>
  <c r="E23" i="8"/>
  <c r="K23" i="8" s="1"/>
  <c r="F23" i="8"/>
  <c r="G23" i="8"/>
  <c r="E17" i="8"/>
  <c r="K17" i="8" s="1"/>
  <c r="F17" i="8"/>
  <c r="G17" i="8"/>
  <c r="E15" i="8"/>
  <c r="K15" i="8" s="1"/>
  <c r="F15" i="8"/>
  <c r="G15" i="8"/>
  <c r="D12" i="8"/>
  <c r="D10" i="8"/>
  <c r="E10" i="8"/>
  <c r="F10" i="8"/>
  <c r="G10" i="8"/>
  <c r="K10" i="8" s="1"/>
  <c r="E5" i="8"/>
  <c r="E1" i="8" s="1"/>
  <c r="E9" i="8" s="1"/>
  <c r="F5" i="8"/>
  <c r="F1" i="8" s="1"/>
  <c r="F9" i="8" s="1"/>
  <c r="G5" i="8"/>
  <c r="G1" i="8" s="1"/>
  <c r="G9" i="8" s="1"/>
  <c r="H5" i="8"/>
  <c r="H1" i="8" s="1"/>
  <c r="H9" i="8" s="1"/>
  <c r="I5" i="8"/>
  <c r="I1" i="8" s="1"/>
  <c r="I9" i="8" s="1"/>
  <c r="J5" i="8"/>
  <c r="D7" i="8"/>
  <c r="K7" i="8" s="1"/>
  <c r="E7" i="8"/>
  <c r="F7" i="8"/>
  <c r="G7" i="8"/>
  <c r="K4" i="8"/>
  <c r="J6" i="8"/>
  <c r="F6" i="8"/>
  <c r="E6" i="8"/>
  <c r="D6" i="8"/>
  <c r="C5" i="8"/>
  <c r="C6" i="8"/>
  <c r="H51" i="6"/>
  <c r="H50" i="6"/>
  <c r="J47" i="8"/>
  <c r="J49" i="8" s="1"/>
  <c r="J14" i="8" s="1"/>
  <c r="H31" i="9" s="1"/>
  <c r="P31" i="9" s="1"/>
  <c r="K43" i="8"/>
  <c r="G6" i="8"/>
  <c r="J4" i="9"/>
  <c r="J5" i="9"/>
  <c r="N11" i="9"/>
  <c r="O22" i="9"/>
  <c r="J8" i="8"/>
  <c r="H28" i="9" s="1"/>
  <c r="M21" i="9"/>
  <c r="L22" i="9"/>
  <c r="M22" i="9"/>
  <c r="D29" i="9"/>
  <c r="E36" i="9" s="1"/>
  <c r="I36" i="9" s="1"/>
  <c r="E29" i="9"/>
  <c r="M29" i="9"/>
  <c r="L29" i="9"/>
  <c r="H19" i="8" l="1"/>
  <c r="H25" i="8"/>
  <c r="E12" i="9" s="1"/>
  <c r="L12" i="9" s="1"/>
  <c r="H21" i="8"/>
  <c r="H30" i="9"/>
  <c r="P30" i="9" s="1"/>
  <c r="P28" i="9"/>
  <c r="E22" i="8"/>
  <c r="N28" i="9"/>
  <c r="F30" i="9"/>
  <c r="N30" i="9" s="1"/>
  <c r="K31" i="9"/>
  <c r="D38" i="9"/>
  <c r="H38" i="9" s="1"/>
  <c r="G21" i="8"/>
  <c r="C12" i="9"/>
  <c r="J12" i="9" s="1"/>
  <c r="L31" i="9"/>
  <c r="E38" i="9"/>
  <c r="I38" i="9" s="1"/>
  <c r="H14" i="9"/>
  <c r="I14" i="9" s="1"/>
  <c r="K11" i="9"/>
  <c r="I12" i="9"/>
  <c r="M30" i="9"/>
  <c r="J28" i="9"/>
  <c r="B30" i="9"/>
  <c r="C35" i="9"/>
  <c r="I28" i="9"/>
  <c r="Q28" i="9" s="1"/>
  <c r="L28" i="9"/>
  <c r="D30" i="9"/>
  <c r="E35" i="9"/>
  <c r="C30" i="9"/>
  <c r="D35" i="9"/>
  <c r="H35" i="9" s="1"/>
  <c r="K28" i="9"/>
  <c r="O28" i="9"/>
  <c r="G30" i="9"/>
  <c r="O30" i="9" s="1"/>
  <c r="D47" i="8"/>
  <c r="B29" i="9"/>
  <c r="K11" i="8"/>
  <c r="L11" i="8" s="1"/>
  <c r="M31" i="9"/>
  <c r="F38" i="9"/>
  <c r="J38" i="9" s="1"/>
  <c r="K8" i="8"/>
  <c r="L8" i="8" s="1"/>
  <c r="H11" i="9"/>
  <c r="J1" i="8"/>
  <c r="J9" i="8" s="1"/>
  <c r="K9" i="8" s="1"/>
  <c r="G19" i="8"/>
  <c r="G22" i="8" s="1"/>
  <c r="D13" i="9" s="1"/>
  <c r="H6" i="8"/>
  <c r="F19" i="8"/>
  <c r="N19" i="9"/>
  <c r="N20" i="9"/>
  <c r="O29" i="9"/>
  <c r="O20" i="9"/>
  <c r="F29" i="9"/>
  <c r="N29" i="9" s="1"/>
  <c r="O19" i="9"/>
  <c r="G25" i="8"/>
  <c r="D12" i="9" s="1"/>
  <c r="I6" i="8"/>
  <c r="F21" i="8"/>
  <c r="K21" i="8" s="1"/>
  <c r="L21" i="8" s="1"/>
  <c r="J25" i="8"/>
  <c r="G12" i="9" s="1"/>
  <c r="N12" i="9" s="1"/>
  <c r="N22" i="9"/>
  <c r="B35" i="9"/>
  <c r="J21" i="8"/>
  <c r="J22" i="8" s="1"/>
  <c r="G13" i="9" s="1"/>
  <c r="N13" i="9" s="1"/>
  <c r="I21" i="8"/>
  <c r="I22" i="8" s="1"/>
  <c r="F13" i="9" s="1"/>
  <c r="M13" i="9" s="1"/>
  <c r="F35" i="9"/>
  <c r="K5" i="8"/>
  <c r="K6" i="8" s="1"/>
  <c r="K16" i="8"/>
  <c r="L16" i="8" s="1"/>
  <c r="M28" i="9"/>
  <c r="C29" i="9"/>
  <c r="K13" i="9" l="1"/>
  <c r="D49" i="8"/>
  <c r="K47" i="8"/>
  <c r="K48" i="8" s="1"/>
  <c r="E37" i="9"/>
  <c r="I37" i="9" s="1"/>
  <c r="L30" i="9"/>
  <c r="I30" i="9"/>
  <c r="Q30" i="9" s="1"/>
  <c r="C37" i="9"/>
  <c r="G37" i="9" s="1"/>
  <c r="J30" i="9"/>
  <c r="K30" i="9"/>
  <c r="D37" i="9"/>
  <c r="H37" i="9" s="1"/>
  <c r="K25" i="8"/>
  <c r="L25" i="8" s="1"/>
  <c r="K19" i="8"/>
  <c r="L19" i="8" s="1"/>
  <c r="F22" i="8"/>
  <c r="C13" i="9" s="1"/>
  <c r="J13" i="9" s="1"/>
  <c r="O11" i="9"/>
  <c r="F36" i="9"/>
  <c r="J36" i="9" s="1"/>
  <c r="H12" i="9"/>
  <c r="O12" i="9" s="1"/>
  <c r="B13" i="9"/>
  <c r="K29" i="9"/>
  <c r="D36" i="9"/>
  <c r="H36" i="9" s="1"/>
  <c r="J35" i="9"/>
  <c r="K12" i="9"/>
  <c r="H15" i="9"/>
  <c r="I15" i="9" s="1"/>
  <c r="J29" i="9"/>
  <c r="I29" i="9"/>
  <c r="Q29" i="9" s="1"/>
  <c r="C36" i="9"/>
  <c r="G36" i="9" s="1"/>
  <c r="I35" i="9"/>
  <c r="G35" i="9"/>
  <c r="F37" i="9"/>
  <c r="J37" i="9" s="1"/>
  <c r="H22" i="8"/>
  <c r="E13" i="9" s="1"/>
  <c r="L13" i="9" s="1"/>
  <c r="I13" i="9" l="1"/>
  <c r="H13" i="9"/>
  <c r="O13" i="9" s="1"/>
  <c r="K49" i="8"/>
  <c r="L49" i="8" s="1"/>
  <c r="D14" i="8"/>
  <c r="K22" i="8"/>
  <c r="L22" i="8" s="1"/>
  <c r="H16" i="9"/>
  <c r="I16" i="9" s="1"/>
  <c r="B31" i="9" l="1"/>
  <c r="K14" i="8"/>
  <c r="L14" i="8" s="1"/>
  <c r="I31" i="9" l="1"/>
  <c r="Q31" i="9" s="1"/>
  <c r="J31" i="9"/>
  <c r="C38" i="9"/>
  <c r="G38" i="9" s="1"/>
</calcChain>
</file>

<file path=xl/sharedStrings.xml><?xml version="1.0" encoding="utf-8"?>
<sst xmlns="http://schemas.openxmlformats.org/spreadsheetml/2006/main" count="12472" uniqueCount="1708">
  <si>
    <t>Completion Date</t>
  </si>
  <si>
    <t>Owner</t>
  </si>
  <si>
    <t>Activity</t>
  </si>
  <si>
    <t xml:space="preserve">Using the Strength, Weakness, Opportunity, and Threat (SWOT) analysis framework, develop a checklist of the key activities that need to be performed when preparing a formal business plan. </t>
  </si>
  <si>
    <r>
      <rPr>
        <b/>
        <sz val="12"/>
        <rFont val="Arial"/>
        <family val="2"/>
        <scheme val="minor"/>
      </rPr>
      <t>Add additional key business plan activity</t>
    </r>
    <r>
      <rPr>
        <sz val="12"/>
        <rFont val="Arial"/>
        <family val="2"/>
        <scheme val="minor"/>
      </rPr>
      <t xml:space="preserve">
</t>
    </r>
  </si>
  <si>
    <t>诠星游戏平台</t>
  </si>
  <si>
    <t>开发列表</t>
  </si>
  <si>
    <t>游戏名(name)</t>
  </si>
  <si>
    <t>公司名</t>
    <phoneticPr fontId="1" type="noConversion"/>
  </si>
  <si>
    <t>日期</t>
    <phoneticPr fontId="1" type="noConversion"/>
  </si>
  <si>
    <t>sku</t>
  </si>
  <si>
    <t>type</t>
  </si>
  <si>
    <t>版本(versions-version)</t>
  </si>
  <si>
    <t>评分(rate)</t>
  </si>
  <si>
    <t>更新时间(versions-datetime)</t>
  </si>
  <si>
    <t>游戏大小(versions-apk_size)</t>
  </si>
  <si>
    <t>截图数量</t>
  </si>
  <si>
    <t>游戏截图(img_url)</t>
  </si>
  <si>
    <t>游戏描述(descrip)</t>
  </si>
  <si>
    <t>游戏描述</t>
  </si>
  <si>
    <t>魔塔2</t>
    <phoneticPr fontId="1" type="noConversion"/>
  </si>
  <si>
    <t>深圳七月互动信息技术有限公司</t>
    <phoneticPr fontId="1" type="noConversion"/>
  </si>
  <si>
    <t>cn.com.rockmobile.mota</t>
  </si>
  <si>
    <t>AVG</t>
    <phoneticPr fontId="1" type="noConversion"/>
  </si>
  <si>
    <t>1.0.0</t>
    <phoneticPr fontId="1" type="noConversion"/>
  </si>
  <si>
    <t>4.5MB</t>
    <phoneticPr fontId="1" type="noConversion"/>
  </si>
  <si>
    <t>魔塔2 (1).JPG,魔塔2 (2).JPG,</t>
    <phoneticPr fontId="1" type="noConversion"/>
  </si>
  <si>
    <t>魔塔2 是一个角色扮演类型单机游戏。</t>
    <phoneticPr fontId="1" type="noConversion"/>
  </si>
  <si>
    <t>游戏主要通过打死小怪或者挖取宝箱来获取装备等，进入更高的塔荣誉更高哦。</t>
  </si>
  <si>
    <t>深圳市五湖四海信息技术有限公司</t>
    <phoneticPr fontId="1" type="noConversion"/>
  </si>
  <si>
    <t>cn.com.rockmobile.sanguotafang</t>
    <phoneticPr fontId="1" type="noConversion"/>
  </si>
  <si>
    <t>SLG</t>
    <phoneticPr fontId="1" type="noConversion"/>
  </si>
  <si>
    <t>1.0.2</t>
    <phoneticPr fontId="1" type="noConversion"/>
  </si>
  <si>
    <t>5.7MB</t>
    <phoneticPr fontId="1" type="noConversion"/>
  </si>
  <si>
    <t>三国塔防 (1).JPG,三国塔防 (2).JPG,三国塔防 (3).JPG,三国塔防 (4).JPG,</t>
    <phoneticPr fontId="1" type="noConversion"/>
  </si>
  <si>
    <t>三国塔防是一个塔防类游戏。</t>
    <phoneticPr fontId="1" type="noConversion"/>
  </si>
  <si>
    <t>游戏主要通过打死小怪获取金钱通过关卡来解锁更多关卡，</t>
  </si>
  <si>
    <t>在大规模的关卡地图中，拥有不同特色的敌军会不断的出现，一切都依靠玩家的智慧和策略！</t>
  </si>
  <si>
    <t>cn.com.rockmobile.zhijianlanqiu</t>
    <phoneticPr fontId="1" type="noConversion"/>
  </si>
  <si>
    <t>RAC</t>
    <phoneticPr fontId="1" type="noConversion"/>
  </si>
  <si>
    <t>1.1.0</t>
    <phoneticPr fontId="1" type="noConversion"/>
  </si>
  <si>
    <t>40MB</t>
    <phoneticPr fontId="1" type="noConversion"/>
  </si>
  <si>
    <t>指尖篮球 (1).JPG,指尖篮球 (2).JPG</t>
    <phoneticPr fontId="1" type="noConversion"/>
  </si>
  <si>
    <t>容易移动并投球！</t>
  </si>
  <si>
    <t> 使用假动作！</t>
  </si>
  <si>
    <t>北京乐游地带科技有限公司</t>
  </si>
  <si>
    <t>cn.com.rockmobile.xiaoqiankaipao</t>
    <phoneticPr fontId="1" type="noConversion"/>
  </si>
  <si>
    <t>29.7MB</t>
    <phoneticPr fontId="1" type="noConversion"/>
  </si>
  <si>
    <t>小倩快跑 (1).JPG,小倩快跑 (2).JPG,小倩快跑 (3).JPG,小倩快跑 (4).JPG,</t>
    <phoneticPr fontId="1" type="noConversion"/>
  </si>
  <si>
    <t>跑酷题材的游戏，一直都是运动类游戏中热门的类型。有些是追求真实的风格，有些则是追求简单却又有趣刺激的体验</t>
    <phoneticPr fontId="1" type="noConversion"/>
  </si>
  <si>
    <t>这款以细腻的2D画面表现方式，结合了严谨的物理定律的纸娃娃人物动作模式，来让玩家能够一展技巧</t>
    <phoneticPr fontId="1" type="noConversion"/>
  </si>
  <si>
    <t>宝宝种水果</t>
    <phoneticPr fontId="1" type="noConversion"/>
  </si>
  <si>
    <t>江西省泰双康科技有限公司</t>
  </si>
  <si>
    <t>cn.com.rockmobile.zhongshuiguo</t>
    <phoneticPr fontId="1" type="noConversion"/>
  </si>
  <si>
    <t>PZL</t>
    <phoneticPr fontId="1" type="noConversion"/>
  </si>
  <si>
    <t>1.3.1</t>
    <phoneticPr fontId="1" type="noConversion"/>
  </si>
  <si>
    <t>40.7MB</t>
    <phoneticPr fontId="1" type="noConversion"/>
  </si>
  <si>
    <t>1,2</t>
    <phoneticPr fontId="1" type="noConversion"/>
  </si>
  <si>
    <t xml:space="preserve">“宝宝种水果-第2季”隆重登场啦！“宝宝种水果-第1季”上线以来受到千万宝宝和宝爸宝妈的热捧，一上线就荣登AppStore教育榜TOP10榜单。“宝宝种水果-第2季”特别为宝宝们绘制了8种水果，桃子、梨、荔枝…哇~“宝宝种水果家族”现在已经有20个水果成员了。 </t>
    <phoneticPr fontId="1" type="noConversion"/>
  </si>
  <si>
    <t>本应用根据儿童成长发展敏感期所创立的适宜儿童成长的互动操作。此应用是特别推出的中英文双语版本，孩子能学习到中文发音、中文笔顺练习、中文儿歌、英文发音、英文百科介绍等应有尽有！即学中文，又学英文，并可以亲眼看到植物从播种到成熟的全过程，是家长与孩子学习自然科学的好机会！ </t>
  </si>
  <si>
    <t>水果别闹</t>
    <phoneticPr fontId="1" type="noConversion"/>
  </si>
  <si>
    <t>深圳七月互动信息技术有限公司</t>
  </si>
  <si>
    <t>cn.com.rockmobile.shuiguobienao</t>
    <phoneticPr fontId="1" type="noConversion"/>
  </si>
  <si>
    <t>26.1MB</t>
    <phoneticPr fontId="1" type="noConversion"/>
  </si>
  <si>
    <r>
      <rPr>
        <sz val="10"/>
        <color rgb="FF999999"/>
        <rFont val="宋体"/>
        <family val="3"/>
        <charset val="134"/>
      </rPr>
      <t>一旦妳开始玩，就不会再放手</t>
    </r>
    <r>
      <rPr>
        <sz val="10"/>
        <color rgb="FF999999"/>
        <rFont val="Helvetica"/>
        <family val="2"/>
      </rPr>
      <t>!</t>
    </r>
  </si>
  <si>
    <t>超级好玩的益智休闲游戏，开始消除吧！</t>
  </si>
  <si>
    <t>1,2,3,4</t>
    <phoneticPr fontId="1" type="noConversion"/>
  </si>
  <si>
    <t>cn.com.rockmobile.zhongzhuangjia</t>
    <phoneticPr fontId="1" type="noConversion"/>
  </si>
  <si>
    <t>PZL</t>
    <phoneticPr fontId="1" type="noConversion"/>
  </si>
  <si>
    <t>36.1MB</t>
    <phoneticPr fontId="1" type="noConversion"/>
  </si>
  <si>
    <t>1,2,3</t>
    <phoneticPr fontId="1" type="noConversion"/>
  </si>
  <si>
    <r>
      <rPr>
        <sz val="10"/>
        <color rgb="FF999999"/>
        <rFont val="宋体"/>
        <family val="3"/>
        <charset val="134"/>
      </rPr>
      <t>全球独家再度强力推出互动式自然科学类启蒙百科</t>
    </r>
    <r>
      <rPr>
        <sz val="10"/>
        <color rgb="FF999999"/>
        <rFont val="Helvetica"/>
        <family val="2"/>
      </rPr>
      <t>--"</t>
    </r>
    <r>
      <rPr>
        <sz val="10"/>
        <color rgb="FF999999"/>
        <rFont val="宋体"/>
        <family val="3"/>
        <charset val="134"/>
      </rPr>
      <t>宝宝种庄稼</t>
    </r>
    <r>
      <rPr>
        <sz val="10"/>
        <color rgb="FF999999"/>
        <rFont val="Helvetica"/>
        <family val="2"/>
      </rPr>
      <t>".</t>
    </r>
  </si>
  <si>
    <t>菊花保卫战</t>
    <phoneticPr fontId="1" type="noConversion"/>
  </si>
  <si>
    <t>cn.com.rockmobile.juhuabaowei</t>
    <phoneticPr fontId="1" type="noConversion"/>
  </si>
  <si>
    <t>1.0.5</t>
    <phoneticPr fontId="1" type="noConversion"/>
  </si>
  <si>
    <t>32.1MB</t>
    <phoneticPr fontId="1" type="noConversion"/>
  </si>
  <si>
    <t>1,2,3,4,5</t>
    <phoneticPr fontId="1" type="noConversion"/>
  </si>
  <si>
    <t>小怪兽疯狂来袭，勇士全力出击。</t>
    <phoneticPr fontId="1" type="noConversion"/>
  </si>
  <si>
    <t>游戏画面精美，风格卡通，超大地图。防御塔功能各异，关卡难度循序渐进。根据游戏进程，防御塔升级会有更强的效果与功能。</t>
  </si>
  <si>
    <t>深圳市王子科技有限公司</t>
  </si>
  <si>
    <t>cn.com.rockmobile.longxueyongshi</t>
    <phoneticPr fontId="1" type="noConversion"/>
  </si>
  <si>
    <t>A.RPG</t>
    <phoneticPr fontId="1" type="noConversion"/>
  </si>
  <si>
    <t>1.5.0</t>
    <phoneticPr fontId="1" type="noConversion"/>
  </si>
  <si>
    <t>20.6MB</t>
    <phoneticPr fontId="1" type="noConversion"/>
  </si>
  <si>
    <t>采用简单的触摸控制就能够很好的完成游戏的各种操作，游戏画面相当的出色！</t>
    <phoneticPr fontId="1" type="noConversion"/>
  </si>
  <si>
    <t>守护城堡！</t>
    <phoneticPr fontId="1" type="noConversion"/>
  </si>
  <si>
    <t>cn.com.rockmobile.zhongjianwushuang</t>
    <phoneticPr fontId="1" type="noConversion"/>
  </si>
  <si>
    <t>2.0.0</t>
    <phoneticPr fontId="1" type="noConversion"/>
  </si>
  <si>
    <t>37MB</t>
    <phoneticPr fontId="1" type="noConversion"/>
  </si>
  <si>
    <t>灵感来自经典平台游戏游戏，如超级马里奥！ 控制一个年轻的英雄派克！ 跑，跳斩粉碎你的方式过去的地精，兽人，食人魔，机器人骑士，奇才，熔岩，落石，人吃植物，和许多其他的危险，你的追求营救公主露辛达！ </t>
  </si>
  <si>
    <t>沉重的剑特点 许多令人兴奋的水平 梦幻般的不间断电源： 弓箭，投掷匕首，蒸汽动力装甲 ，当然所有强大的HEAVYsword！ 解开额外的内存匹配游戏卡 请率和评论重型剑，以帮助我们保持做游戏！</t>
  </si>
  <si>
    <t>魔导英雄传</t>
  </si>
  <si>
    <t>cn.com.rockmobile.modaoyingxiongzhuan</t>
    <phoneticPr fontId="1" type="noConversion"/>
  </si>
  <si>
    <t>47.2MB</t>
    <phoneticPr fontId="1" type="noConversion"/>
  </si>
  <si>
    <r>
      <rPr>
        <sz val="10"/>
        <color rgb="FF999999"/>
        <rFont val="宋体"/>
        <family val="3"/>
        <charset val="134"/>
      </rPr>
      <t>《魔导英雄传（</t>
    </r>
    <r>
      <rPr>
        <sz val="10"/>
        <color rgb="FF999999"/>
        <rFont val="Helvetica"/>
        <family val="2"/>
      </rPr>
      <t>Fanstasy Heroes</t>
    </r>
    <r>
      <rPr>
        <sz val="10"/>
        <color rgb="FF999999"/>
        <rFont val="宋体"/>
        <family val="3"/>
        <charset val="134"/>
      </rPr>
      <t>）》是一款角色扮演类的游戏。游戏将</t>
    </r>
    <r>
      <rPr>
        <sz val="10"/>
        <color rgb="FF999999"/>
        <rFont val="Helvetica"/>
        <family val="2"/>
      </rPr>
      <t>RTS</t>
    </r>
    <r>
      <rPr>
        <sz val="10"/>
        <color rgb="FF999999"/>
        <rFont val="宋体"/>
        <family val="3"/>
        <charset val="134"/>
      </rPr>
      <t>和</t>
    </r>
    <r>
      <rPr>
        <sz val="10"/>
        <color rgb="FF999999"/>
        <rFont val="Helvetica"/>
        <family val="2"/>
      </rPr>
      <t>RPG</t>
    </r>
    <r>
      <rPr>
        <sz val="10"/>
        <color rgb="FF999999"/>
        <rFont val="宋体"/>
        <family val="3"/>
        <charset val="134"/>
      </rPr>
      <t>结合在一起，带你体验超豪华</t>
    </r>
    <r>
      <rPr>
        <sz val="10"/>
        <color rgb="FF999999"/>
        <rFont val="Helvetica"/>
        <family val="2"/>
      </rPr>
      <t>3D ARPG</t>
    </r>
    <r>
      <rPr>
        <sz val="10"/>
        <color rgb="FF999999"/>
        <rFont val="宋体"/>
        <family val="3"/>
        <charset val="134"/>
      </rPr>
      <t>。</t>
    </r>
  </si>
  <si>
    <t>阶段模式有60个关卡，在玩这个模式之前，玩家需要建立一个最多有4名成员的团队。</t>
    <phoneticPr fontId="1" type="noConversion"/>
  </si>
  <si>
    <t>当然这个阶段完成后，您可以选择更多的队友。玩家需要提高自己的战斗水平，加强装备和学习各种技能。每个角色可以学习3个主动技能和3个被动技能。不同的技能还能组合成更多华丽的技能，更多精彩需要你亲自体验！</t>
  </si>
  <si>
    <t>cn.com.rockmobile.xunjingzuqiu</t>
    <phoneticPr fontId="1" type="noConversion"/>
  </si>
  <si>
    <t>28.3MB</t>
    <phoneticPr fontId="1" type="noConversion"/>
  </si>
  <si>
    <r>
      <rPr>
        <sz val="10"/>
        <color rgb="FF999999"/>
        <rFont val="等线"/>
        <family val="2"/>
      </rPr>
      <t>通过智慧获得胜利</t>
    </r>
  </si>
  <si>
    <t>cn.com.rockmobile.bawangguilai</t>
    <phoneticPr fontId="1" type="noConversion"/>
  </si>
  <si>
    <t>46.2MB</t>
    <phoneticPr fontId="1" type="noConversion"/>
  </si>
  <si>
    <t>在这里，您就是叱咤风雨的凯撒，不可一世的亚历山大，流传千古的君士坦丁，像铁木真一样横扫欧亚。在这里您可以完美体验问鼎人生巅峰的快感，打造属于您的完美帝国。前方将士已集结，王者就该马上君临天下！</t>
  </si>
  <si>
    <t>孔明传</t>
    <phoneticPr fontId="1" type="noConversion"/>
  </si>
  <si>
    <t>cn.com.rockmobile.kongming</t>
    <phoneticPr fontId="1" type="noConversion"/>
  </si>
  <si>
    <t>1.3.0</t>
    <phoneticPr fontId="1" type="noConversion"/>
  </si>
  <si>
    <t>26MB</t>
    <phoneticPr fontId="1" type="noConversion"/>
  </si>
  <si>
    <t>三国硝烟烽火再度燃起！重返群雄割据的三国时代，以孔明视角，运筹帷幄，俾睨天下！</t>
    <phoneticPr fontId="1" type="noConversion"/>
  </si>
  <si>
    <t>数十位无双三国猛将，上百种神器道具，众多名战役名场景，忠实还原的历史事件，为你展开三国壮阔磅礴的崭新画卷！</t>
  </si>
  <si>
    <t>cn.com.rockmobile.cheshenzhengba</t>
    <phoneticPr fontId="1" type="noConversion"/>
  </si>
  <si>
    <t>21.1MB</t>
    <phoneticPr fontId="1" type="noConversion"/>
  </si>
  <si>
    <t>你准备好开快车在拥挤的交通和汽车真实赛车？</t>
  </si>
  <si>
    <t>在这个游戏中，你将带动大量的实车在各种环境和智能高速交通。</t>
  </si>
  <si>
    <t>上海乐畅信息技术有限公司</t>
  </si>
  <si>
    <t>cn.com.rockmobile.3dzhuawawa</t>
    <phoneticPr fontId="1" type="noConversion"/>
  </si>
  <si>
    <t>SPT</t>
    <phoneticPr fontId="1" type="noConversion"/>
  </si>
  <si>
    <t>3.7.0</t>
    <phoneticPr fontId="1" type="noConversion"/>
  </si>
  <si>
    <t>22MB</t>
    <phoneticPr fontId="1" type="noConversion"/>
  </si>
  <si>
    <t>娃娃抓抓是一款可以天天在家抓娃娃的线上真实全景手机夹娃娃机app，大家都在玩哦：足不出户，想抓就抓，只要抓中，包邮到家！ </t>
  </si>
  <si>
    <t>cn.com.rockmobile.tongtianta</t>
    <phoneticPr fontId="1" type="noConversion"/>
  </si>
  <si>
    <t>48.6MB</t>
    <phoneticPr fontId="1" type="noConversion"/>
  </si>
  <si>
    <r>
      <rPr>
        <sz val="10"/>
        <color rgb="FF999999"/>
        <rFont val="宋体"/>
        <family val="3"/>
        <charset val="134"/>
      </rPr>
      <t>一款以</t>
    </r>
    <r>
      <rPr>
        <sz val="10"/>
        <color rgb="FF66CCCC"/>
        <rFont val="宋体"/>
        <family val="3"/>
        <charset val="134"/>
      </rPr>
      <t>毁灭为主题</t>
    </r>
    <r>
      <rPr>
        <sz val="10"/>
        <color rgb="FF999999"/>
        <rFont val="宋体"/>
        <family val="3"/>
        <charset val="134"/>
      </rPr>
      <t>的</t>
    </r>
    <r>
      <rPr>
        <sz val="10"/>
        <color rgb="FF66CCCC"/>
        <rFont val="宋体"/>
        <family val="3"/>
        <charset val="134"/>
      </rPr>
      <t>休闲策略</t>
    </r>
    <r>
      <rPr>
        <sz val="10"/>
        <color rgb="FF999999"/>
        <rFont val="宋体"/>
        <family val="3"/>
        <charset val="134"/>
      </rPr>
      <t>游戏，游戏中愚蠢的人类妄图建造一座</t>
    </r>
    <r>
      <rPr>
        <sz val="10"/>
        <color rgb="FF66CCCC"/>
        <rFont val="宋体"/>
        <family val="3"/>
        <charset val="134"/>
      </rPr>
      <t>通天塔</t>
    </r>
    <r>
      <rPr>
        <sz val="10"/>
        <color rgb="FF999999"/>
        <rFont val="宋体"/>
        <family val="3"/>
        <charset val="134"/>
      </rPr>
      <t>，想要以此爬上天堂。</t>
    </r>
  </si>
  <si>
    <t>你则扮演拥有龙卷风、闪电等各种毁灭性力量的天神来阻止人类。</t>
    <phoneticPr fontId="1" type="noConversion"/>
  </si>
  <si>
    <t>作为天神，我们拥有水、火、土、风4种元素的能力，通过不断的升级，效果逐级增强，例如，初期"土"的能力是用小石头来砸人，中阶的能力为使一段地面裂开，最高阶的能力是释放一个巨大的石球塔上从上到下滚下去。除了战役模式，游戏还包含了生存模式供玩家挑战，总体来说是一款画面表现良好，玩法新颖有趣的优秀作品。</t>
    <phoneticPr fontId="1" type="noConversion"/>
  </si>
  <si>
    <t>危机使命</t>
    <phoneticPr fontId="1" type="noConversion"/>
  </si>
  <si>
    <t>广州绩鼎网络科技发展有限公司</t>
    <phoneticPr fontId="1" type="noConversion"/>
  </si>
  <si>
    <t>cn.com.rockmobile.weijishiming</t>
    <phoneticPr fontId="1" type="noConversion"/>
  </si>
  <si>
    <t>STG</t>
    <phoneticPr fontId="1" type="noConversion"/>
  </si>
  <si>
    <t>2.3.9</t>
    <phoneticPr fontId="1" type="noConversion"/>
  </si>
  <si>
    <t>35.4MB</t>
    <phoneticPr fontId="1" type="noConversion"/>
  </si>
  <si>
    <t>独创指尖微操战斗模式，让你玩转危机使命！ </t>
  </si>
  <si>
    <r>
      <t>1</t>
    </r>
    <r>
      <rPr>
        <sz val="10"/>
        <color rgb="FF999999"/>
        <rFont val="宋体"/>
        <family val="3"/>
        <charset val="134"/>
      </rPr>
      <t>、独创的僵尸兵团，呈现手机上最聪明的敌人；</t>
    </r>
    <r>
      <rPr>
        <sz val="10"/>
        <color rgb="FF999999"/>
        <rFont val="Helvetica"/>
        <family val="2"/>
      </rPr>
      <t> </t>
    </r>
  </si>
  <si>
    <t>2、强大的僵死兵团考验你的即时战术策略； </t>
  </si>
  <si>
    <t>3、即时战斗系统，时时刻刻挑战你的操作极限； </t>
  </si>
  <si>
    <t>4、独特的天赋和技能系统打造属于自己的最强军队； </t>
  </si>
  <si>
    <t>怪兽连萌</t>
    <phoneticPr fontId="1" type="noConversion"/>
  </si>
  <si>
    <t>cn.com.rockmobile.guaisshoulianmeng</t>
    <phoneticPr fontId="1" type="noConversion"/>
  </si>
  <si>
    <t>1.1.1</t>
    <phoneticPr fontId="1" type="noConversion"/>
  </si>
  <si>
    <t>38.5MB</t>
    <phoneticPr fontId="1" type="noConversion"/>
  </si>
  <si>
    <t>超好玩的消除类休闲益智游戏！有道具辅助、无收费项目，和我一起来消灭怪兽吧，还有让你得高分的开心消消乐攻略哦！</t>
    <phoneticPr fontId="1" type="noConversion"/>
  </si>
  <si>
    <t>cn.com.rockmobile.batapeng</t>
    <phoneticPr fontId="1" type="noConversion"/>
  </si>
  <si>
    <t>3.0.0</t>
    <phoneticPr fontId="1" type="noConversion"/>
  </si>
  <si>
    <t>42.3MB</t>
    <phoneticPr fontId="1" type="noConversion"/>
  </si>
  <si>
    <r>
      <rPr>
        <sz val="10"/>
        <color rgb="FF999999"/>
        <rFont val="等线"/>
        <family val="2"/>
      </rPr>
      <t>同步不断地连击来进攻与行进</t>
    </r>
  </si>
  <si>
    <t>让海豚飞</t>
    <phoneticPr fontId="1" type="noConversion"/>
  </si>
  <si>
    <t>cn.com.rockmobile.ranghaitunfei</t>
    <phoneticPr fontId="1" type="noConversion"/>
  </si>
  <si>
    <t>22.5MB</t>
    <phoneticPr fontId="1" type="noConversion"/>
  </si>
  <si>
    <r>
      <rPr>
        <sz val="10"/>
        <color rgb="FF999999"/>
        <rFont val="宋体"/>
        <family val="3"/>
        <charset val="134"/>
      </rPr>
      <t>全球独创全新玩法，操作简单</t>
    </r>
    <r>
      <rPr>
        <sz val="10"/>
        <color rgb="FF999999"/>
        <rFont val="Helvetica"/>
        <family val="2"/>
      </rPr>
      <t>!</t>
    </r>
    <r>
      <rPr>
        <sz val="10"/>
        <color rgb="FF999999"/>
        <rFont val="宋体"/>
        <family val="3"/>
        <charset val="134"/>
      </rPr>
      <t>坏鸟来袭，海豚奋起反击。</t>
    </r>
  </si>
  <si>
    <t>三大美妙绝伦的场景让您流连忘返，数十关变化多样的乐趣关卡等你来体验，酷炫的新技能特效震撼您的眼球，还在等什么?赶快与家人一起体验童话般的海豚大冒险!</t>
  </si>
  <si>
    <t>疯狂的方言</t>
    <phoneticPr fontId="1" type="noConversion"/>
  </si>
  <si>
    <t>南京辰之星电子科技有限公司</t>
  </si>
  <si>
    <t>cn.com.rockmobile.fengkuangdefangyan</t>
    <phoneticPr fontId="1" type="noConversion"/>
  </si>
  <si>
    <t>MUD</t>
    <phoneticPr fontId="1" type="noConversion"/>
  </si>
  <si>
    <t>38.6MB</t>
    <phoneticPr fontId="1" type="noConversion"/>
  </si>
  <si>
    <t>一款涵盖中国八大主要方言的方言词典。它收录了十万多词条，所有词条均配有真人发音，这些发音来自于网友，并且所有用户都能够创建新的词条，并添加新的发音。</t>
    <phoneticPr fontId="1" type="noConversion"/>
  </si>
  <si>
    <t>此外，方言说还具有特色的“故事”功能，全国各地的方言使用者能在此发布新的动态，配上家乡的方言，与所有方言爱好者一起分享身边的方言故事，交流方言文化。</t>
  </si>
  <si>
    <t>部落塔防</t>
    <phoneticPr fontId="1" type="noConversion"/>
  </si>
  <si>
    <t>cn.com.rockmobile.buluotafang</t>
    <phoneticPr fontId="1" type="noConversion"/>
  </si>
  <si>
    <t>33.4MB</t>
    <phoneticPr fontId="1" type="noConversion"/>
  </si>
  <si>
    <t>部落塔防是一款经典塔防类游戏，用手指触摸屏幕来建造各种类型的防御塔来抵挡兽人部落对城堡的冲击。</t>
    <phoneticPr fontId="1" type="noConversion"/>
  </si>
  <si>
    <t>敌人将会如同潮水一般向你的基地发起攻击。 游戏中共有4种基本建筑：箭塔、投石塔、雷电塔和圣塔。</t>
    <phoneticPr fontId="1" type="noConversion"/>
  </si>
  <si>
    <t>每种建筑都可以升级，并出现转职选项，还可配备专属技能。你要多多考虑如何利用手中的有限资源来建造各种防御塔， 在合适的地点建造防御塔，并且在合适的时间升级它们，还要注意收集完美和宝石。</t>
    <phoneticPr fontId="1" type="noConversion"/>
  </si>
  <si>
    <t>共有45个关卡供玩家挑战，每个关卡都会有种类丰富的怪物来冲击玩家的阵地。同时也提供了道具商店，可以购买多种道具来帮助玩家来抵抗怪物的冲击。</t>
    <phoneticPr fontId="1" type="noConversion"/>
  </si>
  <si>
    <t>合肥瑞博斯信息科技有限公司</t>
  </si>
  <si>
    <t>cn.com.rockmobile.shiluoshenmiao</t>
    <phoneticPr fontId="1" type="noConversion"/>
  </si>
  <si>
    <t>1.0.6</t>
    <phoneticPr fontId="1" type="noConversion"/>
  </si>
  <si>
    <t>22.9MB</t>
    <phoneticPr fontId="1" type="noConversion"/>
  </si>
  <si>
    <t>2013年手机必备的跑酷类游戏，打破神庙逃亡的地图关卡模式，加入创新3d立体曲线关卡元素，游戏玩起来更有真实感；同时后有追兵，前有强大的数种boss堵截，看您如何挑战极限？游戏6大主角，并拥有独自特殊技能，几十种关卡地图，等待您来体验！</t>
  </si>
  <si>
    <t>北京通达鸿帆科技有限公司</t>
  </si>
  <si>
    <t>cn.com.rockmobile.shibingrongyao</t>
    <phoneticPr fontId="1" type="noConversion"/>
  </si>
  <si>
    <t>1.3.5</t>
    <phoneticPr fontId="1" type="noConversion"/>
  </si>
  <si>
    <t>30.8MB</t>
    <phoneticPr fontId="1" type="noConversion"/>
  </si>
  <si>
    <t>每一个男人都会对各式各样的军事设备感到好奇，这是一款高清大图的士兵壁纸，包含各种个性精美的士兵壁纸，</t>
    <phoneticPr fontId="1" type="noConversion"/>
  </si>
  <si>
    <t>作为军事爱好者的你，一定会喜欢。</t>
  </si>
  <si>
    <t>cn.com.rockmobile.niaoniaozhinan</t>
    <phoneticPr fontId="1" type="noConversion"/>
  </si>
  <si>
    <t>FREE</t>
    <phoneticPr fontId="1" type="noConversion"/>
  </si>
  <si>
    <t>3.4.0</t>
    <phoneticPr fontId="1" type="noConversion"/>
  </si>
  <si>
    <t>41.9MB</t>
    <phoneticPr fontId="1" type="noConversion"/>
  </si>
  <si>
    <t>如果让绅士们等得太久，他们就会变“野兽”，尿到地板上。（尿急的人是会失去理智的）可想而知，清扫就变成你的工作了。如果你破坏了男厕所那些不成文的规矩，甚至会让大家大打出手，想要大家尿尿有风度，那就得保持好队形。</t>
  </si>
  <si>
    <t>cn.com.rockmobile.oubitukupao</t>
    <phoneticPr fontId="1" type="noConversion"/>
  </si>
  <si>
    <t>RAC</t>
    <phoneticPr fontId="1" type="noConversion"/>
  </si>
  <si>
    <t>1.0.3</t>
    <phoneticPr fontId="1" type="noConversion"/>
  </si>
  <si>
    <t>43.1MB</t>
    <phoneticPr fontId="1" type="noConversion"/>
  </si>
  <si>
    <t>大家都玩腻天天酷跑，不防来这个酷跑，看看原来动物跑得更酷。</t>
    <phoneticPr fontId="1" type="noConversion"/>
  </si>
  <si>
    <r>
      <t> </t>
    </r>
    <r>
      <rPr>
        <sz val="10"/>
        <color rgb="FF999999"/>
        <rFont val="宋体"/>
        <family val="3"/>
        <charset val="134"/>
      </rPr>
      <t>这里的新的激动人心的酷跑游戏</t>
    </r>
    <r>
      <rPr>
        <sz val="10"/>
        <color rgb="FF999999"/>
        <rFont val="Helvetica"/>
        <family val="2"/>
      </rPr>
      <t>!</t>
    </r>
    <r>
      <rPr>
        <sz val="10"/>
        <color rgb="FF999999"/>
        <rFont val="宋体"/>
        <family val="3"/>
        <charset val="134"/>
      </rPr>
      <t>帮助它逃离陷阱和敌人在他的道路</t>
    </r>
    <r>
      <rPr>
        <sz val="10"/>
        <color rgb="FF999999"/>
        <rFont val="Helvetica"/>
        <family val="2"/>
      </rPr>
      <t>,</t>
    </r>
    <r>
      <rPr>
        <sz val="10"/>
        <color rgb="FF999999"/>
        <rFont val="宋体"/>
        <family val="3"/>
        <charset val="134"/>
      </rPr>
      <t>最终得到他心爱的它。</t>
    </r>
    <r>
      <rPr>
        <sz val="10"/>
        <color rgb="FF999999"/>
        <rFont val="宋体"/>
        <family val="3"/>
        <charset val="134"/>
      </rPr>
      <t>如果这就是生存需要攻击敌人。</t>
    </r>
  </si>
  <si>
    <t>吕布必须死</t>
    <phoneticPr fontId="1" type="noConversion"/>
  </si>
  <si>
    <t>深圳市一号科技有限公司</t>
    <phoneticPr fontId="1" type="noConversion"/>
  </si>
  <si>
    <t>cn.com.rockmobile.lvbubixusi</t>
    <phoneticPr fontId="1" type="noConversion"/>
  </si>
  <si>
    <t>25.5MB</t>
    <phoneticPr fontId="1" type="noConversion"/>
  </si>
  <si>
    <r>
      <rPr>
        <sz val="10"/>
        <color rgb="FF999999"/>
        <rFont val="等线"/>
        <family val="2"/>
      </rPr>
      <t>吕布（</t>
    </r>
    <r>
      <rPr>
        <sz val="10"/>
        <color rgb="FF999999"/>
        <rFont val="Helvetica"/>
        <family val="2"/>
      </rPr>
      <t>?</t>
    </r>
    <r>
      <rPr>
        <sz val="10"/>
        <color rgb="FF999999"/>
        <rFont val="等线"/>
        <family val="2"/>
      </rPr>
      <t>－</t>
    </r>
    <r>
      <rPr>
        <sz val="10"/>
        <color rgb="FF999999"/>
        <rFont val="Helvetica"/>
        <family val="2"/>
      </rPr>
      <t>198</t>
    </r>
    <r>
      <rPr>
        <sz val="10"/>
        <color rgb="FF999999"/>
        <rFont val="等线"/>
        <family val="2"/>
      </rPr>
      <t>），字奉先，汉族，五原郡九原县（今内蒙古包头）人东汉末年名将，汉末群雄之一，著名武将与割据军阀曾先后为丁原、董卓的部将，也曾为袁术效力，被封为徐州牧，后自成一方势力，</t>
    </r>
  </si>
  <si>
    <t>于建安三年（198）在下邳被曹操击败并处死由于小说三国演义及各种民间艺术的影响，吕布向来是以三国第一猛将的形象存在于人们的心目之中</t>
  </si>
  <si>
    <t>美食喵喵喵</t>
    <phoneticPr fontId="1" type="noConversion"/>
  </si>
  <si>
    <t>cn.com.rockmobile.meishimiaomiao</t>
    <phoneticPr fontId="1" type="noConversion"/>
  </si>
  <si>
    <t>25MB</t>
    <phoneticPr fontId="1" type="noConversion"/>
  </si>
  <si>
    <t>可爱无敌又憨态可掬的小花喵来了。</t>
    <phoneticPr fontId="1" type="noConversion"/>
  </si>
  <si>
    <t>挑战你的眼力，挑战你的脑力，挑战你的聪明伶俐。想挑战吗？想来玩的开心吗？喵喵爱消除，等你来玩！</t>
  </si>
  <si>
    <t>命运的选择</t>
    <phoneticPr fontId="1" type="noConversion"/>
  </si>
  <si>
    <t>北京驿动空间科技有限公司</t>
  </si>
  <si>
    <t>cn.com.rockmobile.mingyundexuanze</t>
    <phoneticPr fontId="1" type="noConversion"/>
  </si>
  <si>
    <t>22.2MB</t>
    <phoneticPr fontId="1" type="noConversion"/>
  </si>
  <si>
    <r>
      <rPr>
        <sz val="10"/>
        <color rgb="FF999999"/>
        <rFont val="宋体"/>
        <family val="3"/>
        <charset val="134"/>
      </rPr>
      <t>有一天，一个神秘的门开放了，强制传送他回到从前。这一年是</t>
    </r>
    <r>
      <rPr>
        <sz val="10"/>
        <color rgb="FF999999"/>
        <rFont val="Helvetica"/>
        <family val="2"/>
      </rPr>
      <t>1918</t>
    </r>
    <r>
      <rPr>
        <sz val="10"/>
        <color rgb="FF999999"/>
        <rFont val="宋体"/>
        <family val="3"/>
        <charset val="134"/>
      </rPr>
      <t>年第一次世界大战刚刚进入尾声。凯尔发现自己回到了一个陌生的山区，他遭遇了坦克旅的伏击，被敌对势力全军覆没。在战场上，他才慢慢得知现在安娜死胎的原因和那个指挥大队的中士有关系。他在战场上看到了什么？</t>
    </r>
  </si>
  <si>
    <t>中士是谁？这是一个关于爱与和解的故事。快来享受吧！ 第五维度：命运(Fifth Dimension )的特色 英语/日语语言。 原声带和声音效果。 自动保存。 完全免费的。没有注册。只需下载和播放</t>
  </si>
  <si>
    <t>cn.com.rockmobile.haizimendemigong</t>
    <phoneticPr fontId="1" type="noConversion"/>
  </si>
  <si>
    <t>3.3.0</t>
    <phoneticPr fontId="1" type="noConversion"/>
  </si>
  <si>
    <t>22.6MB</t>
    <phoneticPr fontId="1" type="noConversion"/>
  </si>
  <si>
    <t>一个迷宫游戏 .. 你是到了一个包含多层次的迷宫。要获得一个新的水平，你需要找到燃烧的火炬。你有耐心和毅力，通过全部99个级别？</t>
  </si>
  <si>
    <t>现充都爆炸吧</t>
    <phoneticPr fontId="1" type="noConversion"/>
  </si>
  <si>
    <t>北京老虎致远科技有限公司</t>
  </si>
  <si>
    <t>cn.com.rockmobile.xianchongdoubaozhaba</t>
    <phoneticPr fontId="1" type="noConversion"/>
  </si>
  <si>
    <t>32.5MB</t>
    <phoneticPr fontId="1" type="noConversion"/>
  </si>
  <si>
    <t>没有女朋友，没有工作，没有朋友。</t>
  </si>
  <si>
    <t>某天在我眼前突然出现了一位不可思议的仙人，</t>
  </si>
  <si>
    <t>去把现充们都爆炸吧！</t>
  </si>
  <si>
    <t>经常都是一个人的单身狗去到各处把现充们爆炸的游戏。</t>
  </si>
  <si>
    <t>有很多壁咚，情侣秀恩爱，烟火大会等不同的场面！</t>
  </si>
  <si>
    <t>北京随视传媒科技股份有限公司</t>
  </si>
  <si>
    <t>cn.com.rockmobile.zhaomeizi</t>
    <phoneticPr fontId="1" type="noConversion"/>
  </si>
  <si>
    <t>1.0.1</t>
    <phoneticPr fontId="1" type="noConversion"/>
  </si>
  <si>
    <t>22.9MB</t>
    <phoneticPr fontId="1" type="noConversion"/>
  </si>
  <si>
    <r>
      <rPr>
        <sz val="10"/>
        <color rgb="FF999999"/>
        <rFont val="等线"/>
        <family val="2"/>
      </rPr>
      <t>通过眼力来更进一步</t>
    </r>
  </si>
  <si>
    <t>广州绩鼎网络科技发展有限公司</t>
  </si>
  <si>
    <t>cn.com.rockmobile.baozouba</t>
    <phoneticPr fontId="1" type="noConversion"/>
  </si>
  <si>
    <t>1.0.2</t>
    <phoneticPr fontId="1" type="noConversion"/>
  </si>
  <si>
    <t>32.6MB</t>
    <phoneticPr fontId="1" type="noConversion"/>
  </si>
  <si>
    <t>一大波邪恶力量正向你靠近，快召集你的队伍，守护住萌萌哒的熊猫大人并最终击败敌人。</t>
  </si>
  <si>
    <t>上海明熙信息技术有限公司</t>
  </si>
  <si>
    <t>cn.com.rockmobile.shucailianmeng</t>
    <phoneticPr fontId="1" type="noConversion"/>
  </si>
  <si>
    <t>FREE</t>
    <phoneticPr fontId="1" type="noConversion"/>
  </si>
  <si>
    <t>41.3MB</t>
    <phoneticPr fontId="1" type="noConversion"/>
  </si>
  <si>
    <t>经典的三消游戏。以连线同款蔬菜方式消除，游戏剧情搞笑，画面清新，色彩饱满，关卡新颖，道具丰富，技能多样，指尖轻触，根本停不下来。</t>
  </si>
  <si>
    <t>呆萌可爱的蔬菜们，为了寻找回村之路所展开的一场地心历险之旅</t>
  </si>
  <si>
    <t>醉扑街</t>
    <phoneticPr fontId="1" type="noConversion"/>
  </si>
  <si>
    <t>北京共兴伟业科技有限公司</t>
    <phoneticPr fontId="1" type="noConversion"/>
  </si>
  <si>
    <t>cn.com.rockmobile.zuipujie</t>
    <phoneticPr fontId="1" type="noConversion"/>
  </si>
  <si>
    <t>44.9MB</t>
    <phoneticPr fontId="1" type="noConversion"/>
  </si>
  <si>
    <r>
      <rPr>
        <sz val="10"/>
        <color rgb="FF999999"/>
        <rFont val="宋体"/>
        <family val="3"/>
        <charset val="134"/>
      </rPr>
      <t>生动地描述了著名隐侠</t>
    </r>
    <r>
      <rPr>
        <sz val="10"/>
        <color rgb="FF999999"/>
        <rFont val="Helvetica"/>
        <family val="2"/>
      </rPr>
      <t>“</t>
    </r>
    <r>
      <rPr>
        <sz val="10"/>
        <color rgb="FF999999"/>
        <rFont val="宋体"/>
        <family val="3"/>
        <charset val="134"/>
      </rPr>
      <t>醉鬼</t>
    </r>
    <r>
      <rPr>
        <sz val="10"/>
        <color rgb="FF999999"/>
        <rFont val="Helvetica"/>
        <family val="2"/>
      </rPr>
      <t>”</t>
    </r>
    <r>
      <rPr>
        <sz val="10"/>
        <color rgb="FF999999"/>
        <rFont val="宋体"/>
        <family val="3"/>
        <charset val="134"/>
      </rPr>
      <t>张三以奇术绝技，行侠仗义名震京都的事迹。张三实有其人，清末民初北京著名武术家。武术门派三皇功的创始人。</t>
    </r>
  </si>
  <si>
    <t>他本名张长桢，生于清同治初年，中年始住北京东单洋溢胡同。他早年靠保镖护院谋生，名噪大江南北各省。后来看透社会黑暗，息影家园，因他嗜酒成性，整天迷蒙着一双醉眼，又排行第三，世人便给他起了个外号，叫“醉鬼张三”。他仗义疏财，藐视权贵，暗中帮助百姓，留下许多佳话，是京城老百姓喜闻乐见的英雄人物。</t>
  </si>
  <si>
    <t>烟云桃园</t>
    <phoneticPr fontId="1" type="noConversion"/>
  </si>
  <si>
    <t>掌乐（上海）信息技术有限公司</t>
  </si>
  <si>
    <t>cn.com.rockmobile.yanyuntaoyuan</t>
    <phoneticPr fontId="1" type="noConversion"/>
  </si>
  <si>
    <t>31.5MB</t>
    <phoneticPr fontId="1" type="noConversion"/>
  </si>
  <si>
    <t>新奇的三国人设，精美端游级别的人物模型，全新的三消奥义玩法！玩家将扮演魏蜀吴其中一位君主，收集各国名将开启平乱世的冒险旅程，打造属于自己的主公时代！</t>
  </si>
  <si>
    <t>cn.com.rockmobile.guaiwulianmeng</t>
    <phoneticPr fontId="1" type="noConversion"/>
  </si>
  <si>
    <t>1.6.5</t>
    <phoneticPr fontId="1" type="noConversion"/>
  </si>
  <si>
    <t>22.1MB</t>
    <phoneticPr fontId="1" type="noConversion"/>
  </si>
  <si>
    <r>
      <rPr>
        <sz val="10"/>
        <color rgb="FF999999"/>
        <rFont val="等线"/>
        <family val="2"/>
      </rPr>
      <t>超好玩的消除类休闲益智游戏！有道具辅助、无收费项目，和我一起来消灭怪物吧，还有让你得高分的开心消消乐攻略哦！</t>
    </r>
  </si>
  <si>
    <t>深海捕鱼连连看</t>
    <phoneticPr fontId="1" type="noConversion"/>
  </si>
  <si>
    <t>cn.com.rockmobile.shenhaibuyu</t>
    <phoneticPr fontId="1" type="noConversion"/>
  </si>
  <si>
    <t>2.3.4</t>
    <phoneticPr fontId="1" type="noConversion"/>
  </si>
  <si>
    <t>1.1MB</t>
    <phoneticPr fontId="1" type="noConversion"/>
  </si>
  <si>
    <t>1,2,3</t>
    <phoneticPr fontId="1" type="noConversion"/>
  </si>
  <si>
    <t>真实而美丽的场景，卡哇伊的鱼群，完美移植街机游戏，新奇有趣的射击体验，让你感受不一样的夏天，随时随地畅享在街机厅玩捕鱼的乐趣，单指即可操作;多种强大道具让你体会超爽的捕鱼旅程，还有更多好礼等着你。</t>
  </si>
  <si>
    <t>广州云清网络科技有限公司</t>
    <phoneticPr fontId="1" type="noConversion"/>
  </si>
  <si>
    <t>cn.com.rockmobile.baoshilianliankan</t>
    <phoneticPr fontId="1" type="noConversion"/>
  </si>
  <si>
    <t>4.4.0</t>
    <phoneticPr fontId="1" type="noConversion"/>
  </si>
  <si>
    <t>24.0MB</t>
    <phoneticPr fontId="1" type="noConversion"/>
  </si>
  <si>
    <r>
      <rPr>
        <sz val="10"/>
        <color rgb="FF999999"/>
        <rFont val="宋体"/>
        <family val="3"/>
        <charset val="134"/>
      </rPr>
      <t>选择</t>
    </r>
    <r>
      <rPr>
        <sz val="10"/>
        <color rgb="FF999999"/>
        <rFont val="Helvetica"/>
        <family val="2"/>
      </rPr>
      <t>2</t>
    </r>
    <r>
      <rPr>
        <sz val="10"/>
        <color rgb="FF999999"/>
        <rFont val="宋体"/>
        <family val="3"/>
        <charset val="134"/>
      </rPr>
      <t>个相同的宝石，如果两个宝石之间存在连通路径且不超过两个拐弯，则消除一对图案。</t>
    </r>
    <r>
      <rPr>
        <sz val="10"/>
        <color rgb="FF999999"/>
        <rFont val="Helvetica"/>
        <family val="2"/>
      </rPr>
      <t> </t>
    </r>
  </si>
  <si>
    <t>两个图案连通路径没有拐弯加100分，一个拐弯加150分，2个拐弯加200分。 </t>
  </si>
  <si>
    <t>游戏有三种不同道具可使用，分别是增加时间，自动消除一对，重列,过关会赠送道具。 </t>
  </si>
  <si>
    <t>随着游戏关卡数的增加，难道也会随着增加。 </t>
  </si>
  <si>
    <t>北京宝软科技有限公司</t>
  </si>
  <si>
    <t>cn.com.rockmobile.ouluzhanzheng</t>
    <phoneticPr fontId="1" type="noConversion"/>
  </si>
  <si>
    <t>RTS</t>
    <phoneticPr fontId="1" type="noConversion"/>
  </si>
  <si>
    <t>1.4.6</t>
    <phoneticPr fontId="1" type="noConversion"/>
  </si>
  <si>
    <t>66.7MB</t>
    <phoneticPr fontId="1" type="noConversion"/>
  </si>
  <si>
    <t>指挥官阁下！欢迎进入18世纪的拿破仑时代。</t>
  </si>
  <si>
    <t>全新的游戏模式，加入了将领的技能和新的物品系统。</t>
  </si>
  <si>
    <t>共有200多个名将登场。每个将领都可以从列兵晋升到元帅，由平民变为皇帝！</t>
  </si>
  <si>
    <t>百乐森林舞会</t>
    <phoneticPr fontId="1" type="noConversion"/>
  </si>
  <si>
    <t>cn.com.rockmobile.baileshenlinwuhui</t>
    <phoneticPr fontId="1" type="noConversion"/>
  </si>
  <si>
    <t>1.2.0</t>
    <phoneticPr fontId="1" type="noConversion"/>
  </si>
  <si>
    <t>8.6MB</t>
    <phoneticPr fontId="1" type="noConversion"/>
  </si>
  <si>
    <r>
      <rPr>
        <sz val="10"/>
        <color rgb="FF999999"/>
        <rFont val="宋体"/>
        <family val="3"/>
        <charset val="134"/>
      </rPr>
      <t>森林舞会找茬游戏，专为手机游戏玩家而生，娱乐性强，画面精美，内容丰富，使用户在工作之余得到轻松，快乐，赏心悦目的游戏娱乐，游戏关卡多</t>
    </r>
    <r>
      <rPr>
        <sz val="10"/>
        <color rgb="FF999999"/>
        <rFont val="Helvetica"/>
        <family val="2"/>
      </rPr>
      <t>,</t>
    </r>
    <r>
      <rPr>
        <sz val="10"/>
        <color rgb="FF999999"/>
        <rFont val="宋体"/>
        <family val="3"/>
        <charset val="134"/>
      </rPr>
      <t>内容丰富。</t>
    </r>
  </si>
  <si>
    <t>后续更会提供同款找茬游戏：套牛达人、街机捕鱼、森林舞会、贪吃鱼 、马戏团、 飞禽走兽、黑红梅方等数十款街机找茬游戏。</t>
  </si>
  <si>
    <t>深圳市一号科技有限公司</t>
  </si>
  <si>
    <t>cn.com.rockmobile.fennudexiaoniao</t>
    <phoneticPr fontId="1" type="noConversion"/>
  </si>
  <si>
    <t>4.2.0</t>
    <phoneticPr fontId="1" type="noConversion"/>
  </si>
  <si>
    <t>55MB</t>
    <phoneticPr fontId="1" type="noConversion"/>
  </si>
  <si>
    <t>该游戏讲述的是一群小鸟要从邪恶的小猪手上躲回自己的蛋的故事，游戏总共有五种小鸟可以用来站在树上向小猪们发动攻击，进攻小猪的堡垒。游戏有很多个关卡，玩家可以一关一关进行挑战，可玩性非常高。</t>
  </si>
  <si>
    <t>北京快乐东西科技有限公司</t>
  </si>
  <si>
    <t>cn.com.rockmobile.shiluozhicheng</t>
    <phoneticPr fontId="1" type="noConversion"/>
  </si>
  <si>
    <t>1.2.1</t>
    <phoneticPr fontId="1" type="noConversion"/>
  </si>
  <si>
    <t>44.3MB</t>
    <phoneticPr fontId="1" type="noConversion"/>
  </si>
  <si>
    <t>《失落之城》是一款欧美神话风格的Slg手游。是以战争为题材，策略类型的手游。同时辅以流行的卡牌收集和丰富的武将成长。在传统的策略玩法中首度加入“国“和”内政“的概念，并采用即时演算的军事战斗方式，让玩家可以在游戏中体验到更接近原貌的战争和风云变幻；</t>
  </si>
  <si>
    <t>游戏拥有多种特色玩法和PVP/PVE模式，加上丰富的武将成长系统，惊喜层出不穷。同时也给玩家更多有值得期待的游戏方向与目标！</t>
  </si>
  <si>
    <t>上海口口信息科技有限公司</t>
  </si>
  <si>
    <t>cn.com.rockmobile.jiafeimao</t>
    <phoneticPr fontId="1" type="noConversion"/>
  </si>
  <si>
    <t>1.9.3</t>
    <phoneticPr fontId="1" type="noConversion"/>
  </si>
  <si>
    <t>53.5MB</t>
    <phoneticPr fontId="1" type="noConversion"/>
  </si>
  <si>
    <t>我们要做的，就是帮助加菲不让冰箱被攻击，当然，也不能够让加菲被打倒...这不是看星星，是看天花板!!对加菲来说，饼干就是金钱! 爆米花就是能量!!所以，理所当然的，过关的报酬就是饼干。</t>
  </si>
  <si>
    <t>cn.com.rockmobile.sanguoqunying</t>
    <phoneticPr fontId="1" type="noConversion"/>
  </si>
  <si>
    <t>SLG</t>
    <phoneticPr fontId="1" type="noConversion"/>
  </si>
  <si>
    <t>50.1MB</t>
    <phoneticPr fontId="1" type="noConversion"/>
  </si>
  <si>
    <t>团队匠心巨制，全新国战系统，继承当年单机版的经典战斗模式，无时无刻都能感受战况激烈，快呼朋引伴，为势力而战，攻占城池，达成一统天下的大业。</t>
  </si>
  <si>
    <t>热血再燃，重新唤起当初的感动！身处三国乱世中，谁不想独霸一方？这是一款连NPC的小弟都会帅炸的烧脑策略手游，不信，尔来一战！</t>
  </si>
  <si>
    <t>激战毛毛虫军团</t>
    <phoneticPr fontId="1" type="noConversion"/>
  </si>
  <si>
    <t>上海益玩网络科技有限公司</t>
  </si>
  <si>
    <t>cn.com.rockmobile.jizhanmaomaochong</t>
    <phoneticPr fontId="1" type="noConversion"/>
  </si>
  <si>
    <t>1.2.9</t>
    <phoneticPr fontId="1" type="noConversion"/>
  </si>
  <si>
    <t>49.9MB</t>
    <phoneticPr fontId="1" type="noConversion"/>
  </si>
  <si>
    <r>
      <rPr>
        <sz val="10"/>
        <color rgb="FF999999"/>
        <rFont val="宋体"/>
        <family val="3"/>
        <charset val="134"/>
      </rPr>
      <t>《激战毛毛虫军团</t>
    </r>
    <r>
      <rPr>
        <sz val="10"/>
        <color rgb="FF999999"/>
        <rFont val="Helvetica"/>
        <family val="2"/>
      </rPr>
      <t xml:space="preserve"> Battlepillars</t>
    </r>
    <r>
      <rPr>
        <sz val="10"/>
        <color rgb="FF999999"/>
        <rFont val="宋体"/>
        <family val="3"/>
        <charset val="134"/>
      </rPr>
      <t>》是一款拔河似的拉锯战游戏，您指挥毛毛虫军团，用喷火器、粘稠的蜂蜜、地雷、机械枪等多种装备从头武装到脚！</t>
    </r>
  </si>
  <si>
    <t>需要一些空中支援吗？呼叫小鸟拉里来部署一些腹泻式的地毯轰炸，森林里的小动物们也会完全站在指挥官您这边支持您！</t>
  </si>
  <si>
    <t>利用最好的策略和组合，闪电般的重型武装、只有用脚行军的虫虫军团、挥舞的大炮、发射火箭及坦克虫等，通通由您做主！指挥官，仍然不满足吗？那就先在测试区完善您的策略，然后再把毛毛虫军团带到线上和您的朋友进行决战。需要证明您是最棒的吗？请攀升到排行榜进入到无限模式！</t>
  </si>
  <si>
    <t>Q版反恐精英</t>
    <phoneticPr fontId="1" type="noConversion"/>
  </si>
  <si>
    <t>cn.com.rockmobile.fankongjingying</t>
    <phoneticPr fontId="1" type="noConversion"/>
  </si>
  <si>
    <t>1.4.5</t>
    <phoneticPr fontId="1" type="noConversion"/>
  </si>
  <si>
    <t>29.2MB</t>
    <phoneticPr fontId="1" type="noConversion"/>
  </si>
  <si>
    <r>
      <rPr>
        <sz val="10"/>
        <color rgb="FF999999"/>
        <rFont val="宋体"/>
        <family val="3"/>
        <charset val="134"/>
      </rPr>
      <t>《无比精彩无比刺激、超多人都喜欢的射击游戏《</t>
    </r>
    <r>
      <rPr>
        <sz val="10"/>
        <color rgb="FF999999"/>
        <rFont val="Helvetica"/>
        <family val="2"/>
      </rPr>
      <t>Q</t>
    </r>
    <r>
      <rPr>
        <sz val="10"/>
        <color rgb="FF999999"/>
        <rFont val="宋体"/>
        <family val="3"/>
        <charset val="134"/>
      </rPr>
      <t>版反恐精英</t>
    </r>
    <r>
      <rPr>
        <sz val="10"/>
        <color rgb="FF999999"/>
        <rFont val="Helvetica"/>
        <family val="2"/>
      </rPr>
      <t>2</t>
    </r>
    <r>
      <rPr>
        <sz val="10"/>
        <color rgb="FF999999"/>
        <rFont val="宋体"/>
        <family val="3"/>
        <charset val="134"/>
      </rPr>
      <t>》来啰！全新的场景与关卡设计，搭配上不同的玩法，使得这款游戏更具挑战性与变化性</t>
    </r>
  </si>
  <si>
    <t>丰富的角色演出、拟真的物理特效与场景效果，感官体验再升级。多种主副武器与榴弹可选择、武器可升级可使用，还有角色附带技能，武器系统更全面哦。</t>
    <phoneticPr fontId="1" type="noConversion"/>
  </si>
  <si>
    <t>3D摩托3</t>
    <phoneticPr fontId="1" type="noConversion"/>
  </si>
  <si>
    <t>cn.com.rockmobile.3Dmotuo</t>
    <phoneticPr fontId="1" type="noConversion"/>
  </si>
  <si>
    <t>1.4.0</t>
    <phoneticPr fontId="1" type="noConversion"/>
  </si>
  <si>
    <t>36.2MB</t>
    <phoneticPr fontId="1" type="noConversion"/>
  </si>
  <si>
    <t>全球千万玩家实时联网对战； </t>
  </si>
  <si>
    <t>模式道具多样，四大武器各具特色；</t>
    <phoneticPr fontId="1" type="noConversion"/>
  </si>
  <si>
    <t>极速驰骋，无视规章，很暴力很激 情！ </t>
  </si>
  <si>
    <t>cn.com.rockmobile.chengshidaoyu</t>
    <phoneticPr fontId="1" type="noConversion"/>
  </si>
  <si>
    <t>STG</t>
    <phoneticPr fontId="1" type="noConversion"/>
  </si>
  <si>
    <t>5.2.7</t>
    <phoneticPr fontId="1" type="noConversion"/>
  </si>
  <si>
    <t>38.3MB</t>
    <phoneticPr fontId="1" type="noConversion"/>
  </si>
  <si>
    <t>如果你喜欢早期的模拟城市游戏，你就一定会爱上这款“模拟城市风格”的游戏！</t>
  </si>
  <si>
    <t>在“城市岛屿”中，你将为你的居民建造房子和社区大楼并进行装饰，让他们快乐，此外还要创造工作机会，你才能从你快乐的居民身上赚到钱。</t>
  </si>
  <si>
    <r>
      <rPr>
        <sz val="10"/>
        <color rgb="FF999999"/>
        <rFont val="宋体"/>
        <family val="3"/>
        <charset val="134"/>
      </rPr>
      <t>建立一个拥有</t>
    </r>
    <r>
      <rPr>
        <sz val="10"/>
        <color rgb="FF999999"/>
        <rFont val="Helvetica"/>
        <family val="2"/>
      </rPr>
      <t xml:space="preserve"> 85 </t>
    </r>
    <r>
      <rPr>
        <sz val="10"/>
        <color rgb="FF999999"/>
        <rFont val="宋体"/>
        <family val="3"/>
        <charset val="134"/>
      </rPr>
      <t>栋以上各种独特建筑的商业王国，这些建筑可以是酒店、电影院、办公室、面包店、餐厅，甚至是石油平台。</t>
    </r>
  </si>
  <si>
    <t>用你的船去抓些鱼，通过建造公园、学校、教堂、图书馆、博物馆，甚至一个漂亮的摩天轮来令人们快乐。在这个城市游戏里，一切都是为了保持平衡：快乐的人们吸引更多居民，而这些人需要住处和工作。</t>
    <phoneticPr fontId="1" type="noConversion"/>
  </si>
  <si>
    <t>深圳市五湖四海信息技术有限公司</t>
  </si>
  <si>
    <t>cn.com.rockmobile.geshengzi</t>
    <phoneticPr fontId="1" type="noConversion"/>
  </si>
  <si>
    <t>49MB</t>
    <phoneticPr fontId="1" type="noConversion"/>
  </si>
  <si>
    <t>是一款十分热门有趣的益智游戏。与小吃货一起穿越时空，将糖果喂给他的祖先！</t>
    <phoneticPr fontId="1" type="noConversion"/>
  </si>
  <si>
    <t>每关都有两个可爱的小怪物等待进食，并可使用一系列全新的物品，让游戏的乐趣翻倍，而游戏方式仍旧不变！喜欢此类游戏的玩家快来下载体验吧！</t>
    <phoneticPr fontId="1" type="noConversion"/>
  </si>
  <si>
    <t>cn.com.rockmobile.jiandieshu</t>
    <phoneticPr fontId="1" type="noConversion"/>
  </si>
  <si>
    <t>142MB</t>
    <phoneticPr fontId="1" type="noConversion"/>
  </si>
  <si>
    <t>奶酪特工Squeak是只间谍鼠！在超过70个纠结的挑战性关卡中偷吃了就跑！6个独特的游戏世界，每个世界都有一只可恶的恶猫，怎么愚弄它们就是看你的才智了！</t>
  </si>
  <si>
    <t>时光之刃</t>
    <phoneticPr fontId="1" type="noConversion"/>
  </si>
  <si>
    <t>cn.com.rockmobile.shiguangzhiren</t>
    <phoneticPr fontId="1" type="noConversion"/>
  </si>
  <si>
    <t>45.8MB</t>
    <phoneticPr fontId="1" type="noConversion"/>
  </si>
  <si>
    <t>OVERLORD联动正式开启，多个联动角色限时上线； </t>
  </si>
  <si>
    <t>【新英雄】纳萨力克大坟墓之主，安兹•乌尔•恭穿越英魂大陆！通过购买限时获得。</t>
  </si>
  <si>
    <t>上海口口信息科技有限公司</t>
    <phoneticPr fontId="1" type="noConversion"/>
  </si>
  <si>
    <t>cn.com.rockmobile.zhujishou</t>
    <phoneticPr fontId="1" type="noConversion"/>
  </si>
  <si>
    <t>31.7MB</t>
    <phoneticPr fontId="1" type="noConversion"/>
  </si>
  <si>
    <r>
      <rPr>
        <sz val="10"/>
        <color rgb="FF999999"/>
        <rFont val="宋体"/>
        <family val="3"/>
        <charset val="134"/>
      </rPr>
      <t>一款非常好玩刺激的射击类的小游戏！喜欢玩射击的小伙伴们可不能错过哦！</t>
    </r>
    <r>
      <rPr>
        <sz val="10"/>
        <color rgb="FF999999"/>
        <rFont val="Helvetica"/>
        <family val="2"/>
      </rPr>
      <t/>
    </r>
  </si>
  <si>
    <t xml:space="preserve"> 游戏中共有四个关卡，第一关，在45秒内狙杀5个“悍匪”过关；第二关，在60秒内狙杀7个“悍匪”过关；第三关，在80秒内狙杀9个“悍匪”过关；第四关，在100秒内狙杀11个“悍匪”过关。如果您是射击达人，也可以不用瞄准器进行盲狙，很刺激哦，快来体验吧！</t>
  </si>
  <si>
    <t>cn.com.rockmobile.shuiguorenzhe</t>
    <phoneticPr fontId="1" type="noConversion"/>
  </si>
  <si>
    <t>30.3MB</t>
    <phoneticPr fontId="1" type="noConversion"/>
  </si>
  <si>
    <r>
      <rPr>
        <sz val="10"/>
        <color rgb="FF999999"/>
        <rFont val="宋体"/>
        <family val="3"/>
        <charset val="134"/>
      </rPr>
      <t>无法超越的休闲游戏经典之作水果忍者春季换新装！清爽的游戏界面，再次刷新视觉体验。清新飘逸的</t>
    </r>
    <r>
      <rPr>
        <sz val="10"/>
        <color rgb="FF999999"/>
        <rFont val="Helvetica"/>
        <family val="2"/>
      </rPr>
      <t>“</t>
    </r>
    <r>
      <rPr>
        <sz val="10"/>
        <color rgb="FF999999"/>
        <rFont val="宋体"/>
        <family val="3"/>
        <charset val="134"/>
      </rPr>
      <t>春风之刃</t>
    </r>
    <r>
      <rPr>
        <sz val="10"/>
        <color rgb="FF999999"/>
        <rFont val="Helvetica"/>
        <family val="2"/>
      </rPr>
      <t>”</t>
    </r>
    <r>
      <rPr>
        <sz val="10"/>
        <color rgb="FF999999"/>
        <rFont val="宋体"/>
        <family val="3"/>
        <charset val="134"/>
      </rPr>
      <t>、诡秘惊艳的</t>
    </r>
    <r>
      <rPr>
        <sz val="10"/>
        <color rgb="FF999999"/>
        <rFont val="Helvetica"/>
        <family val="2"/>
      </rPr>
      <t>“</t>
    </r>
    <r>
      <rPr>
        <sz val="10"/>
        <color rgb="FF999999"/>
        <rFont val="宋体"/>
        <family val="3"/>
        <charset val="134"/>
      </rPr>
      <t>北极光之刃</t>
    </r>
    <r>
      <rPr>
        <sz val="10"/>
        <color rgb="FF999999"/>
        <rFont val="Helvetica"/>
        <family val="2"/>
      </rPr>
      <t>”</t>
    </r>
    <r>
      <rPr>
        <sz val="10"/>
        <color rgb="FF999999"/>
        <rFont val="宋体"/>
        <family val="3"/>
        <charset val="134"/>
      </rPr>
      <t>、大腿必备的</t>
    </r>
    <r>
      <rPr>
        <sz val="10"/>
        <color rgb="FF999999"/>
        <rFont val="Helvetica"/>
        <family val="2"/>
      </rPr>
      <t>“</t>
    </r>
    <r>
      <rPr>
        <sz val="10"/>
        <color rgb="FF999999"/>
        <rFont val="宋体"/>
        <family val="3"/>
        <charset val="134"/>
      </rPr>
      <t>本杰明之刃</t>
    </r>
    <r>
      <rPr>
        <sz val="10"/>
        <color rgb="FF999999"/>
        <rFont val="Helvetica"/>
        <family val="2"/>
      </rPr>
      <t>”</t>
    </r>
    <r>
      <rPr>
        <sz val="10"/>
        <color rgb="FF999999"/>
        <rFont val="宋体"/>
        <family val="3"/>
        <charset val="134"/>
      </rPr>
      <t>，为这个春天增添一抹亮色。</t>
    </r>
  </si>
  <si>
    <t>新增春季活动，每天不同的随机字母组合，集齐即可获得丰厚的游戏奖励</t>
  </si>
  <si>
    <t>丧尸之嗜血破晓</t>
    <phoneticPr fontId="1" type="noConversion"/>
  </si>
  <si>
    <t>cn.com.rockmobile.shixuepoxiao</t>
    <phoneticPr fontId="1" type="noConversion"/>
  </si>
  <si>
    <t>3.1.0</t>
    <phoneticPr fontId="1" type="noConversion"/>
  </si>
  <si>
    <t>一夜之间整座城市再无生气，各种丧尸横行，血流满地。小屋被丧尸围堵，要想生还只有拿起武器杀出一条血路。</t>
  </si>
  <si>
    <t>每杀死一个丧尸就能获得一定奖励，杀敌勇猛更有随机奖励，可以用奖励换取杀伤力更强的武器，各种丧尸不断蜂拥而至，为了能够生还只有不断地拼杀积蓄能量，升级雇佣帮手，每一点的奖励都很宝贵，要好好利用，最后，祝你好运！</t>
  </si>
  <si>
    <t>针Ai</t>
    <phoneticPr fontId="1" type="noConversion"/>
  </si>
  <si>
    <t>cn.com.rockmobile.zhenai</t>
    <phoneticPr fontId="1" type="noConversion"/>
  </si>
  <si>
    <r>
      <rPr>
        <sz val="10"/>
        <color rgb="FF999999"/>
        <rFont val="宋体"/>
        <family val="3"/>
        <charset val="134"/>
      </rPr>
      <t>这是一款集口红机与娃娃机，集魔法卡与扭蛋于一体的高能游戏</t>
    </r>
    <r>
      <rPr>
        <sz val="10"/>
        <color rgb="FF999999"/>
        <rFont val="Helvetica"/>
        <family val="2"/>
      </rPr>
      <t>app</t>
    </r>
    <r>
      <rPr>
        <sz val="10"/>
        <color rgb="FF999999"/>
        <rFont val="宋体"/>
        <family val="3"/>
        <charset val="134"/>
      </rPr>
      <t>。</t>
    </r>
  </si>
  <si>
    <t>北京通达鸿帆科技有限公司</t>
    <phoneticPr fontId="1" type="noConversion"/>
  </si>
  <si>
    <t>cn.com.rockmobile.haidixiaoxiaole</t>
    <phoneticPr fontId="1" type="noConversion"/>
  </si>
  <si>
    <t>1.8.6</t>
    <phoneticPr fontId="1" type="noConversion"/>
  </si>
  <si>
    <t>28.7MB</t>
    <phoneticPr fontId="1" type="noConversion"/>
  </si>
  <si>
    <t>创意消除！甜蜜一刻！救女友打坏蛋！2015最萌最创新的消除游戏，萌动来袭！ 轻松点击带来无限乐趣！高清画质、超多炫目特效，越玩越开心！ 凭借你的智慧，操作苍萌萌吃蛋糕、消障碍、穿过传送门、躲避激光，探索世界，救出女友！</t>
  </si>
  <si>
    <t>无需联网，随时随地，想玩就玩！ 游戏特点 ●新颖的消除玩法 ●梦幻美味的风格 ●精心设计的关卡 ●丰富有趣的音效 ●爽快炫目的消除 ●超级良心的福利 还在等什么？</t>
  </si>
  <si>
    <t>宝石迷城</t>
    <phoneticPr fontId="1" type="noConversion"/>
  </si>
  <si>
    <t>cn.com.rockmobile.baoshimicheng</t>
    <phoneticPr fontId="1" type="noConversion"/>
  </si>
  <si>
    <t>47.1MB</t>
    <phoneticPr fontId="1" type="noConversion"/>
  </si>
  <si>
    <t>突破主流卡牌游戏以回合制站桩输出的传统玩法的全新体验，配合华丽的合体大招享受碰撞攻破敌人的快感；</t>
    <phoneticPr fontId="1" type="noConversion"/>
  </si>
  <si>
    <r>
      <rPr>
        <sz val="10"/>
        <color rgb="FF999999"/>
        <rFont val="宋体"/>
        <family val="3"/>
        <charset val="134"/>
      </rPr>
      <t>游戏采用</t>
    </r>
    <r>
      <rPr>
        <sz val="10"/>
        <color rgb="FF999999"/>
        <rFont val="Helvetica"/>
        <family val="2"/>
      </rPr>
      <t>4K</t>
    </r>
    <r>
      <rPr>
        <sz val="10"/>
        <color rgb="FF999999"/>
        <rFont val="宋体"/>
        <family val="3"/>
        <charset val="134"/>
      </rPr>
      <t>级画质渲染，角色、场景深度还原原著，绿巨人、蝙蝠侠、古尔丹、恶魔猎手等全面收录，英雄自由养成，搭配地表最强战队；</t>
    </r>
  </si>
  <si>
    <t>超级宝贝跑酷</t>
    <phoneticPr fontId="1" type="noConversion"/>
  </si>
  <si>
    <t>cn.com.rockmobile.chaojibaobeipaoku</t>
    <phoneticPr fontId="1" type="noConversion"/>
  </si>
  <si>
    <t>20.9MB</t>
    <phoneticPr fontId="1" type="noConversion"/>
  </si>
  <si>
    <t>一款最佳的快节奏跑步游戏，玩家将扮演一个可爱发型的爱跑者，需要控制它不断的前进，避开沿途遇到的各种障碍，并要尽可能多的收集那些电池，这样才能拥有足够的能量向前冲，当然要尽可能快的到达目的地。</t>
  </si>
  <si>
    <t>游戏说明：沿路吃金币可增加跑酷速度。 1. 修复上一版本中存在的bug; 2. 优化系统性能;</t>
  </si>
  <si>
    <t>堆叠三国</t>
    <phoneticPr fontId="1" type="noConversion"/>
  </si>
  <si>
    <t>cn.com.rockmobile.duidiesanguo</t>
    <phoneticPr fontId="1" type="noConversion"/>
  </si>
  <si>
    <t>SLG</t>
    <phoneticPr fontId="1" type="noConversion"/>
  </si>
  <si>
    <t>28.2MB</t>
    <phoneticPr fontId="1" type="noConversion"/>
  </si>
  <si>
    <t>《堆叠三国》非常独特，是一款慢节奏，微策略，英雄养成，战队配合的智力游戏。请赶快堆叠你的瓷砖，一口气粉碎掉，攻击三国中的大坏蛋！</t>
  </si>
  <si>
    <t>长按三个以上排列在一起的剑砖，不断的堆叠。</t>
    <phoneticPr fontId="1" type="noConversion"/>
  </si>
  <si>
    <t>堆叠得越多攻击力就越强！</t>
  </si>
  <si>
    <t>cn.com.rockmobile.huochairenzhanzhengfuchou</t>
    <phoneticPr fontId="1" type="noConversion"/>
  </si>
  <si>
    <t>32.9MB</t>
    <phoneticPr fontId="1" type="noConversion"/>
  </si>
  <si>
    <t>玩家将亲临激烈刺激的战场，指挥你的火柴人勇士进行作战，而且游戏中有着各种火柴人士兵可供训练，玩家需要一边需要组建自己的火柴人战队，同时还必须指导他们参加战争</t>
  </si>
  <si>
    <t>灵活的操作</t>
  </si>
  <si>
    <t>更具策略性</t>
  </si>
  <si>
    <t>玩法的创新</t>
  </si>
  <si>
    <t>深圳市元亿达网络科技有限公司</t>
  </si>
  <si>
    <t>cn.com.rockmobile.shengmingxian</t>
    <phoneticPr fontId="1" type="noConversion"/>
  </si>
  <si>
    <t>42.4MB</t>
    <phoneticPr fontId="1" type="noConversion"/>
  </si>
  <si>
    <t>《生命线：静夜(LifeLine:Silent Night)》是由3 Minute推出的文字冒险游戏新作，游戏主题故事回归《生命线》初代的线路，话唠的泰勒将继续在遥远的太空与玩家取得联系。</t>
  </si>
  <si>
    <t>本作中，玩家依旧通过对话抉择来为泰勒提供行动建议，摆脱种种困境，拯救飞船White Star号。</t>
  </si>
  <si>
    <t>与系列作品一样，游戏依旧采用现实时间机制，代入感十分出色，使玩家与泰勒的对话成为日常生活的一部分，成为超越游戏的存在。</t>
  </si>
  <si>
    <t>中国象棋-天天残局技巧</t>
    <phoneticPr fontId="1" type="noConversion"/>
  </si>
  <si>
    <t>cn.com.rockmobile.zhongguoxiangqicanju</t>
    <phoneticPr fontId="1" type="noConversion"/>
  </si>
  <si>
    <t>2.4.0</t>
    <phoneticPr fontId="1" type="noConversion"/>
  </si>
  <si>
    <t>中国象棋与五子棋、围棋一样都是中国广泛流传的棋类游戏。</t>
  </si>
  <si>
    <t>它是由两人轮流走子，以“将死”或“困毙”对方将（帅）为胜的一种棋 类运动。</t>
  </si>
  <si>
    <t>吃货总动员</t>
    <phoneticPr fontId="1" type="noConversion"/>
  </si>
  <si>
    <t>cn.com.rockmobile.chihuozhongdongyuan</t>
    <phoneticPr fontId="1" type="noConversion"/>
  </si>
  <si>
    <t>27.3MB</t>
    <phoneticPr fontId="1" type="noConversion"/>
  </si>
  <si>
    <t>cn.com.rockmobile.xiaoxiaodamaoxian</t>
    <phoneticPr fontId="1" type="noConversion"/>
  </si>
  <si>
    <t>1.0.7</t>
    <phoneticPr fontId="1" type="noConversion"/>
  </si>
  <si>
    <t>52.4MB</t>
    <phoneticPr fontId="1" type="noConversion"/>
  </si>
  <si>
    <t>游戏讲述的是一对儿呆萌聪慧的兄妹，无意中穿越到一个充满各种奇妙生物，以及有着自己独特世界结构的地方。</t>
  </si>
  <si>
    <t>作为一个精品大作，游戏还以关卡的形式，呈现了精彩的世界观以及有趣的小故事，丰富的系统，更能够满足各样的玩家。</t>
  </si>
  <si>
    <t>流言侦探</t>
    <phoneticPr fontId="1" type="noConversion"/>
  </si>
  <si>
    <t>cn.com.rockmobile.liuyanzhentan</t>
    <phoneticPr fontId="1" type="noConversion"/>
  </si>
  <si>
    <t>76.6MB</t>
    <phoneticPr fontId="1" type="noConversion"/>
  </si>
  <si>
    <t>八名年轻人约定前往大学时代某位亡友的故乡祭拜，途中却发生了诸多怪事。首先是一条内容诡异的短信，署名人竟然是三年前去世的人。</t>
  </si>
  <si>
    <t>紧接着路途中连续遇到了更不可思的事，仿佛……那位三年前故去的同学还活着一般。</t>
  </si>
  <si>
    <t>就在大家抵达旅途的目的地——位于云南的某个偏僻村庄的时候。等待他们的却是令人毛骨悚然的仪式，以及变态残忍的杀手。</t>
  </si>
  <si>
    <t>荒原</t>
    <phoneticPr fontId="1" type="noConversion"/>
  </si>
  <si>
    <t>cn.com.rockmobile.huangyuan</t>
    <phoneticPr fontId="1" type="noConversion"/>
  </si>
  <si>
    <t>EDU</t>
    <phoneticPr fontId="1" type="noConversion"/>
  </si>
  <si>
    <t>1.0.4</t>
    <phoneticPr fontId="1" type="noConversion"/>
  </si>
  <si>
    <t>36.4MB</t>
    <phoneticPr fontId="1" type="noConversion"/>
  </si>
  <si>
    <t>【超高画质，带您体验不一样的魔幻世界】</t>
  </si>
  <si>
    <t>《荒原》表现力也堪比一线大作，全面升级角色模型与游戏场景，力求给玩家们带来比肩端游的画质体验。 </t>
  </si>
  <si>
    <t>上海优扬新媒信息技术有限公司</t>
  </si>
  <si>
    <t>cn.com.rockmobile.muqinyinchangwodeyouxi</t>
    <phoneticPr fontId="1" type="noConversion"/>
  </si>
  <si>
    <t>21.4MB</t>
    <phoneticPr fontId="1" type="noConversion"/>
  </si>
  <si>
    <t>不在这！不在这！也不在这！我的游戏机不见了！ </t>
  </si>
  <si>
    <t>我的游戏机被妈妈藏起来了！我要把它找出来！ </t>
  </si>
  <si>
    <t>是藏在橱子里了吗？还是书架上面呢？一定是在沙发下面！ </t>
  </si>
  <si>
    <t>cn.com.rockmobile.kaixinxiaogou</t>
    <phoneticPr fontId="1" type="noConversion"/>
  </si>
  <si>
    <t>2.2.0</t>
    <phoneticPr fontId="1" type="noConversion"/>
  </si>
  <si>
    <t>56.2MB</t>
    <phoneticPr fontId="1" type="noConversion"/>
  </si>
  <si>
    <t>《心动小狗》携全体正式铲屎官及全球30多类名犬向您发来新年祝福！</t>
  </si>
  <si>
    <t>我们诚挚的邀请您来到《心动小狗》中免费领走一只爱狗，让它陪您欢喜过春节，并且财旺一整年！</t>
  </si>
  <si>
    <t>cn.com.rockmobile.honglandazuozhan</t>
    <phoneticPr fontId="1" type="noConversion"/>
  </si>
  <si>
    <t>1.7.5</t>
    <phoneticPr fontId="1" type="noConversion"/>
  </si>
  <si>
    <t>23.5MB</t>
    <phoneticPr fontId="1" type="noConversion"/>
  </si>
  <si>
    <r>
      <rPr>
        <sz val="10"/>
        <color rgb="FF999999"/>
        <rFont val="等线"/>
        <family val="2"/>
      </rPr>
      <t>火爆双人对战游戏［红蓝大作战</t>
    </r>
    <r>
      <rPr>
        <sz val="10"/>
        <color rgb="FF999999"/>
        <rFont val="Helvetica"/>
        <family val="2"/>
      </rPr>
      <t>1</t>
    </r>
    <r>
      <rPr>
        <sz val="10"/>
        <color rgb="FF999999"/>
        <rFont val="等线"/>
        <family val="2"/>
      </rPr>
      <t>］续作。</t>
    </r>
    <r>
      <rPr>
        <sz val="10"/>
        <color rgb="FF999999"/>
        <rFont val="Helvetica"/>
        <family val="2"/>
      </rPr>
      <t xml:space="preserve"> </t>
    </r>
  </si>
  <si>
    <t> — 经典模式：25款双人同屏对战小游戏让你和她（他）停不下来 － 网络模式：5款小游戏支持最多4人同时在线对战 － 全新的细菌形象设计，支持iOS8和所有高清iPad设备 － 软体物理系统，</t>
  </si>
  <si>
    <t>上海乐畅信息技术有限公司</t>
    <phoneticPr fontId="1" type="noConversion"/>
  </si>
  <si>
    <t>cn.com.rockmobile.xiansuoguanlian</t>
    <phoneticPr fontId="1" type="noConversion"/>
  </si>
  <si>
    <t>46MB</t>
    <phoneticPr fontId="1" type="noConversion"/>
  </si>
  <si>
    <t>隐藏游戏：找寻线索(HIDE PROP: Seek Online Hunt)是GameSpire Ltd.开发的一款战略类游戏。</t>
  </si>
  <si>
    <t>隐藏游戏：找寻线索(HIDE PROP: Seek Online Hunt)的官方介绍 和世界各地的玩家一起征战，作为猎人找到所有隐藏的敌人或者变身成躲藏的人类，避免猎人找到自己。</t>
  </si>
  <si>
    <t>猫跨栏</t>
    <phoneticPr fontId="1" type="noConversion"/>
  </si>
  <si>
    <t>cn.com.rockmobile.maokualan</t>
    <phoneticPr fontId="1" type="noConversion"/>
  </si>
  <si>
    <t>32.4MB</t>
    <phoneticPr fontId="1" type="noConversion"/>
  </si>
  <si>
    <t>飞越跳过各种不同的跨栏吧喵！ 跨栏越高兴致越高涨喵！</t>
  </si>
  <si>
    <t>不只有猫，还有青蛙、松鼠、马和袋鼠等等各种选手喵！ 猫猫跨栏啰喵！</t>
  </si>
  <si>
    <t>cn.com.rockmobile.chaolilizi</t>
    <phoneticPr fontId="1" type="noConversion"/>
  </si>
  <si>
    <t>RHC</t>
  </si>
  <si>
    <t>60.2MB</t>
    <phoneticPr fontId="1" type="noConversion"/>
  </si>
  <si>
    <t>继承了前作无与伦比的正直与纯洁，在弘扬传统文化的同时，用脑洞给各位带来一场深刻的哲♂学大餐！准备好了吗？</t>
  </si>
  <si>
    <t>cn.com.rockmobile.tiankongsheji</t>
    <phoneticPr fontId="1" type="noConversion"/>
  </si>
  <si>
    <t>STG</t>
    <phoneticPr fontId="1" type="noConversion"/>
  </si>
  <si>
    <t>3.2.9</t>
    <phoneticPr fontId="1" type="noConversion"/>
  </si>
  <si>
    <t>95.8MB</t>
    <phoneticPr fontId="1" type="noConversion"/>
  </si>
  <si>
    <r>
      <rPr>
        <sz val="10"/>
        <color rgb="FF999999"/>
        <rFont val="宋体"/>
        <family val="3"/>
        <charset val="134"/>
      </rPr>
      <t>如何开始：游戏加载完毕后点击</t>
    </r>
    <r>
      <rPr>
        <sz val="10"/>
        <color rgb="FF999999"/>
        <rFont val="Helvetica"/>
        <family val="2"/>
      </rPr>
      <t>[</t>
    </r>
    <r>
      <rPr>
        <sz val="10"/>
        <color rgb="FF999999"/>
        <rFont val="宋体"/>
        <family val="3"/>
        <charset val="134"/>
      </rPr>
      <t>开始游戏</t>
    </r>
    <r>
      <rPr>
        <sz val="10"/>
        <color rgb="FF999999"/>
        <rFont val="Helvetica"/>
        <family val="2"/>
      </rPr>
      <t>]</t>
    </r>
    <r>
      <rPr>
        <sz val="10"/>
        <color rgb="FF999999"/>
        <rFont val="宋体"/>
        <family val="3"/>
        <charset val="134"/>
      </rPr>
      <t>即可进入游戏游戏目标：消灭更多的敌人，挑战更多的分数吧！</t>
    </r>
  </si>
  <si>
    <r>
      <rPr>
        <sz val="10"/>
        <color rgb="FF999999"/>
        <rFont val="等线"/>
        <family val="2"/>
      </rPr>
      <t>介绍：天空射击大战：你将成为一名空中战机的飞行员，驾驶飞机击败一个个的敌人来获得金币来购买多样的战机，体验不同的感受。</t>
    </r>
  </si>
  <si>
    <t>cn.com.rockmobile.tuyashangdi</t>
    <phoneticPr fontId="1" type="noConversion"/>
  </si>
  <si>
    <t>47.7MB</t>
    <phoneticPr fontId="1" type="noConversion"/>
  </si>
  <si>
    <t>在《涂鸦上帝》里玩家将扮演上帝，通过将不同的元素进行组合，诞生出新的元素，往往会有意想不到的结果。</t>
  </si>
  <si>
    <t>不过这款游戏的乐趣不只到这里，在后期你甚至能制造自然灾害、建立军队和王国等等......</t>
  </si>
  <si>
    <t>cn.com.rockmobile.ranshaoba</t>
    <phoneticPr fontId="1" type="noConversion"/>
  </si>
  <si>
    <t>LVG</t>
    <phoneticPr fontId="1" type="noConversion"/>
  </si>
  <si>
    <t>5.2.1</t>
    <phoneticPr fontId="1" type="noConversion"/>
  </si>
  <si>
    <t>60.1MB</t>
    <phoneticPr fontId="1" type="noConversion"/>
  </si>
  <si>
    <t>游戏的声优阵容也很吸引人，浪川 大輔、木村 良平、小西 克幸 光听这几个名字声控们就坐不住了吧？</t>
  </si>
  <si>
    <t>cn.com.rockmobile.ranshaodeqiaoliang</t>
    <phoneticPr fontId="1" type="noConversion"/>
  </si>
  <si>
    <t>1.5.1</t>
    <phoneticPr fontId="1" type="noConversion"/>
  </si>
  <si>
    <t>91.2MB</t>
    <phoneticPr fontId="1" type="noConversion"/>
  </si>
  <si>
    <t>冰封前线1941与太平洋前线1942这一系列的续作，游戏加入了很多的特色，步兵亮点满满，侦察气球、空袭与空降兵更是加大火力。</t>
  </si>
  <si>
    <t>步兵功能+战场支援叱咤战场，带领你的队伍走向胜利！</t>
  </si>
  <si>
    <t>大鱼吃小鱼</t>
    <phoneticPr fontId="1" type="noConversion"/>
  </si>
  <si>
    <t>北京共兴伟业科技有限公司</t>
  </si>
  <si>
    <t>cn.com.rockmobile.dayuchixiaoyu</t>
    <phoneticPr fontId="1" type="noConversion"/>
  </si>
  <si>
    <t>24.1MB</t>
    <phoneticPr fontId="1" type="noConversion"/>
  </si>
  <si>
    <r>
      <rPr>
        <sz val="10"/>
        <color rgb="FF999999"/>
        <rFont val="宋体"/>
        <family val="3"/>
        <charset val="134"/>
      </rPr>
      <t>这是一款</t>
    </r>
    <r>
      <rPr>
        <sz val="10"/>
        <color rgb="FF999999"/>
        <rFont val="Helvetica"/>
        <family val="2"/>
      </rPr>
      <t>3D</t>
    </r>
    <r>
      <rPr>
        <sz val="10"/>
        <color rgb="FF999999"/>
        <rFont val="宋体"/>
        <family val="3"/>
        <charset val="134"/>
      </rPr>
      <t>的大鱼吃小鱼，首先有喜欢画面有何很大程度的提高。其次游戏中设置了各种捕食任务，获取完美可以买到更大的鱼类。</t>
    </r>
  </si>
  <si>
    <t>游戏共4个大的场景每个场景都会有不同的小关卡组成，这一定会是吸引你的一款游戏！ 简单的游戏规则： 大鱼捕杀小鱼。 猎鱼长大。 丰富的游戏场景，火山遗迹，冰川和30余种鱼类。 不同的控制方式选择 - 滚动，滑动和重力加速器倾斜。</t>
  </si>
  <si>
    <t>小狗泡泡</t>
    <phoneticPr fontId="1" type="noConversion"/>
  </si>
  <si>
    <t>cn.com.rockmobile.xiaogoupaopao</t>
    <phoneticPr fontId="1" type="noConversion"/>
  </si>
  <si>
    <t>你还记得那个可爱的小狗说话，他的同伴来到了一个充满泡泡的世界，以便找到骨头，但他们似乎有一些麻烦。</t>
  </si>
  <si>
    <t>让通过能源通道的泡泡，更快速，准确地匹配泡泡 - 不仅是熊，老虎，现在小龙被添加到关卡</t>
  </si>
  <si>
    <t>航讯中国象棋</t>
    <phoneticPr fontId="1" type="noConversion"/>
  </si>
  <si>
    <t>cn.com.rockmobile.hangxunzhongguoxiangqi</t>
    <phoneticPr fontId="1" type="noConversion"/>
  </si>
  <si>
    <t>3.4.9</t>
    <phoneticPr fontId="1" type="noConversion"/>
  </si>
  <si>
    <t>48.1MB</t>
    <phoneticPr fontId="1" type="noConversion"/>
  </si>
  <si>
    <r>
      <rPr>
        <sz val="10"/>
        <color rgb="FF999999"/>
        <rFont val="宋体"/>
        <family val="3"/>
        <charset val="134"/>
      </rPr>
      <t>拥有强大的智能</t>
    </r>
    <r>
      <rPr>
        <sz val="10"/>
        <color rgb="FF999999"/>
        <rFont val="Helvetica"/>
        <family val="2"/>
      </rPr>
      <t>AI</t>
    </r>
    <r>
      <rPr>
        <sz val="10"/>
        <color rgb="FF999999"/>
        <rFont val="宋体"/>
        <family val="3"/>
        <charset val="134"/>
      </rPr>
      <t>能力，人气火爆、免费下载、安装后即可开始游戏。</t>
    </r>
  </si>
  <si>
    <t>你想成为大师么，赶快来挑战吧！</t>
  </si>
  <si>
    <t>大唐好徒弟</t>
    <phoneticPr fontId="1" type="noConversion"/>
  </si>
  <si>
    <t>cn.com.rockmobile.datanghaotudi</t>
    <phoneticPr fontId="1" type="noConversion"/>
  </si>
  <si>
    <t>1.0.0</t>
    <phoneticPr fontId="1" type="noConversion"/>
  </si>
  <si>
    <t>30.74MB</t>
    <phoneticPr fontId="1" type="noConversion"/>
  </si>
  <si>
    <t>游戏力求给玩家还原古代唐朝各路英豪的传奇史诗，并拥有多人PVP的世界大战，加入了古代著名经典战役、攻占王城坐享江山等丰富多彩的玩法。</t>
  </si>
  <si>
    <t>参与者将指挥士兵，排兵布阵，利用手中的一切力量与敌人斗智斗勇，同时利用生产和研发等体现打造自己的庞大军团。</t>
  </si>
  <si>
    <t>生活用品连连看</t>
    <phoneticPr fontId="1" type="noConversion"/>
  </si>
  <si>
    <t>cn.com.rockmobile.shenghuoyongpin</t>
    <phoneticPr fontId="1" type="noConversion"/>
  </si>
  <si>
    <t>1.76MB</t>
    <phoneticPr fontId="1" type="noConversion"/>
  </si>
  <si>
    <t>经典的连连看单机游戏，但是不再休闲而是更加刺激的单机游戏，更具有挑战性。游戏速度节奏快，挑战玩家的细心程度，画面清晰可爱，音效优美，娱乐的过程中更具视觉和听觉的享受。</t>
    <phoneticPr fontId="1" type="noConversion"/>
  </si>
  <si>
    <t>通过不断的努力从而获取最高的分数！非常不错的休闲益智消除游戏。 提升体验，修复部分问题。</t>
  </si>
  <si>
    <r>
      <rPr>
        <b/>
        <sz val="12"/>
        <rFont val="Arial"/>
        <family val="2"/>
        <scheme val="minor"/>
      </rPr>
      <t>Strengths:</t>
    </r>
    <r>
      <rPr>
        <sz val="12"/>
        <rFont val="Arial"/>
        <family val="2"/>
        <scheme val="minor"/>
      </rPr>
      <t xml:space="preserve"> 添加数据导mongodb的developer集合中，该集合保存游戏开发商的数据,目前并没有提供登陆用户数据内容，需要生成登录用户信息。
</t>
    </r>
  </si>
  <si>
    <t>求和项:实际开票金额</t>
  </si>
  <si>
    <t>项目收入</t>
  </si>
  <si>
    <t>开票单位全称</t>
  </si>
  <si>
    <t>(空白)</t>
  </si>
  <si>
    <t>总计</t>
  </si>
  <si>
    <t>安徽科大讯飞信息科技股份有限公司</t>
  </si>
  <si>
    <t>北京百度多酷科技有限公司</t>
  </si>
  <si>
    <t>北京磅礴文化传媒有限公司</t>
  </si>
  <si>
    <t>北京久盛易途信息技术有限公司</t>
  </si>
  <si>
    <t>北京宽连十方数字技术有限公司</t>
  </si>
  <si>
    <t>北京美妙悦听文化艺术传媒有限责任公司</t>
  </si>
  <si>
    <t>北京世界星辉科技有限责任公司</t>
  </si>
  <si>
    <t>北京瓦力网络科技有限公司</t>
  </si>
  <si>
    <t>北京翼龙无限科技有限公司</t>
  </si>
  <si>
    <t>福建博瑞网络科技有限公司</t>
  </si>
  <si>
    <t>广西广度网络科技有限公司</t>
  </si>
  <si>
    <t>广州爱九游信息技术有限公司</t>
  </si>
  <si>
    <t>科大讯飞股份有限公司</t>
  </si>
  <si>
    <t>联通宽带在线有限公司</t>
  </si>
  <si>
    <t>联通在线信息科技有限公司</t>
  </si>
  <si>
    <t>咪咕互动娱乐有限公司</t>
  </si>
  <si>
    <t>南宁网云网络科技有限公司</t>
  </si>
  <si>
    <t>深圳市德佳信息科技有限公司</t>
  </si>
  <si>
    <t>天津百度紫桐科技有限公司</t>
  </si>
  <si>
    <t>中国电信股份有限公司</t>
  </si>
  <si>
    <t>中国电信股份有限公司北京分公司</t>
  </si>
  <si>
    <t>中国电信股份有限公司河南分公司</t>
  </si>
  <si>
    <t>中国电信股份有限公司江苏分公司</t>
  </si>
  <si>
    <t>中国电信股份有限公司山西分公司</t>
  </si>
  <si>
    <t>中国电信股份有限公司天津分公司</t>
  </si>
  <si>
    <t>中国联合网络通信有限公司北京市分公司</t>
  </si>
  <si>
    <t>中国联合网络通信有限公司河北省分公司</t>
  </si>
  <si>
    <t>中国联合网络通信有限公司江西省分公司</t>
  </si>
  <si>
    <t>中国联合网络通信有限公司宁夏回族自治区分公司</t>
  </si>
  <si>
    <t>中国联合网络通信有限公司青海省分公司</t>
  </si>
  <si>
    <t>中国联合网络通信有限公司山西省分公司</t>
  </si>
  <si>
    <t>中国联合网络通信有限公司陕西省分公司</t>
  </si>
  <si>
    <t>中国联合网络通信有限公司上海市分公司</t>
  </si>
  <si>
    <t>中国联合网络通信有限公司天津市分公司</t>
  </si>
  <si>
    <t>中国移动通信集团吉林有限公司</t>
  </si>
  <si>
    <t>中国移动通信集团江苏有限公司</t>
  </si>
  <si>
    <t>中国移动通信集团陕西有限公司</t>
  </si>
  <si>
    <t>中国移动通信集团天津有限公司</t>
  </si>
  <si>
    <t>中国联合网络通信有限公司广东省分公司</t>
  </si>
  <si>
    <t>中国移动通信集团湖南有限公司</t>
  </si>
  <si>
    <t>年份</t>
  </si>
  <si>
    <t>2012年</t>
  </si>
  <si>
    <t>2013年</t>
  </si>
  <si>
    <t>2014年</t>
  </si>
  <si>
    <t>2015年</t>
  </si>
  <si>
    <t>2016年</t>
  </si>
  <si>
    <t>2017年</t>
  </si>
  <si>
    <t>累计</t>
  </si>
  <si>
    <t>本部审计报告-主营业务收入总额</t>
  </si>
  <si>
    <t>项目验收收入</t>
  </si>
  <si>
    <t>江苏移动双月结算一次</t>
  </si>
  <si>
    <t>联通宽带在线单月结算一次</t>
  </si>
  <si>
    <t>营收所属期间</t>
  </si>
  <si>
    <t>修改审计报告</t>
  </si>
  <si>
    <t>高新企业</t>
    <phoneticPr fontId="10" type="noConversion"/>
  </si>
  <si>
    <t>非高新企业</t>
    <phoneticPr fontId="10" type="noConversion"/>
  </si>
  <si>
    <t>科目</t>
    <phoneticPr fontId="10" type="noConversion"/>
  </si>
  <si>
    <t>合计</t>
  </si>
  <si>
    <t>累计完成度</t>
  </si>
  <si>
    <t>审计报告数</t>
    <phoneticPr fontId="10" type="noConversion"/>
  </si>
  <si>
    <t>主营业务收入总额-原</t>
    <phoneticPr fontId="10" type="noConversion"/>
  </si>
  <si>
    <t>净利润总额-原</t>
    <phoneticPr fontId="10" type="noConversion"/>
  </si>
  <si>
    <t>净利润率</t>
    <phoneticPr fontId="10" type="noConversion"/>
  </si>
  <si>
    <t>修改企业经济指标</t>
    <phoneticPr fontId="10" type="noConversion"/>
  </si>
  <si>
    <t>企业验收收入指标</t>
    <phoneticPr fontId="10" type="noConversion"/>
  </si>
  <si>
    <t>主营业务收入总额-修改</t>
    <phoneticPr fontId="10" type="noConversion"/>
  </si>
  <si>
    <t>成本-修改</t>
  </si>
  <si>
    <t>企业验收净利润指标</t>
    <phoneticPr fontId="10" type="noConversion"/>
  </si>
  <si>
    <t>净利润总额-修改</t>
  </si>
  <si>
    <t>整体完成80%以上才可以接受，尽量完成100%。</t>
    <phoneticPr fontId="10" type="noConversion"/>
  </si>
  <si>
    <t>净利润率</t>
  </si>
  <si>
    <t>企业验收纳税总额指标</t>
    <phoneticPr fontId="10" type="noConversion"/>
  </si>
  <si>
    <t>企业实际纳税总额</t>
    <phoneticPr fontId="10" type="noConversion"/>
  </si>
  <si>
    <t>没有关注纳税来源</t>
    <phoneticPr fontId="10" type="noConversion"/>
  </si>
  <si>
    <t>项目经济指标</t>
    <phoneticPr fontId="10" type="noConversion"/>
  </si>
  <si>
    <t>项目验收收入指标</t>
    <phoneticPr fontId="10" type="noConversion"/>
  </si>
  <si>
    <t>项目实际收入</t>
  </si>
  <si>
    <t>项目验收税收</t>
  </si>
  <si>
    <t>项目流转税率</t>
  </si>
  <si>
    <t>项目实际流转税</t>
  </si>
  <si>
    <t>项目所得税率</t>
  </si>
  <si>
    <t>项目实际所得税</t>
  </si>
  <si>
    <t>项目实际税收</t>
  </si>
  <si>
    <t>项目验收净利润</t>
  </si>
  <si>
    <t>项目净利润率</t>
  </si>
  <si>
    <t>项目实际净利润</t>
  </si>
  <si>
    <t>流转税率1.5%-1.8%</t>
  </si>
  <si>
    <t>所得税税率0.8%-1.5%</t>
  </si>
  <si>
    <t>纳税申报表</t>
    <phoneticPr fontId="10" type="noConversion"/>
  </si>
  <si>
    <t>纳税汇总表收入</t>
    <phoneticPr fontId="10" type="noConversion"/>
  </si>
  <si>
    <t>纳税汇总表纳税合计</t>
    <phoneticPr fontId="10" type="noConversion"/>
  </si>
  <si>
    <t>纳税汇总表税负</t>
    <phoneticPr fontId="10" type="noConversion"/>
  </si>
  <si>
    <t>企业所得税</t>
  </si>
  <si>
    <t>营业税</t>
  </si>
  <si>
    <t>增值税</t>
  </si>
  <si>
    <t>城建税</t>
  </si>
  <si>
    <t>教育费附加</t>
  </si>
  <si>
    <t>地方教育费附加</t>
  </si>
  <si>
    <t>印花税</t>
  </si>
  <si>
    <t>防洪费</t>
  </si>
  <si>
    <t>个人所得税</t>
  </si>
  <si>
    <t>纳税合计</t>
    <phoneticPr fontId="10" type="noConversion"/>
  </si>
  <si>
    <t>流转税税率</t>
    <phoneticPr fontId="10" type="noConversion"/>
  </si>
  <si>
    <t>所得税税率</t>
    <phoneticPr fontId="10" type="noConversion"/>
  </si>
  <si>
    <t>调整后企业所得税</t>
    <phoneticPr fontId="10" type="noConversion"/>
  </si>
  <si>
    <t>调整后纳税合计</t>
    <phoneticPr fontId="10" type="noConversion"/>
  </si>
  <si>
    <t xml:space="preserve">        年份</t>
  </si>
  <si>
    <t>验收数据</t>
    <phoneticPr fontId="10" type="noConversion"/>
  </si>
  <si>
    <t>对比2010年增长率</t>
    <phoneticPr fontId="10" type="noConversion"/>
  </si>
  <si>
    <t>内容</t>
  </si>
  <si>
    <t>累计</t>
    <phoneticPr fontId="10" type="noConversion"/>
  </si>
  <si>
    <t>2010年收入</t>
    <phoneticPr fontId="10" type="noConversion"/>
  </si>
  <si>
    <t>软件服务收入</t>
    <phoneticPr fontId="10" type="noConversion"/>
  </si>
  <si>
    <t>净利润</t>
    <phoneticPr fontId="10" type="noConversion"/>
  </si>
  <si>
    <t>税收</t>
    <phoneticPr fontId="10" type="noConversion"/>
  </si>
  <si>
    <t>项目实际数据</t>
    <phoneticPr fontId="10" type="noConversion"/>
  </si>
  <si>
    <t>实际数据</t>
    <phoneticPr fontId="10" type="noConversion"/>
  </si>
  <si>
    <t>单位经济指标</t>
    <phoneticPr fontId="10" type="noConversion"/>
  </si>
  <si>
    <t>2011-14累计</t>
    <phoneticPr fontId="10" type="noConversion"/>
  </si>
  <si>
    <t>主营业务收入</t>
    <phoneticPr fontId="10" type="noConversion"/>
  </si>
  <si>
    <t>其中软件业务收入</t>
    <phoneticPr fontId="10" type="noConversion"/>
  </si>
  <si>
    <t>纳税总金额</t>
    <phoneticPr fontId="10" type="noConversion"/>
  </si>
  <si>
    <t>单位实际数据</t>
    <phoneticPr fontId="10" type="noConversion"/>
  </si>
  <si>
    <t>2014-2017</t>
    <phoneticPr fontId="10" type="noConversion"/>
  </si>
  <si>
    <t>主投单位审计报告</t>
    <phoneticPr fontId="10" type="noConversion"/>
  </si>
  <si>
    <t>2010年</t>
    <phoneticPr fontId="10" type="noConversion"/>
  </si>
  <si>
    <t>2011年</t>
    <phoneticPr fontId="10" type="noConversion"/>
  </si>
  <si>
    <t>本部审计报告-净利润</t>
    <phoneticPr fontId="10" type="noConversion"/>
  </si>
  <si>
    <t>本部审计报告-纳税总额</t>
    <phoneticPr fontId="10" type="noConversion"/>
  </si>
  <si>
    <t>合并审计报告-主营业务收入总额</t>
    <phoneticPr fontId="10" type="noConversion"/>
  </si>
  <si>
    <t>合并审计报告-净利润</t>
    <phoneticPr fontId="10" type="noConversion"/>
  </si>
  <si>
    <t>合并审计报告-纳税总额</t>
    <phoneticPr fontId="10" type="noConversion"/>
  </si>
  <si>
    <t>开票项目</t>
  </si>
  <si>
    <t>开票公司</t>
  </si>
  <si>
    <t>发票号码</t>
  </si>
  <si>
    <t>年</t>
  </si>
  <si>
    <t>月</t>
  </si>
  <si>
    <t>日</t>
  </si>
  <si>
    <t>提单人</t>
  </si>
  <si>
    <t>团队</t>
  </si>
  <si>
    <t>运营商</t>
  </si>
  <si>
    <t>省份</t>
  </si>
  <si>
    <t>营收类型</t>
  </si>
  <si>
    <t>实际开票金额</t>
  </si>
  <si>
    <t>电信业</t>
  </si>
  <si>
    <t>QX</t>
  </si>
  <si>
    <t>07395515</t>
  </si>
  <si>
    <t>刘炎飞</t>
  </si>
  <si>
    <t>津瑞</t>
  </si>
  <si>
    <t>联通</t>
  </si>
  <si>
    <t>内蒙古</t>
  </si>
  <si>
    <t>游戏</t>
  </si>
  <si>
    <t>03108953</t>
  </si>
  <si>
    <t>电信</t>
  </si>
  <si>
    <t>全网</t>
  </si>
  <si>
    <t>彩信</t>
  </si>
  <si>
    <t>信息费</t>
  </si>
  <si>
    <t>09967562</t>
  </si>
  <si>
    <t>张晓丹</t>
  </si>
  <si>
    <t>RMC</t>
  </si>
  <si>
    <t>移动</t>
  </si>
  <si>
    <t>天津</t>
  </si>
  <si>
    <t>01588171</t>
  </si>
  <si>
    <t>吉林</t>
  </si>
  <si>
    <t>08047759</t>
  </si>
  <si>
    <t>03118103</t>
  </si>
  <si>
    <t>彩铃</t>
  </si>
  <si>
    <t>07836240</t>
  </si>
  <si>
    <t>07237569</t>
  </si>
  <si>
    <t>00492024</t>
  </si>
  <si>
    <t>陕西</t>
  </si>
  <si>
    <t>09755362</t>
  </si>
  <si>
    <t>00768894</t>
  </si>
  <si>
    <t>07494479</t>
  </si>
  <si>
    <t>03580335</t>
  </si>
  <si>
    <t>05072535</t>
  </si>
  <si>
    <t>00118461</t>
  </si>
  <si>
    <t>河南</t>
  </si>
  <si>
    <t>04349434</t>
  </si>
  <si>
    <t>04847435</t>
  </si>
  <si>
    <t>02364001</t>
  </si>
  <si>
    <t>00409024</t>
  </si>
  <si>
    <t>02709129</t>
  </si>
  <si>
    <t>山西</t>
  </si>
  <si>
    <t>02078262</t>
  </si>
  <si>
    <t>02089920</t>
  </si>
  <si>
    <t>09117980</t>
  </si>
  <si>
    <t>01211147</t>
  </si>
  <si>
    <t>广西</t>
  </si>
  <si>
    <t>00139786</t>
  </si>
  <si>
    <t>04694421</t>
  </si>
  <si>
    <t>00062893</t>
  </si>
  <si>
    <t>04624338</t>
  </si>
  <si>
    <t>05429242</t>
  </si>
  <si>
    <t>06420589</t>
  </si>
  <si>
    <t>03805955</t>
  </si>
  <si>
    <t>北京</t>
  </si>
  <si>
    <t>08651874</t>
  </si>
  <si>
    <t>QX</t>
    <phoneticPr fontId="11" type="noConversion"/>
  </si>
  <si>
    <t>05950036</t>
  </si>
  <si>
    <t>张晓丹</t>
    <phoneticPr fontId="11" type="noConversion"/>
  </si>
  <si>
    <t>湖南</t>
  </si>
  <si>
    <t>信息费</t>
    <phoneticPr fontId="11" type="noConversion"/>
  </si>
  <si>
    <t>05407439</t>
  </si>
  <si>
    <t>04263806</t>
  </si>
  <si>
    <t>04194523</t>
  </si>
  <si>
    <t>00559379</t>
  </si>
  <si>
    <t>上海</t>
  </si>
  <si>
    <t>09525572</t>
  </si>
  <si>
    <t>00469823</t>
  </si>
  <si>
    <t>江西</t>
  </si>
  <si>
    <t>05249555</t>
  </si>
  <si>
    <t>09477888</t>
  </si>
  <si>
    <t>03400232</t>
  </si>
  <si>
    <t>01388230</t>
  </si>
  <si>
    <t>04607534</t>
  </si>
  <si>
    <t>00553720</t>
  </si>
  <si>
    <t>08196477</t>
  </si>
  <si>
    <t>09127888</t>
  </si>
  <si>
    <t>09871157</t>
  </si>
  <si>
    <t>06570781</t>
  </si>
  <si>
    <t>09942557</t>
  </si>
  <si>
    <t>01245233</t>
  </si>
  <si>
    <t>08219099</t>
  </si>
  <si>
    <t>09176486</t>
  </si>
  <si>
    <t>05243107</t>
  </si>
  <si>
    <t>07038009</t>
  </si>
  <si>
    <t>02785747</t>
  </si>
  <si>
    <t>河北</t>
  </si>
  <si>
    <t>07968807</t>
  </si>
  <si>
    <t>08750557</t>
  </si>
  <si>
    <t>04052103</t>
  </si>
  <si>
    <t>江苏</t>
  </si>
  <si>
    <t>02636245</t>
  </si>
  <si>
    <t>4</t>
  </si>
  <si>
    <t>05060498</t>
  </si>
  <si>
    <t>01204681</t>
  </si>
  <si>
    <t>01062056</t>
  </si>
  <si>
    <t>01533304</t>
  </si>
  <si>
    <t>06393195</t>
  </si>
  <si>
    <t>05925790</t>
  </si>
  <si>
    <t>6</t>
  </si>
  <si>
    <t>04622467</t>
  </si>
  <si>
    <t>8</t>
  </si>
  <si>
    <t>05831264</t>
  </si>
  <si>
    <t>12</t>
  </si>
  <si>
    <t>01009437</t>
  </si>
  <si>
    <t>09829367</t>
  </si>
  <si>
    <t>13</t>
  </si>
  <si>
    <t>07913439</t>
  </si>
  <si>
    <t>15</t>
  </si>
  <si>
    <t>06477247</t>
  </si>
  <si>
    <t>06223548</t>
  </si>
  <si>
    <t>18</t>
  </si>
  <si>
    <t>02922335</t>
  </si>
  <si>
    <t>19</t>
  </si>
  <si>
    <t>08753775</t>
  </si>
  <si>
    <t>03478137</t>
  </si>
  <si>
    <t>25</t>
  </si>
  <si>
    <t>03852446</t>
  </si>
  <si>
    <t>02133352</t>
  </si>
  <si>
    <t>26</t>
  </si>
  <si>
    <t>08733588</t>
  </si>
  <si>
    <t>05425746</t>
  </si>
  <si>
    <t>01</t>
  </si>
  <si>
    <t>00403029</t>
  </si>
  <si>
    <t>03</t>
  </si>
  <si>
    <t>01417066</t>
  </si>
  <si>
    <t>10</t>
  </si>
  <si>
    <t>06685549</t>
  </si>
  <si>
    <t>00432056</t>
  </si>
  <si>
    <t>11</t>
  </si>
  <si>
    <t>03272974</t>
  </si>
  <si>
    <t>04694759</t>
  </si>
  <si>
    <t>09247327</t>
  </si>
  <si>
    <t>03603999</t>
  </si>
  <si>
    <t>07877480</t>
  </si>
  <si>
    <t>07596909</t>
  </si>
  <si>
    <t>16</t>
  </si>
  <si>
    <t>09212288</t>
  </si>
  <si>
    <t>08152084</t>
  </si>
  <si>
    <t>06407667</t>
  </si>
  <si>
    <t>02050873</t>
  </si>
  <si>
    <t>01380779</t>
  </si>
  <si>
    <t>01424781</t>
  </si>
  <si>
    <t>23</t>
  </si>
  <si>
    <t>05760152</t>
  </si>
  <si>
    <t>05</t>
  </si>
  <si>
    <t>06</t>
  </si>
  <si>
    <t>06886078</t>
  </si>
  <si>
    <t>03013943</t>
  </si>
  <si>
    <t>07161590</t>
  </si>
  <si>
    <t>14</t>
  </si>
  <si>
    <t>07255371</t>
  </si>
  <si>
    <t>02939810</t>
  </si>
  <si>
    <t>08826734</t>
  </si>
  <si>
    <t>00123963</t>
  </si>
  <si>
    <t>05779767</t>
  </si>
  <si>
    <t>02038757</t>
  </si>
  <si>
    <t>00342616</t>
  </si>
  <si>
    <t>00186316</t>
  </si>
  <si>
    <t>21</t>
  </si>
  <si>
    <t>04134651</t>
  </si>
  <si>
    <t>27</t>
  </si>
  <si>
    <t>03811945</t>
  </si>
  <si>
    <t>28</t>
  </si>
  <si>
    <t>06783092</t>
  </si>
  <si>
    <t>08183190</t>
  </si>
  <si>
    <t>04884502</t>
  </si>
  <si>
    <t>02672679</t>
  </si>
  <si>
    <t>00423945</t>
  </si>
  <si>
    <t>03550453</t>
  </si>
  <si>
    <t>04626487</t>
  </si>
  <si>
    <t>09</t>
  </si>
  <si>
    <t>04291430</t>
  </si>
  <si>
    <t>03869563</t>
  </si>
  <si>
    <t>04327536</t>
  </si>
  <si>
    <t>17</t>
  </si>
  <si>
    <t>09728092</t>
  </si>
  <si>
    <t>00789393</t>
  </si>
  <si>
    <t>04165227</t>
  </si>
  <si>
    <t>08822639</t>
  </si>
  <si>
    <t>24</t>
  </si>
  <si>
    <t>05504268</t>
  </si>
  <si>
    <t>09813020</t>
  </si>
  <si>
    <t>07430551</t>
  </si>
  <si>
    <t>04535989</t>
  </si>
  <si>
    <t>01759710</t>
  </si>
  <si>
    <t>07</t>
  </si>
  <si>
    <t>04367716</t>
  </si>
  <si>
    <t>03628220</t>
  </si>
  <si>
    <t>00308343</t>
  </si>
  <si>
    <t>06260313</t>
  </si>
  <si>
    <t>07173712</t>
  </si>
  <si>
    <t>06978770</t>
  </si>
  <si>
    <t>06707955</t>
  </si>
  <si>
    <t>00163505</t>
  </si>
  <si>
    <t>01024577</t>
  </si>
  <si>
    <t>05904136</t>
  </si>
  <si>
    <t>05512515</t>
  </si>
  <si>
    <t>07840149</t>
  </si>
  <si>
    <t>08298203</t>
  </si>
  <si>
    <t>06342387</t>
  </si>
  <si>
    <t>08502200</t>
  </si>
  <si>
    <t>08</t>
  </si>
  <si>
    <t>01147062</t>
  </si>
  <si>
    <t>03818548</t>
  </si>
  <si>
    <t>06534204</t>
  </si>
  <si>
    <t>08926418</t>
  </si>
  <si>
    <t>09609787</t>
  </si>
  <si>
    <t>07611269</t>
  </si>
  <si>
    <t>02668562</t>
  </si>
  <si>
    <t>06895447</t>
  </si>
  <si>
    <t>02688406</t>
  </si>
  <si>
    <t>06823650</t>
  </si>
  <si>
    <t>07327288</t>
  </si>
  <si>
    <t>07912790</t>
  </si>
  <si>
    <t>00175650</t>
  </si>
  <si>
    <t>07178538</t>
  </si>
  <si>
    <t>06011812</t>
  </si>
  <si>
    <t>02900844</t>
  </si>
  <si>
    <t>09694499</t>
  </si>
  <si>
    <t>开票专员</t>
  </si>
  <si>
    <t>03043658</t>
  </si>
  <si>
    <t>02179360</t>
  </si>
  <si>
    <t>08592504</t>
  </si>
  <si>
    <t>08711822</t>
  </si>
  <si>
    <t>07052167</t>
  </si>
  <si>
    <t>08168523</t>
  </si>
  <si>
    <t>06106561</t>
  </si>
  <si>
    <t>22</t>
  </si>
  <si>
    <t>其他</t>
  </si>
  <si>
    <t>02621846</t>
  </si>
  <si>
    <t>03438160</t>
  </si>
  <si>
    <t>06503066</t>
  </si>
  <si>
    <t>06484076</t>
  </si>
  <si>
    <t>03682544</t>
  </si>
  <si>
    <t>01379066</t>
  </si>
  <si>
    <t>05050470</t>
  </si>
  <si>
    <t>05923661</t>
  </si>
  <si>
    <t>02989341</t>
  </si>
  <si>
    <t>07303039</t>
  </si>
  <si>
    <t>05907463</t>
  </si>
  <si>
    <t>08935533</t>
  </si>
  <si>
    <t>05777303</t>
  </si>
  <si>
    <t>03821247</t>
  </si>
  <si>
    <t>02277852</t>
  </si>
  <si>
    <t>07587161</t>
  </si>
  <si>
    <t>00204844</t>
  </si>
  <si>
    <t>00195053</t>
  </si>
  <si>
    <t>09983081</t>
  </si>
  <si>
    <t>20</t>
  </si>
  <si>
    <t>00347362</t>
  </si>
  <si>
    <t>07060163</t>
  </si>
  <si>
    <t>07737640</t>
  </si>
  <si>
    <t>03353451</t>
  </si>
  <si>
    <t>04655602</t>
  </si>
  <si>
    <t>04198842</t>
  </si>
  <si>
    <t>06887515</t>
  </si>
  <si>
    <t>07534499</t>
  </si>
  <si>
    <t>00985292</t>
  </si>
  <si>
    <t>重庆</t>
  </si>
  <si>
    <t>07975648</t>
  </si>
  <si>
    <t>07152593</t>
  </si>
  <si>
    <t>09263379</t>
  </si>
  <si>
    <t>09884862</t>
  </si>
  <si>
    <t>04</t>
  </si>
  <si>
    <t>00934996</t>
  </si>
  <si>
    <t>06718793</t>
  </si>
  <si>
    <t>05486171</t>
  </si>
  <si>
    <t>06647157</t>
  </si>
  <si>
    <t>04507284</t>
  </si>
  <si>
    <t>04239689</t>
  </si>
  <si>
    <t>00867361</t>
  </si>
  <si>
    <t>09880390</t>
  </si>
  <si>
    <t>01469040</t>
  </si>
  <si>
    <t>06767100</t>
  </si>
  <si>
    <t>05553216</t>
  </si>
  <si>
    <t>01642192</t>
  </si>
  <si>
    <t>03052572</t>
  </si>
  <si>
    <t>07596949</t>
  </si>
  <si>
    <t>00851926</t>
  </si>
  <si>
    <t>01095224</t>
  </si>
  <si>
    <t>00282164</t>
  </si>
  <si>
    <t>02938149</t>
  </si>
  <si>
    <t>07781252</t>
  </si>
  <si>
    <t>03653709</t>
  </si>
  <si>
    <t>02029256</t>
  </si>
  <si>
    <t>03117475</t>
  </si>
  <si>
    <t>03266161</t>
  </si>
  <si>
    <t>02330710</t>
  </si>
  <si>
    <t>03625168</t>
  </si>
  <si>
    <t>02</t>
  </si>
  <si>
    <t>02935574</t>
  </si>
  <si>
    <t>07582369</t>
  </si>
  <si>
    <t>03347333</t>
  </si>
  <si>
    <t>03608126</t>
  </si>
  <si>
    <t>07010135</t>
  </si>
  <si>
    <t>04944322</t>
  </si>
  <si>
    <t>05187117</t>
  </si>
  <si>
    <t>06345834</t>
  </si>
  <si>
    <t>07380863</t>
  </si>
  <si>
    <t>08433031</t>
  </si>
  <si>
    <t>07491395</t>
  </si>
  <si>
    <t>09400621</t>
  </si>
  <si>
    <t>07382005</t>
  </si>
  <si>
    <t>04666673</t>
  </si>
  <si>
    <t>08336920</t>
  </si>
  <si>
    <t>发票专员</t>
  </si>
  <si>
    <t>05278076</t>
  </si>
  <si>
    <t>00327597</t>
  </si>
  <si>
    <t>09905198</t>
  </si>
  <si>
    <t>01396522</t>
  </si>
  <si>
    <t>01093094</t>
  </si>
  <si>
    <t>09850044</t>
  </si>
  <si>
    <t>03510169</t>
  </si>
  <si>
    <t>01756674</t>
  </si>
  <si>
    <t>02237286</t>
  </si>
  <si>
    <t>04070787</t>
  </si>
  <si>
    <t>01400049</t>
  </si>
  <si>
    <t>03240023</t>
  </si>
  <si>
    <t>04344517</t>
  </si>
  <si>
    <t>05009137</t>
  </si>
  <si>
    <t>02432679</t>
  </si>
  <si>
    <t>01176669</t>
  </si>
  <si>
    <t>06966487</t>
  </si>
  <si>
    <t>06279220</t>
  </si>
  <si>
    <t>06266232</t>
  </si>
  <si>
    <t>05022881</t>
  </si>
  <si>
    <t>01328956</t>
  </si>
  <si>
    <t>08628157</t>
  </si>
  <si>
    <t>03311559</t>
  </si>
  <si>
    <t>05427401</t>
  </si>
  <si>
    <t>01242053</t>
  </si>
  <si>
    <t>04672486</t>
  </si>
  <si>
    <t>09098224</t>
  </si>
  <si>
    <t>07914295</t>
  </si>
  <si>
    <t>06463661</t>
  </si>
  <si>
    <t>06503073</t>
  </si>
  <si>
    <t>08410781</t>
  </si>
  <si>
    <t>07293747</t>
  </si>
  <si>
    <t>07405762</t>
  </si>
  <si>
    <t>02811358</t>
  </si>
  <si>
    <t>01620487</t>
  </si>
  <si>
    <t>09613535</t>
  </si>
  <si>
    <t>01533269</t>
  </si>
  <si>
    <t>03288827</t>
  </si>
  <si>
    <t>00755723</t>
  </si>
  <si>
    <t>09286648</t>
  </si>
  <si>
    <t>00357856</t>
  </si>
  <si>
    <t>03170273</t>
  </si>
  <si>
    <t>02661128</t>
  </si>
  <si>
    <t>04483552</t>
  </si>
  <si>
    <t>00432832</t>
  </si>
  <si>
    <t>04521561</t>
  </si>
  <si>
    <t>增值税专用发票</t>
  </si>
  <si>
    <t>06101143</t>
  </si>
  <si>
    <t>06101144</t>
  </si>
  <si>
    <t>06101145</t>
  </si>
  <si>
    <t>06101146</t>
  </si>
  <si>
    <t>06101150</t>
  </si>
  <si>
    <t>06101151</t>
  </si>
  <si>
    <t>06101153</t>
  </si>
  <si>
    <t>06101154</t>
  </si>
  <si>
    <t>03741204-06</t>
  </si>
  <si>
    <t>03741219</t>
  </si>
  <si>
    <t>08334890</t>
  </si>
  <si>
    <t>03741225</t>
  </si>
  <si>
    <t>04013589</t>
  </si>
  <si>
    <t>青海</t>
  </si>
  <si>
    <t>04013599</t>
  </si>
  <si>
    <t>03741227-1231</t>
  </si>
  <si>
    <t>安卓游戏</t>
  </si>
  <si>
    <t>06101175</t>
  </si>
  <si>
    <t>06101177</t>
  </si>
  <si>
    <t>06101178</t>
  </si>
  <si>
    <t>增值税普通发票</t>
  </si>
  <si>
    <t>03898846</t>
  </si>
  <si>
    <t>03898854</t>
  </si>
  <si>
    <t>宁夏</t>
  </si>
  <si>
    <t>03898856</t>
  </si>
  <si>
    <t>03898857</t>
  </si>
  <si>
    <t>03898858</t>
  </si>
  <si>
    <t>03923631</t>
  </si>
  <si>
    <t>云南</t>
  </si>
  <si>
    <t>03923634</t>
  </si>
  <si>
    <t>06101287</t>
  </si>
  <si>
    <t>06101301</t>
  </si>
  <si>
    <t>06101290</t>
  </si>
  <si>
    <t>06101289</t>
  </si>
  <si>
    <t>06101296</t>
  </si>
  <si>
    <t>06101281</t>
  </si>
  <si>
    <t>06101282</t>
  </si>
  <si>
    <t>06101283</t>
  </si>
  <si>
    <t>06101302</t>
  </si>
  <si>
    <t>06101303</t>
  </si>
  <si>
    <t>03923637</t>
  </si>
  <si>
    <t>06101306</t>
  </si>
  <si>
    <t>06101310</t>
  </si>
  <si>
    <t>06101313</t>
  </si>
  <si>
    <t>06101315</t>
  </si>
  <si>
    <t>06101317</t>
  </si>
  <si>
    <t>06101318</t>
  </si>
  <si>
    <t>06101337</t>
  </si>
  <si>
    <t>06101322</t>
  </si>
  <si>
    <t>06101325</t>
  </si>
  <si>
    <t>06101326</t>
  </si>
  <si>
    <t>06101327</t>
  </si>
  <si>
    <t>06101333</t>
  </si>
  <si>
    <t>06101332</t>
  </si>
  <si>
    <t>03923645-3646</t>
  </si>
  <si>
    <t>03923647-3648</t>
  </si>
  <si>
    <t>25870158</t>
  </si>
  <si>
    <t>25870151</t>
  </si>
  <si>
    <t>25870155</t>
  </si>
  <si>
    <t>03923638</t>
  </si>
  <si>
    <t>03923639</t>
  </si>
  <si>
    <t>03923640</t>
  </si>
  <si>
    <t>03923641</t>
  </si>
  <si>
    <t>03923642</t>
  </si>
  <si>
    <t>03923643</t>
  </si>
  <si>
    <t>03923644</t>
  </si>
  <si>
    <t>25870165</t>
  </si>
  <si>
    <t>25870167</t>
  </si>
  <si>
    <t>25870169</t>
  </si>
  <si>
    <t>25870172</t>
  </si>
  <si>
    <t>25870178</t>
  </si>
  <si>
    <t>25870179</t>
  </si>
  <si>
    <t>25870180</t>
  </si>
  <si>
    <t>25870159</t>
  </si>
  <si>
    <t>25870164</t>
  </si>
  <si>
    <t>03923649</t>
  </si>
  <si>
    <t>03923650</t>
  </si>
  <si>
    <t>03923651</t>
  </si>
  <si>
    <t>03923652</t>
  </si>
  <si>
    <t>25870238</t>
  </si>
  <si>
    <t>25870249</t>
  </si>
  <si>
    <t>00343600</t>
  </si>
  <si>
    <t>00343601</t>
  </si>
  <si>
    <t>00343602</t>
  </si>
  <si>
    <t>00343603</t>
  </si>
  <si>
    <t>00343608</t>
  </si>
  <si>
    <t>00343609</t>
  </si>
  <si>
    <t>00343622</t>
  </si>
  <si>
    <t>00343623</t>
  </si>
  <si>
    <t>00343624</t>
  </si>
  <si>
    <t>00343625</t>
  </si>
  <si>
    <t>00343626</t>
  </si>
  <si>
    <t>00343632</t>
  </si>
  <si>
    <t>00343633</t>
  </si>
  <si>
    <t>00343635</t>
  </si>
  <si>
    <t>00343643</t>
  </si>
  <si>
    <t>00343645</t>
  </si>
  <si>
    <t>00343648</t>
  </si>
  <si>
    <t>00343652</t>
  </si>
  <si>
    <t>00343653</t>
  </si>
  <si>
    <t>00343654</t>
  </si>
  <si>
    <t>00343656</t>
  </si>
  <si>
    <t>00343657</t>
  </si>
  <si>
    <t>00343659</t>
  </si>
  <si>
    <t>00343660</t>
  </si>
  <si>
    <t>00343666</t>
  </si>
  <si>
    <t>00343667</t>
  </si>
  <si>
    <t>00343668</t>
  </si>
  <si>
    <t>00343669</t>
  </si>
  <si>
    <t>00343670</t>
  </si>
  <si>
    <t>00343677</t>
  </si>
  <si>
    <t>00343683</t>
  </si>
  <si>
    <t>00343684</t>
  </si>
  <si>
    <t>00343685</t>
  </si>
  <si>
    <t>00343687</t>
  </si>
  <si>
    <t>00343688</t>
  </si>
  <si>
    <t>00343689</t>
  </si>
  <si>
    <t>00343690</t>
  </si>
  <si>
    <t>00343691</t>
  </si>
  <si>
    <t>00343692</t>
  </si>
  <si>
    <t>2015</t>
  </si>
  <si>
    <t>00343696</t>
  </si>
  <si>
    <t>00343697</t>
  </si>
  <si>
    <t>00343698</t>
  </si>
  <si>
    <t>00343699</t>
  </si>
  <si>
    <t>00343700</t>
  </si>
  <si>
    <t>00343701</t>
  </si>
  <si>
    <t>00343702</t>
  </si>
  <si>
    <t>00343703</t>
  </si>
  <si>
    <t>00343706</t>
  </si>
  <si>
    <t>00343707</t>
  </si>
  <si>
    <t>00343708</t>
  </si>
  <si>
    <t>00343715</t>
  </si>
  <si>
    <t>00343719</t>
  </si>
  <si>
    <t>00343722</t>
  </si>
  <si>
    <t>00343723</t>
  </si>
  <si>
    <t>00343727</t>
  </si>
  <si>
    <t>00343739</t>
  </si>
  <si>
    <t>00343741</t>
  </si>
  <si>
    <t>00343753</t>
  </si>
  <si>
    <t>00343754</t>
  </si>
  <si>
    <t>00343755</t>
  </si>
  <si>
    <t>00343756</t>
  </si>
  <si>
    <t>00343758</t>
  </si>
  <si>
    <t>00343759</t>
  </si>
  <si>
    <t>00343760</t>
  </si>
  <si>
    <t>00343761</t>
  </si>
  <si>
    <t>00343764</t>
  </si>
  <si>
    <t>00343769</t>
  </si>
  <si>
    <t>00343771</t>
  </si>
  <si>
    <t>00343772</t>
  </si>
  <si>
    <t>00343774</t>
  </si>
  <si>
    <t>00343775</t>
  </si>
  <si>
    <t>00343777</t>
  </si>
  <si>
    <t>00343778</t>
  </si>
  <si>
    <t>03841827</t>
  </si>
  <si>
    <t>03841829</t>
  </si>
  <si>
    <t>03841830</t>
  </si>
  <si>
    <t>03841836</t>
  </si>
  <si>
    <t>03841837</t>
  </si>
  <si>
    <t>03841842</t>
  </si>
  <si>
    <t>03841843</t>
  </si>
  <si>
    <t>03841849</t>
  </si>
  <si>
    <t>03841850</t>
  </si>
  <si>
    <t>03841851</t>
  </si>
  <si>
    <t>03841852</t>
  </si>
  <si>
    <t>03841855</t>
  </si>
  <si>
    <t>03841856</t>
  </si>
  <si>
    <t>03841864</t>
  </si>
  <si>
    <t>王金贺</t>
  </si>
  <si>
    <t>03841865</t>
  </si>
  <si>
    <t>03841866</t>
  </si>
  <si>
    <t>03841876</t>
  </si>
  <si>
    <t>03841877</t>
  </si>
  <si>
    <t>03841878</t>
  </si>
  <si>
    <t>03841879</t>
  </si>
  <si>
    <t>03841880</t>
  </si>
  <si>
    <t>03841883</t>
  </si>
  <si>
    <t>03841888</t>
  </si>
  <si>
    <t>03841902</t>
  </si>
  <si>
    <t>03841903</t>
  </si>
  <si>
    <t>03841910</t>
  </si>
  <si>
    <t>03841911</t>
  </si>
  <si>
    <t>03841912</t>
  </si>
  <si>
    <t>03841913</t>
  </si>
  <si>
    <t>03841915</t>
  </si>
  <si>
    <t>03841918</t>
  </si>
  <si>
    <t>03841919</t>
  </si>
  <si>
    <t>03841923</t>
  </si>
  <si>
    <t>03841924</t>
  </si>
  <si>
    <t>03841925</t>
  </si>
  <si>
    <t>03841926</t>
  </si>
  <si>
    <t>03841936</t>
  </si>
  <si>
    <t>03841938</t>
  </si>
  <si>
    <t>03841939</t>
  </si>
  <si>
    <t>03841940</t>
  </si>
  <si>
    <t>03841957</t>
  </si>
  <si>
    <t>03841958</t>
  </si>
  <si>
    <t>03841960</t>
  </si>
  <si>
    <t>03841970</t>
  </si>
  <si>
    <t>24685849</t>
  </si>
  <si>
    <t>24685850</t>
  </si>
  <si>
    <t>24685859</t>
  </si>
  <si>
    <t>24685862</t>
  </si>
  <si>
    <t>24685866</t>
  </si>
  <si>
    <t>24685867</t>
  </si>
  <si>
    <t>24685868</t>
  </si>
  <si>
    <t>24685869</t>
  </si>
  <si>
    <t>24685870</t>
  </si>
  <si>
    <t>24685874</t>
  </si>
  <si>
    <t>24685875</t>
  </si>
  <si>
    <t>24685878</t>
  </si>
  <si>
    <t>24685879</t>
  </si>
  <si>
    <t>24685880</t>
  </si>
  <si>
    <t>24685881</t>
  </si>
  <si>
    <t>24685884</t>
  </si>
  <si>
    <t>24685885</t>
  </si>
  <si>
    <t>24685886</t>
  </si>
  <si>
    <t>24685891</t>
  </si>
  <si>
    <t>24685892</t>
  </si>
  <si>
    <t>24685894</t>
  </si>
  <si>
    <t>24685905</t>
  </si>
  <si>
    <t>24685910</t>
  </si>
  <si>
    <t>24685911</t>
  </si>
  <si>
    <t>24685913</t>
  </si>
  <si>
    <t>24685914</t>
  </si>
  <si>
    <t>24685918</t>
  </si>
  <si>
    <t>24685921</t>
  </si>
  <si>
    <t>24685930</t>
  </si>
  <si>
    <t>24685931</t>
  </si>
  <si>
    <t>24685935</t>
  </si>
  <si>
    <t>24685936</t>
  </si>
  <si>
    <t>24685937</t>
  </si>
  <si>
    <t>24685938</t>
  </si>
  <si>
    <t>24685939</t>
  </si>
  <si>
    <t>24685940</t>
  </si>
  <si>
    <t>24685941</t>
  </si>
  <si>
    <t>24685950</t>
  </si>
  <si>
    <t>24685958</t>
  </si>
  <si>
    <t>24685959</t>
  </si>
  <si>
    <t>24685960</t>
  </si>
  <si>
    <t>24685965</t>
  </si>
  <si>
    <t>24685966</t>
  </si>
  <si>
    <t>24685973</t>
  </si>
  <si>
    <t>24685980</t>
  </si>
  <si>
    <t>24685981</t>
  </si>
  <si>
    <t>24685984</t>
  </si>
  <si>
    <t>24685985</t>
  </si>
  <si>
    <t>24685987</t>
  </si>
  <si>
    <t>24685992</t>
  </si>
  <si>
    <t>24686001</t>
  </si>
  <si>
    <t>24686005</t>
  </si>
  <si>
    <t>24686007</t>
  </si>
  <si>
    <t>24686008</t>
  </si>
  <si>
    <t>24686026</t>
  </si>
  <si>
    <t>24686032</t>
  </si>
  <si>
    <t>32934956</t>
  </si>
  <si>
    <t>32934938</t>
  </si>
  <si>
    <t>24686016</t>
  </si>
  <si>
    <t>24686018</t>
  </si>
  <si>
    <t>24686019</t>
  </si>
  <si>
    <t>24686020</t>
  </si>
  <si>
    <t>24686021</t>
  </si>
  <si>
    <t>24686023</t>
  </si>
  <si>
    <t>24686012</t>
  </si>
  <si>
    <t>24686030</t>
  </si>
  <si>
    <t>32934947</t>
  </si>
  <si>
    <t>32934929</t>
  </si>
  <si>
    <t>32934930</t>
  </si>
  <si>
    <t>32934933</t>
  </si>
  <si>
    <t>32934934</t>
  </si>
  <si>
    <t>32934944</t>
  </si>
  <si>
    <t>32934945</t>
  </si>
  <si>
    <t>32934946</t>
  </si>
  <si>
    <t>24686011</t>
  </si>
  <si>
    <t>32934941</t>
  </si>
  <si>
    <t>32934942</t>
  </si>
  <si>
    <t>32934943</t>
  </si>
  <si>
    <t>32934958-32934959</t>
  </si>
  <si>
    <t>32934951</t>
  </si>
  <si>
    <t>32934955</t>
  </si>
  <si>
    <t>RBT</t>
  </si>
  <si>
    <t>RMC团队</t>
  </si>
  <si>
    <t>津瑞团队</t>
  </si>
  <si>
    <t>其他（内部往来）</t>
  </si>
  <si>
    <t>21168015</t>
  </si>
  <si>
    <t>21168016</t>
  </si>
  <si>
    <t>21168042</t>
  </si>
  <si>
    <t>MMS</t>
  </si>
  <si>
    <t>SMS</t>
  </si>
  <si>
    <r>
      <rPr>
        <sz val="10"/>
        <color theme="1"/>
        <rFont val="宋体"/>
        <family val="3"/>
        <charset val="134"/>
      </rPr>
      <t>R</t>
    </r>
    <r>
      <rPr>
        <sz val="10"/>
        <color theme="1"/>
        <rFont val="宋体"/>
        <family val="3"/>
        <charset val="134"/>
      </rPr>
      <t>BT</t>
    </r>
  </si>
  <si>
    <r>
      <rPr>
        <sz val="10"/>
        <color theme="1"/>
        <rFont val="宋体"/>
        <family val="3"/>
        <charset val="134"/>
      </rPr>
      <t>S</t>
    </r>
    <r>
      <rPr>
        <sz val="10"/>
        <color theme="1"/>
        <rFont val="宋体"/>
        <family val="3"/>
        <charset val="134"/>
      </rPr>
      <t xml:space="preserve">MS </t>
    </r>
  </si>
  <si>
    <t>28432205</t>
  </si>
  <si>
    <t>28432206</t>
  </si>
  <si>
    <t>28432207</t>
  </si>
  <si>
    <t>04448095</t>
  </si>
  <si>
    <t>07428065</t>
  </si>
  <si>
    <t>00400047</t>
  </si>
  <si>
    <t>04013591</t>
  </si>
  <si>
    <t>04013595</t>
  </si>
  <si>
    <t>06101312</t>
  </si>
  <si>
    <t>25870160</t>
  </si>
  <si>
    <t>25870161</t>
  </si>
  <si>
    <t>25870247</t>
  </si>
  <si>
    <t>00343651</t>
  </si>
  <si>
    <t>00343675</t>
  </si>
  <si>
    <t>00343712</t>
  </si>
  <si>
    <t>00343738</t>
  </si>
  <si>
    <t>03841840</t>
  </si>
  <si>
    <t>03841841</t>
  </si>
  <si>
    <t>03841901</t>
  </si>
  <si>
    <t>03841922</t>
  </si>
  <si>
    <t>03841950</t>
  </si>
  <si>
    <t>24685856</t>
  </si>
  <si>
    <t>24685887</t>
  </si>
  <si>
    <t>24685903</t>
  </si>
  <si>
    <t>24685920</t>
  </si>
  <si>
    <t>24685951</t>
  </si>
  <si>
    <t>24685970</t>
  </si>
  <si>
    <t>24685989</t>
  </si>
  <si>
    <t>24686025</t>
  </si>
  <si>
    <t>32934935</t>
  </si>
  <si>
    <r>
      <rPr>
        <b/>
        <sz val="12"/>
        <rFont val="Arial"/>
        <family val="2"/>
        <scheme val="minor"/>
      </rPr>
      <t xml:space="preserve">Strengths:
</t>
    </r>
    <r>
      <rPr>
        <sz val="12"/>
        <rFont val="Arial"/>
        <family val="2"/>
        <scheme val="minor"/>
      </rPr>
      <t>添加数据导mongodb的application集合中，已经将apk、app图标和游戏截图传到10.0.10.2上目录是/project/qxgame/resources/apk、/project/qxgame/resources/img和/project/qxgame/resources/img; 需要把excel文件中的[application]，根据格式放入到数据库中。暂时不需要写入评论，对于apk图片的文件名都已经改成英文的了</t>
    </r>
  </si>
  <si>
    <r>
      <rPr>
        <b/>
        <sz val="12"/>
        <rFont val="Arial"/>
        <family val="2"/>
        <scheme val="minor"/>
      </rPr>
      <t>Strenghts:</t>
    </r>
    <r>
      <rPr>
        <sz val="12"/>
        <rFont val="Arial"/>
        <family val="2"/>
        <scheme val="minor"/>
      </rPr>
      <t xml:space="preserve"> 
根据财务报表-【汇总-月】来完成月报表填写到【billing】中,需要注意公司和对应的游戏的关系（在这里的公司是指游戏开发商</t>
    </r>
    <r>
      <rPr>
        <sz val="12"/>
        <color rgb="FFFF0000"/>
        <rFont val="Arial (Body)"/>
      </rPr>
      <t>，游戏平台和游戏开发商分成比例为50%，计费方式为10元/每次下载</t>
    </r>
    <r>
      <rPr>
        <sz val="12"/>
        <rFont val="Arial"/>
        <family val="2"/>
        <scheme val="minor"/>
      </rPr>
      <t>）</t>
    </r>
  </si>
  <si>
    <r>
      <rPr>
        <b/>
        <sz val="12"/>
        <rFont val="Arial"/>
        <family val="2"/>
        <scheme val="minor"/>
      </rPr>
      <t>Strenghts:</t>
    </r>
    <r>
      <rPr>
        <sz val="12"/>
        <rFont val="Arial"/>
        <family val="2"/>
        <scheme val="minor"/>
      </rPr>
      <t xml:space="preserve"> 
根据月报表生成用户列表填写到【user】中，这部分需要填写购买记录，有关用户信息需要自己创建，购买记录根据月报表shengcheng。
</t>
    </r>
  </si>
  <si>
    <r>
      <rPr>
        <b/>
        <sz val="12"/>
        <rFont val="Arial"/>
        <family val="2"/>
        <scheme val="minor"/>
      </rPr>
      <t>Strengths:</t>
    </r>
    <r>
      <rPr>
        <sz val="12"/>
        <rFont val="Arial"/>
        <family val="2"/>
        <scheme val="minor"/>
      </rPr>
      <t xml:space="preserve"> 
根据月报表生成下载记录，填写到【downloading】，需要生成excel财务报表</t>
    </r>
  </si>
  <si>
    <r>
      <rPr>
        <b/>
        <sz val="12"/>
        <rFont val="Arial"/>
        <family val="2"/>
        <scheme val="minor"/>
      </rPr>
      <t>Opportunities:</t>
    </r>
    <r>
      <rPr>
        <sz val="12"/>
        <rFont val="Arial"/>
        <family val="2"/>
        <scheme val="minor"/>
      </rPr>
      <t xml:space="preserve"> </t>
    </r>
  </si>
  <si>
    <r>
      <rPr>
        <b/>
        <sz val="12"/>
        <rFont val="Arial"/>
        <family val="2"/>
        <scheme val="minor"/>
      </rPr>
      <t>Threats:</t>
    </r>
    <r>
      <rPr>
        <sz val="12"/>
        <rFont val="Arial"/>
        <family val="2"/>
        <scheme val="minor"/>
      </rPr>
      <t xml:space="preserve"> </t>
    </r>
  </si>
  <si>
    <r>
      <rPr>
        <b/>
        <sz val="12"/>
        <rFont val="Arial"/>
        <family val="2"/>
        <scheme val="minor"/>
      </rPr>
      <t>Threats:</t>
    </r>
    <r>
      <rPr>
        <sz val="12"/>
        <rFont val="Arial"/>
        <family val="2"/>
        <scheme val="minor"/>
      </rPr>
      <t xml:space="preserve">
</t>
    </r>
  </si>
  <si>
    <t>人名</t>
  </si>
  <si>
    <t>评论</t>
  </si>
  <si>
    <t>评分</t>
  </si>
  <si>
    <t>黑欧巴</t>
  </si>
  <si>
    <t>考验技巧与反应力，手速党必拼游戏，锻炼手指灵活与思维，是个不错的选择。</t>
  </si>
  <si>
    <t>151****4764</t>
  </si>
  <si>
    <t>非常不错啊是个不错的手游。技术不是一天学会，慢慢来，高手都是新生过来的!</t>
  </si>
  <si>
    <t>北九</t>
  </si>
  <si>
    <t>这款游戏太魔性了，以至于我卸载了还有点舍不得。所以，从此我再也没有卸载过。特别好玩，又很刺激。现在我玩到王牌这一关了，非常推荐。可以锻炼反应力。</t>
  </si>
  <si>
    <t>达拉崩吧</t>
  </si>
  <si>
    <t>坑爹系列真的是脑洞大得可以，相比之下，还有这种操作显得友好了许多，基本玩过前30关后面的关卡套路就会熟稔于心。给五星的原因在于我不觉得它有任何闪亮之处，也不觉得它有任何缺点，它就是一款亲民的脑洞游戏。</t>
  </si>
  <si>
    <t>逝去终归不悔</t>
  </si>
  <si>
    <t>第一次玩智能手机时玩的第一款游戏，真心觉得很不错。也算得上是回忆了吧。以前经常和同学比谁跑的远。还冷嘲热讽过。哈哈，现在想想真的是很怀念</t>
  </si>
  <si>
    <t>爱唱歌的小老鼠</t>
  </si>
  <si>
    <t>这款游戏很好玩不错，非常好玩，还可以让小孩动动脑筋</t>
  </si>
  <si>
    <t>小兔兔</t>
  </si>
  <si>
    <t>我终于找到我的童年了，那时候我还没有手机，我是用的大人的手机，大人帮我下这个游戏，原来还不晓得这个游戏的名字叫什么？</t>
  </si>
  <si>
    <t>金拱門小燒肉</t>
  </si>
  <si>
    <t>真心很不错，是我手机里待的最久的同类游戏了，很耐玩。</t>
  </si>
  <si>
    <t>豆豆</t>
  </si>
  <si>
    <t>感觉心脏要窒息了。。。手残到想要仰天长啸。有种一人玩游戏，全家在迪厅的感觉。</t>
  </si>
  <si>
    <t>177****8972</t>
  </si>
  <si>
    <t>我觉得这个游戏很好玩可以锻炼我的反应能力这个游戏真的很好玩</t>
  </si>
  <si>
    <t>土味阿姨</t>
  </si>
  <si>
    <t>很好鸭，适合无聊的时候玩，特别是没有网的时候打发时间。平时我都是在我外婆家，没有WiFi无聊要死，发现了这个游戏我觉得我发现了新世界***</t>
  </si>
  <si>
    <t>我是上帝</t>
  </si>
  <si>
    <t>画面很好，制作精美！音乐也很好听！是静心设计过的 虽然笨手笨脚的 但是 才玩了一点就上瘾了 强推</t>
  </si>
  <si>
    <t>野渡</t>
  </si>
  <si>
    <t>休闲款的游戏，操作十分简单，但不代表容易，唯一容易的就是容易上瘾。只是因为在人群中问了一句这是啥，从此便迷上这款游戏，</t>
  </si>
  <si>
    <t>小飞侠a</t>
  </si>
  <si>
    <t>好玩好玩！有趣轻松的一款游戏。剧情丰富好玩</t>
  </si>
  <si>
    <t>小江一脚</t>
  </si>
  <si>
    <t>好游戏就是好游戏，群众眼光是雪亮的，评分高是有道理的。能让人身临其境的游戏，目前只玩三关。过后再评</t>
  </si>
  <si>
    <t>土龙</t>
  </si>
  <si>
    <t>是个很棒的体验。轻松的玩法，不急不慢的节奏。 虽然我只过了两张地图，我仍觉得这游戏值得推荐。</t>
  </si>
  <si>
    <t>shield</t>
  </si>
  <si>
    <t>好久没有中意的游戏了，这次终于有一个，五星！太好玩了！</t>
  </si>
  <si>
    <t>又幽莜</t>
  </si>
  <si>
    <t>我之所以喜欢这款游戏是因为这款游戏机关重重，很吸引我，也是这款游戏的魅力。但是有些关卡的很难得到，然后这款游戏的魅力就有一些失去，就不会那么吸引玩家。不过我觉得这个制造游戏者肯定很聪明在游戏里做了好多陷井让玩家晕头转向，也很着迷！</t>
  </si>
  <si>
    <t>MSdo小帅</t>
  </si>
  <si>
    <t>游戏很好就是金币有点难赚，特效贼好看。</t>
  </si>
  <si>
    <t>幕看西边斜阳</t>
  </si>
  <si>
    <t>游戏刺激好刷，打发时间， 喜欢这一类的， 希望再出几个版本，加油</t>
  </si>
  <si>
    <t>捣导蛋</t>
  </si>
  <si>
    <t>这款游戏总体上来看是很不错的，在玩法上还算可以，操作也很简单，只要移动摇杆就可以了，不过关卡上创意欠缺，音乐也比较单调。</t>
  </si>
  <si>
    <t>Icarus</t>
  </si>
  <si>
    <t>游戏画面很简单而又不显得单调，画面细节很不错，每个人物都很萌！让人看上去就很喜欢。</t>
  </si>
  <si>
    <t>姜李</t>
  </si>
  <si>
    <t>以前玩过就准备找不到时候终于找到了，非常好玩，因为才知道那个门可以点，以前不知道</t>
  </si>
  <si>
    <t>胖到模糊的窝瓜</t>
  </si>
  <si>
    <t>特别好玩，对我来说还蛮简单的。大家只要认真的去玩，就可以赢了，赢了的话还会很有成就感。</t>
  </si>
  <si>
    <t>小陈520</t>
  </si>
  <si>
    <t>是挺难忘的，序幕就刷了好多次...但是很好玩啊，画面很舒服，音乐选的也好</t>
  </si>
  <si>
    <t>小呆</t>
  </si>
  <si>
    <t>很不错的一款游戏，不想玩大众游戏，这款游戏达到了我的需求而且不是那种无脑的，很棒</t>
  </si>
  <si>
    <t>茶兮有枝</t>
  </si>
  <si>
    <t>游戏不错，很多细节处理的都很用心，只不过上手难度不是很低，值得一试！</t>
  </si>
  <si>
    <t>这游戏挺好玩的，挺不错的，会继续玩下去</t>
  </si>
  <si>
    <t>滴答滴</t>
  </si>
  <si>
    <t>很好玩，趣味性够，不错不错，就是有点强迫症，一直重来</t>
  </si>
  <si>
    <t>提灯小鬼I作者</t>
  </si>
  <si>
    <t>这个游戏真心不错，用心做的游戏，感觉自己才玩了2天，就是忠实粉丝了，真心不错</t>
  </si>
  <si>
    <t>黄龙</t>
  </si>
  <si>
    <t>真的很好玩，虽然画面糙点，但是世界构架好像挺大的，可玩性很强</t>
  </si>
  <si>
    <t>跳舞</t>
  </si>
  <si>
    <t>最近一直在找一个能有点意思的游戏 玩了一下 感觉可以 各方面都设置得很好 希望在有的地方添加点动感和一些惊喜那就更好了</t>
  </si>
  <si>
    <t>尅萨</t>
  </si>
  <si>
    <t>终于脱离新手村了，用了20分钟的时间，应该速度不慢了吧，希望能够越玩越666.</t>
  </si>
  <si>
    <t>130****6351</t>
  </si>
  <si>
    <t>游戏是不错，但是很容易出现某天数据全部清零、玩了好久的成果全部消失的情况，因为这个原因游戏我删除了好多次了，但是在游戏荒的时候又会忍不住再下回来。</t>
  </si>
  <si>
    <t>177****9196</t>
  </si>
  <si>
    <t>好游戏首先！ 但是！ 强迫症患者慎！！ 无近视or轻度技术慎！！！ 当年全心全意玩游戏时，你的视力可能就不行了，要注意调整呼吸！！！</t>
  </si>
  <si>
    <t>永远的水</t>
  </si>
  <si>
    <t>bug有点多,但是这是一款好游戏，我已经通了大部分的关卡了</t>
  </si>
  <si>
    <t>萤火虫</t>
  </si>
  <si>
    <t>bug有点多,但是这是一款好游戏，我已经通了大部分的关卡了。</t>
  </si>
  <si>
    <t>capella</t>
  </si>
  <si>
    <t>卡死了，还可以吧！只给3星，不过还是鼓励一下，棒棒哒，推荐玩这个游戏^O^~希望可以更好，毕竟好多人都在玩</t>
  </si>
  <si>
    <t>十一</t>
  </si>
  <si>
    <t>很少写评论，总的来说这游戏还不错，很耐玩，不过花的时间也多</t>
  </si>
  <si>
    <t>WECHAT</t>
  </si>
  <si>
    <t>好玩，适合时间多无聊的人玩，想要玩得好，需要很多时间。</t>
  </si>
  <si>
    <t>失我者永失</t>
  </si>
  <si>
    <t>还不错，游戏玩法很多，非常休闲，游戏方也算用心去做了</t>
  </si>
  <si>
    <t>道</t>
  </si>
  <si>
    <t>挺好玩的一款游戏，耐玩， 但是节奏有时候太慢，内容不错就是太枯燥</t>
  </si>
  <si>
    <t>下这个游戏是因为同学和我打赌，输的给赢的人打水……不要听了，是个悲伤的故事，我欠下了巨债，可能毕业前都还不清了ε=ε=(怒ﾟДﾟ)ﾉ像输了打一巴掌这样会比较好，促进血压循环，活跃气氛，还对身体好～</t>
  </si>
  <si>
    <t>HZY</t>
  </si>
  <si>
    <t>自从玩这个游戏 ，就卡了。而且死机 ，这游戏玩了之后 ，然后又死机了，游戏有问题了</t>
  </si>
  <si>
    <t>季末-寂寞</t>
  </si>
  <si>
    <t>这游戏太屌了！开始先给我一些外国人都看不懂的英语句子，接着是3个小时的加载，最后是20秒黑屏，怎么也进不去。别说我手机不好，我的手机可是荣耀手机呀！只能说制作商偷懒。</t>
  </si>
  <si>
    <t>156****2604</t>
  </si>
  <si>
    <t>什么原因老闪退，以前没有闪退，突然几天老闪退，现在不是没有解决，快烦死！</t>
  </si>
  <si>
    <t>189****4719</t>
  </si>
  <si>
    <t>简直就是垃圾一星都评高了</t>
  </si>
  <si>
    <t>可不可以要抱抱</t>
  </si>
  <si>
    <t>进不去进不去进不去 死都进不去 就是进不去 重下也进不去 一星都高了真的</t>
  </si>
  <si>
    <t>尼可迪斯默</t>
  </si>
  <si>
    <t>这个游戏真的辣鸡，浪费时间，游戏优化烂，画面粗制滥造，很多不合理的地方游戏策划粗糙没有逻辑，已经卸载了，辣鸡游戏。</t>
  </si>
  <si>
    <t>2013.7.1-2015.3.15</t>
    <phoneticPr fontId="29" type="noConversion"/>
  </si>
  <si>
    <t>（版权购买）重做</t>
    <phoneticPr fontId="29" type="noConversion"/>
  </si>
  <si>
    <t>Q版反恐精英</t>
    <phoneticPr fontId="29" type="noConversion"/>
  </si>
  <si>
    <t>2013.2.1-2015.1.31</t>
    <phoneticPr fontId="29" type="noConversion"/>
  </si>
  <si>
    <t>深圳市五湖四海信息技术有限公司</t>
    <phoneticPr fontId="29" type="noConversion"/>
  </si>
  <si>
    <t>针Ai</t>
    <phoneticPr fontId="29" type="noConversion"/>
  </si>
  <si>
    <t>合肥瑞博斯信息科技有限公司</t>
    <phoneticPr fontId="29" type="noConversion"/>
  </si>
  <si>
    <t>2013.5.1-2014.4.30</t>
    <phoneticPr fontId="29" type="noConversion"/>
  </si>
  <si>
    <t>大唐好徒弟</t>
    <phoneticPr fontId="29" type="noConversion"/>
  </si>
  <si>
    <t>深圳市王子科技有限公司</t>
    <phoneticPr fontId="29" type="noConversion"/>
  </si>
  <si>
    <t>北京掌智通科技有限公司</t>
    <phoneticPr fontId="29" type="noConversion"/>
  </si>
  <si>
    <t>美食喵喵喵</t>
    <phoneticPr fontId="29" type="noConversion"/>
  </si>
  <si>
    <t>吃货总动员</t>
    <phoneticPr fontId="29" type="noConversion"/>
  </si>
  <si>
    <t>广州道泉网络科技有限公司</t>
    <phoneticPr fontId="29" type="noConversion"/>
  </si>
  <si>
    <t>上海明熙信息技术有限公司</t>
    <phoneticPr fontId="29" type="noConversion"/>
  </si>
  <si>
    <t>2013.8.1-2013.12.31</t>
    <phoneticPr fontId="29" type="noConversion"/>
  </si>
  <si>
    <t>上海益玩网络科技有限公司</t>
    <phoneticPr fontId="29" type="noConversion"/>
  </si>
  <si>
    <t>北京快乐东西科技有限公司</t>
    <phoneticPr fontId="29" type="noConversion"/>
  </si>
  <si>
    <t>广州皇佳通讯技术有限公司</t>
    <phoneticPr fontId="29" type="noConversion"/>
  </si>
  <si>
    <t>上海乐畅信息技术有限公司</t>
    <phoneticPr fontId="29" type="noConversion"/>
  </si>
  <si>
    <t>上海优扬新媒信息技术有限公司</t>
    <phoneticPr fontId="29" type="noConversion"/>
  </si>
  <si>
    <t>江西省泰双康科技有限公司</t>
    <phoneticPr fontId="29" type="noConversion"/>
  </si>
  <si>
    <t>北京通达鸿帆科技有限公司</t>
    <phoneticPr fontId="29" type="noConversion"/>
  </si>
  <si>
    <t>杭州玩魔科技有限公司</t>
    <phoneticPr fontId="29" type="noConversion"/>
  </si>
  <si>
    <t>备注</t>
    <phoneticPr fontId="29" type="noConversion"/>
  </si>
  <si>
    <t>2013.4.13-2014.4.12</t>
    <phoneticPr fontId="29" type="noConversion"/>
  </si>
  <si>
    <t>2013.6.26-2014.6.25</t>
    <phoneticPr fontId="29" type="noConversion"/>
  </si>
  <si>
    <t>2013.4.1-2014.3.31
2013.7.24-2014.7.23</t>
    <phoneticPr fontId="29" type="noConversion"/>
  </si>
  <si>
    <t>2013.9.3-著作权保护期</t>
    <phoneticPr fontId="29" type="noConversion"/>
  </si>
  <si>
    <t>2013.3.16-2015.3.15</t>
    <phoneticPr fontId="29" type="noConversion"/>
  </si>
  <si>
    <t>2013.1.14-2014.12.31
2013.7.1-2015.6.30</t>
    <phoneticPr fontId="29" type="noConversion"/>
  </si>
  <si>
    <t>2011.12.1-2021.11.30</t>
    <phoneticPr fontId="29" type="noConversion"/>
  </si>
  <si>
    <t>2012.8.1-2013.7.31
2013.8.1-2014.7.31</t>
    <phoneticPr fontId="29" type="noConversion"/>
  </si>
  <si>
    <t>2012.10.1-2013.9.30
2013.10.1-2014.12.31</t>
    <phoneticPr fontId="29" type="noConversion"/>
  </si>
  <si>
    <t>2013.7.10-著作权保护期</t>
    <phoneticPr fontId="29" type="noConversion"/>
  </si>
  <si>
    <t>2013.8.1-2015.7.31</t>
    <phoneticPr fontId="29" type="noConversion"/>
  </si>
  <si>
    <t>2013.7.22-2014.12.31</t>
    <phoneticPr fontId="29" type="noConversion"/>
  </si>
  <si>
    <t>荒原</t>
    <phoneticPr fontId="29" type="noConversion"/>
  </si>
  <si>
    <t>吕布必须死</t>
    <phoneticPr fontId="29" type="noConversion"/>
  </si>
  <si>
    <t>魔塔2</t>
    <phoneticPr fontId="29" type="noConversion"/>
  </si>
  <si>
    <t>让海豚飞</t>
    <phoneticPr fontId="29" type="noConversion"/>
  </si>
  <si>
    <t>航讯中国象棋</t>
    <phoneticPr fontId="29" type="noConversion"/>
  </si>
  <si>
    <t>怪兽连萌</t>
    <phoneticPr fontId="29" type="noConversion"/>
  </si>
  <si>
    <t>百乐森林舞会</t>
    <phoneticPr fontId="29" type="noConversion"/>
  </si>
  <si>
    <t>海底消消</t>
    <phoneticPr fontId="29" type="noConversion"/>
  </si>
  <si>
    <t>时光之刃</t>
    <phoneticPr fontId="29" type="noConversion"/>
  </si>
  <si>
    <t>北京万讯通科技发展有限公司</t>
  </si>
  <si>
    <t>深圳市掌上乐游科技有限公司</t>
  </si>
  <si>
    <t>杭州玩魔科技有限公司</t>
  </si>
  <si>
    <t>广州道泉网络科技有限公司</t>
  </si>
  <si>
    <t>广州酷兴电子科技有限公司</t>
  </si>
  <si>
    <t>上海智炫堂游戏软件开发有限公司</t>
  </si>
  <si>
    <t>命运的选择</t>
    <phoneticPr fontId="29" type="noConversion"/>
  </si>
  <si>
    <t>深圳市一号科技有限公司</t>
    <phoneticPr fontId="29" type="noConversion"/>
  </si>
  <si>
    <t>北京乐游地带科技有限公司</t>
    <phoneticPr fontId="29" type="noConversion"/>
  </si>
  <si>
    <t>危机使命</t>
    <phoneticPr fontId="29" type="noConversion"/>
  </si>
  <si>
    <t>深圳市掌上乐游科技有限公司</t>
    <phoneticPr fontId="29" type="noConversion"/>
  </si>
  <si>
    <t>掌乐（上海）信息技术有限公司</t>
    <phoneticPr fontId="29" type="noConversion"/>
  </si>
  <si>
    <t>深圳市盛讯达科技股份有限公司</t>
    <phoneticPr fontId="29" type="noConversion"/>
  </si>
  <si>
    <t>北京老虎致远科技有限公司</t>
    <phoneticPr fontId="29" type="noConversion"/>
  </si>
  <si>
    <t>2013.8.10-著作权保护期</t>
    <phoneticPr fontId="29" type="noConversion"/>
  </si>
  <si>
    <t>上海智炫堂游戏软件开发有限公司</t>
    <phoneticPr fontId="29" type="noConversion"/>
  </si>
  <si>
    <t>海底消消</t>
    <phoneticPr fontId="1" type="noConversion"/>
  </si>
  <si>
    <t>渠道方</t>
  </si>
  <si>
    <t>游戏开发方</t>
  </si>
  <si>
    <t>平台方</t>
  </si>
  <si>
    <t>分成比例</t>
  </si>
  <si>
    <t>上海智炫堂游戏软件开发有限公司.pdf</t>
  </si>
  <si>
    <t>上海益玩网络科技有限公司.pdf</t>
  </si>
  <si>
    <t>上海乐畅信息技术有限公司.pdf</t>
  </si>
  <si>
    <t>上海优扬新媒信息技术有限公司.pdf</t>
  </si>
  <si>
    <t>上海口口信息科技有限公司.pdf</t>
  </si>
  <si>
    <t>上海明煦信息技术有限公司.pdf</t>
  </si>
  <si>
    <t>北京万讯通科技发展有限公司.pdf</t>
  </si>
  <si>
    <t>广州道泉网络科技有限公司.pdf</t>
  </si>
  <si>
    <t>广州酷兴电子科技有限公司.pdf</t>
  </si>
  <si>
    <t>杭州玩魔科技有限公司.pdf</t>
  </si>
  <si>
    <t>深圳市盛讯达科技股份有限公司.pdf</t>
  </si>
  <si>
    <t>深圳市掌上乐游科技有限公司.pdf</t>
  </si>
  <si>
    <t>掌乐上海信息技术有限公司.pdf</t>
  </si>
  <si>
    <t>北京乐游地带科技有限公司.pdf</t>
  </si>
  <si>
    <t>北京共兴伟业科技有限公司.pdf</t>
  </si>
  <si>
    <t>深圳市王子科技有限公司.pdf</t>
  </si>
  <si>
    <t>深圳市亿达网络科技有限公司.pdf</t>
  </si>
  <si>
    <t>深圳市五湖四海信息技术有限公司.pdf</t>
  </si>
  <si>
    <t>深圳市一号科技有限公司.pdf</t>
  </si>
  <si>
    <t>深圳七月互动信息技术有限公司.pdf</t>
  </si>
  <si>
    <t>江西省泰双康科技有限公司.pdf</t>
  </si>
  <si>
    <t>广州绩鼎网络科技发展有限公司.pdf</t>
  </si>
  <si>
    <t>广州皇佳通讯技术有限公司.pdf</t>
  </si>
  <si>
    <t>广州云清网络科技有限公司.pdf</t>
  </si>
  <si>
    <t>合肥瑞博斯信息科技有限公司.pdf</t>
  </si>
  <si>
    <t>南京辰之星电子科技有限公司.pdf</t>
  </si>
  <si>
    <t>北京驿动空间科技有限公司.pdf</t>
  </si>
  <si>
    <t>北京通达鸿帆科技有限公司.pdf</t>
  </si>
  <si>
    <t>北京老虎致远科技有限公司.pdf</t>
  </si>
  <si>
    <t>北京掌智通科技有限公司.pdf</t>
  </si>
  <si>
    <t>北京快乐东西科技有限公司.pdf</t>
  </si>
  <si>
    <t>北京宝软科技有限公司.pdf</t>
  </si>
  <si>
    <t>shanghailechangxinxijishuyouxiangongsi.pdf</t>
  </si>
  <si>
    <t>shanghaiyouyangxinmeixinxijishuyouxiangongsi.pdf</t>
  </si>
  <si>
    <t>shanghaikoukouxinxikejiyouxiangongsi.pdf</t>
  </si>
  <si>
    <t>shanghaimingxuxinxijishuyouxiangongsi.pdf</t>
  </si>
  <si>
    <t>shanghaizhixuantangyouxiruanjiankaifayouxiangongsi.pdf</t>
  </si>
  <si>
    <t>shanghaiyiwanwangluokejiyouxiangongsi.pdf</t>
  </si>
  <si>
    <t>beijingwanxuntongkejifazhanyouxiangongsi.pdf</t>
  </si>
  <si>
    <t>beijingleyoudidaikejiyouxiangongsi.pdf</t>
  </si>
  <si>
    <t>beijinggongxingweiyekejiyouxiangongsi.pdf</t>
  </si>
  <si>
    <t>beijingbaoruankejiyouxiangongsi.pdf</t>
  </si>
  <si>
    <t>beijingkuailedongxikejiyouxiangongsi.pdf</t>
  </si>
  <si>
    <t>beijingzhangzhitongkejiyouxiangongsi.pdf</t>
  </si>
  <si>
    <t>beijinglaohuzhiyuankejiyouxiangongsi.pdf</t>
  </si>
  <si>
    <t>beijingtongdahongfankejiyouxiangongsi.pdf</t>
  </si>
  <si>
    <t>beijingyidongkongjiankejiyouxiangongsi.pdf</t>
  </si>
  <si>
    <t>nanjingchenzhixingdianzikejiyouxiangongsi.pdf</t>
  </si>
  <si>
    <t>hefeiruibosixinxikejiyouxiangongsi.pdf</t>
  </si>
  <si>
    <t>guangzhouyunqingwangluokejiyouxiangongsi.pdf</t>
  </si>
  <si>
    <t>guangzhouhuangjiatongxunjishuyouxiangongsi.pdf</t>
  </si>
  <si>
    <t>guangzhoujidingwangluokejifazhanyouxiangongsi.pdf</t>
  </si>
  <si>
    <t>guangzhoudaoquanwangluokejiyouxiangongsi.pdf</t>
  </si>
  <si>
    <t>guangzhoukuxingdianzikejiyouxiangongsi.pdf</t>
  </si>
  <si>
    <t>zhangleshanghaixinxijishuyouxiangongsi.pdf</t>
  </si>
  <si>
    <t>hangzhouwanmokejiyouxiangongsi.pdf</t>
  </si>
  <si>
    <t>jiangxishengtaishuangkangkejiyouxiangongsi.pdf</t>
  </si>
  <si>
    <t>shenzhenqiyuehudongxinxijishuyouxiangongsi.pdf</t>
  </si>
  <si>
    <t>shenzhenshiyihaokejiyouxiangongsi.pdf</t>
  </si>
  <si>
    <t>shenzhenshiwuhusihaixinxijishuyouxiangongsi.pdf</t>
  </si>
  <si>
    <t>shenzhenshiyidawangluokejiyouxiangongsi.pdf</t>
  </si>
  <si>
    <t>shenzhenshiwangzikejiyouxiangongsi.pdf</t>
  </si>
  <si>
    <t>shenzhenshishengxundakejigufenyouxiangongsi.pdf</t>
  </si>
  <si>
    <t>shenzhenshizhangshangleyoukejiyouxiangongsi.pdf</t>
  </si>
  <si>
    <t>掌乐（上海）信息技术有限公司</t>
    <phoneticPr fontId="29" type="noConversion"/>
  </si>
  <si>
    <t>深圳市盛讯达科技股份有限公司</t>
    <phoneticPr fontId="29" type="noConversion"/>
  </si>
  <si>
    <t>深圳市盛讯达科技股份有限公司</t>
    <phoneticPr fontId="29" type="noConversion"/>
  </si>
  <si>
    <t>北京掌智通科技有限公司</t>
    <phoneticPr fontId="29" type="noConversion"/>
  </si>
  <si>
    <t>深圳市元亿达网络科技有限公司</t>
    <phoneticPr fontId="29" type="noConversion"/>
  </si>
  <si>
    <t>北京老虎致远科技有限公司</t>
    <phoneticPr fontId="29" type="noConversion"/>
  </si>
  <si>
    <t>序号</t>
    <phoneticPr fontId="29" type="noConversion"/>
  </si>
  <si>
    <t>合作期限</t>
    <phoneticPr fontId="29" type="noConversion"/>
  </si>
  <si>
    <t>匹配游戏</t>
    <phoneticPr fontId="29" type="noConversion"/>
  </si>
  <si>
    <t>中国象棋-天天残局技巧</t>
    <phoneticPr fontId="29" type="noConversion"/>
  </si>
  <si>
    <t>深圳七月互动信息技术有限公司</t>
    <phoneticPr fontId="29" type="noConversion"/>
  </si>
  <si>
    <t>水果别闹</t>
    <phoneticPr fontId="29" type="noConversion"/>
  </si>
  <si>
    <t>上海口口信息科技有限公司</t>
    <phoneticPr fontId="29" type="noConversion"/>
  </si>
  <si>
    <t>2013.3.7-2014.3.6</t>
    <phoneticPr fontId="29" type="noConversion"/>
  </si>
  <si>
    <t>宝宝种水果</t>
    <phoneticPr fontId="29" type="noConversion"/>
  </si>
  <si>
    <t>有两份</t>
    <phoneticPr fontId="29" type="noConversion"/>
  </si>
  <si>
    <t>流言侦探</t>
    <phoneticPr fontId="29" type="noConversion"/>
  </si>
  <si>
    <t>猫跨栏</t>
    <phoneticPr fontId="29" type="noConversion"/>
  </si>
  <si>
    <t>2011.9.1-2021.8.31</t>
    <phoneticPr fontId="29" type="noConversion"/>
  </si>
  <si>
    <t>孔明传</t>
    <phoneticPr fontId="29" type="noConversion"/>
  </si>
  <si>
    <t>3D摩托3</t>
    <phoneticPr fontId="29" type="noConversion"/>
  </si>
  <si>
    <t>魔导英雄传</t>
    <phoneticPr fontId="29" type="noConversion"/>
  </si>
  <si>
    <t>部落塔防</t>
    <phoneticPr fontId="29" type="noConversion"/>
  </si>
  <si>
    <t>丧尸之嗜血破晓</t>
    <phoneticPr fontId="29" type="noConversion"/>
  </si>
  <si>
    <t>北京驿动空间科技有限公司</t>
    <phoneticPr fontId="29" type="noConversion"/>
  </si>
  <si>
    <t>激战毛毛虫军团</t>
    <phoneticPr fontId="29" type="noConversion"/>
  </si>
  <si>
    <t>广州酷兴电子科技有限公司</t>
    <phoneticPr fontId="29" type="noConversion"/>
  </si>
  <si>
    <t>深海捕鱼连连看</t>
    <phoneticPr fontId="29" type="noConversion"/>
  </si>
  <si>
    <t>北京宝软科技有限公司</t>
    <phoneticPr fontId="29" type="noConversion"/>
  </si>
  <si>
    <t>2012.12.1-2013.11.30</t>
    <phoneticPr fontId="29" type="noConversion"/>
  </si>
  <si>
    <t>广州云清网络科技有限公司</t>
    <phoneticPr fontId="29" type="noConversion"/>
  </si>
  <si>
    <t>广州皇佳通讯技术有限公司</t>
    <phoneticPr fontId="29" type="noConversion"/>
  </si>
  <si>
    <t>生活用品连连看</t>
    <phoneticPr fontId="29" type="noConversion"/>
  </si>
  <si>
    <t>AE 指尖篮球</t>
  </si>
  <si>
    <t>beautyRun</t>
  </si>
  <si>
    <t>宝宝种庄稼2</t>
    <phoneticPr fontId="29" type="noConversion"/>
  </si>
  <si>
    <t>重剑</t>
    <phoneticPr fontId="1" type="noConversion"/>
  </si>
  <si>
    <t>Find a Way Soccer</t>
  </si>
  <si>
    <t>霸王归来-高清版</t>
  </si>
  <si>
    <t>车神争霸对战版</t>
  </si>
  <si>
    <t>3D夹娃娃</t>
    <phoneticPr fontId="29" type="noConversion"/>
  </si>
  <si>
    <t>Babel2</t>
  </si>
  <si>
    <t>PataponHD</t>
  </si>
  <si>
    <t>男厕所尿尿指南汉化</t>
  </si>
  <si>
    <t>Obtuz Rush</t>
  </si>
  <si>
    <t>Kids mazes HD</t>
  </si>
  <si>
    <t>蔬菜连萌</t>
  </si>
  <si>
    <t>怪物联萌</t>
    <phoneticPr fontId="29" type="noConversion"/>
  </si>
  <si>
    <t>连连看 宝石情迷版</t>
  </si>
  <si>
    <t>欧陆战争4:拿破仑</t>
    <phoneticPr fontId="29" type="noConversion"/>
  </si>
  <si>
    <t>失落之城中文版</t>
  </si>
  <si>
    <t>Garfield</t>
  </si>
  <si>
    <t>三国群英传一</t>
    <phoneticPr fontId="1" type="noConversion"/>
  </si>
  <si>
    <t>城市岛屿2:建筑故事</t>
    <phoneticPr fontId="29" type="noConversion"/>
  </si>
  <si>
    <t>Cut the Rope Free</t>
  </si>
  <si>
    <t>间谍鼠HD</t>
  </si>
  <si>
    <t>神枪狙击2</t>
  </si>
  <si>
    <t>fruit ninja PiB</t>
    <phoneticPr fontId="29" type="noConversion"/>
  </si>
  <si>
    <t>Sticman Wars:The Revenge</t>
  </si>
  <si>
    <t>穿越冒险岛</t>
  </si>
  <si>
    <t>游戲藏起來了2</t>
  </si>
  <si>
    <t>心动小狗</t>
  </si>
  <si>
    <t>红蓝大作战2</t>
    <phoneticPr fontId="1" type="noConversion"/>
  </si>
  <si>
    <t>Stereotypo</t>
  </si>
  <si>
    <t>Chestnut</t>
  </si>
  <si>
    <t>Shooty Skies</t>
  </si>
  <si>
    <t>Burning Bridges</t>
    <phoneticPr fontId="29" type="noConversion"/>
  </si>
  <si>
    <t>公司名</t>
    <phoneticPr fontId="29" type="noConversion"/>
  </si>
  <si>
    <t>北京万讯通科技发展有限公司</t>
    <phoneticPr fontId="29" type="noConversion"/>
  </si>
  <si>
    <t>2012.9.1-2022.8.31</t>
    <phoneticPr fontId="29" type="noConversion"/>
  </si>
  <si>
    <t>2012.11.10-2013.11.9</t>
    <phoneticPr fontId="29" type="noConversion"/>
  </si>
  <si>
    <t>2013.4.2-2014.4.1</t>
    <phoneticPr fontId="29" type="noConversion"/>
  </si>
  <si>
    <t>fruit ninja PiB</t>
    <phoneticPr fontId="29" type="noConversion"/>
  </si>
  <si>
    <t>上海优扬新媒信息技术有限公司</t>
    <phoneticPr fontId="29" type="noConversion"/>
  </si>
  <si>
    <t>堆叠三国</t>
    <phoneticPr fontId="29" type="noConversion"/>
  </si>
  <si>
    <t>超级宝贝跑酷</t>
    <phoneticPr fontId="29" type="noConversion"/>
  </si>
  <si>
    <t>2013.3.1-2014.2.28</t>
    <phoneticPr fontId="29" type="noConversion"/>
  </si>
  <si>
    <t>广州绩鼎网络科技发展有限公司</t>
    <phoneticPr fontId="29" type="noConversion"/>
  </si>
  <si>
    <t>深圳市掌上乐游科技有限公司</t>
    <phoneticPr fontId="29" type="noConversion"/>
  </si>
  <si>
    <t>2012.8.21-2014.8.20</t>
    <phoneticPr fontId="29" type="noConversion"/>
  </si>
  <si>
    <t>菊花保卫战</t>
    <phoneticPr fontId="29" type="noConversion"/>
  </si>
  <si>
    <t>南京辰之星电子科技有限公司</t>
    <phoneticPr fontId="29" type="noConversion"/>
  </si>
  <si>
    <t>疯狂的方言</t>
    <phoneticPr fontId="29" type="noConversion"/>
  </si>
  <si>
    <t>2013.1.1-2014.12.31</t>
    <phoneticPr fontId="29" type="noConversion"/>
  </si>
  <si>
    <t>2012.11.1-2013.10.31</t>
    <phoneticPr fontId="29" type="noConversion"/>
  </si>
  <si>
    <t>北京共兴伟业科技有限公司</t>
    <phoneticPr fontId="29" type="noConversion"/>
  </si>
  <si>
    <t>有两份</t>
    <phoneticPr fontId="29" type="noConversion"/>
  </si>
  <si>
    <t>小狗泡泡</t>
    <phoneticPr fontId="29" type="noConversion"/>
  </si>
  <si>
    <t>醉扑街</t>
    <phoneticPr fontId="29" type="noConversion"/>
  </si>
  <si>
    <t>大鱼吃小鱼</t>
    <phoneticPr fontId="29" type="noConversion"/>
  </si>
  <si>
    <t>广州道泉网络科技有限公司</t>
    <phoneticPr fontId="29" type="noConversion"/>
  </si>
  <si>
    <t>烟云桃园</t>
    <phoneticPr fontId="29" type="noConversion"/>
  </si>
  <si>
    <t>2012.5.1-2013.4.30</t>
    <phoneticPr fontId="29" type="noConversion"/>
  </si>
  <si>
    <t>蔬菜连萌</t>
    <phoneticPr fontId="29" type="noConversion"/>
  </si>
  <si>
    <t>Burning Bridges</t>
    <phoneticPr fontId="29" type="noConversion"/>
  </si>
  <si>
    <t>现充都爆炸吧</t>
    <phoneticPr fontId="29" type="noConversion"/>
  </si>
  <si>
    <t>上海益玩网络科技有限公司</t>
    <phoneticPr fontId="29" type="noConversion"/>
  </si>
  <si>
    <t>2011.12.1-2021.11.30</t>
    <phoneticPr fontId="29" type="noConversion"/>
  </si>
  <si>
    <t>3D夹娃娃</t>
    <phoneticPr fontId="29" type="noConversion"/>
  </si>
  <si>
    <t>Cut the Rope Free</t>
    <phoneticPr fontId="29" type="noConversion"/>
  </si>
  <si>
    <t>PataponHD</t>
    <phoneticPr fontId="29" type="noConversion"/>
  </si>
  <si>
    <t>Kids mazes HD</t>
    <phoneticPr fontId="29" type="noConversion"/>
  </si>
  <si>
    <t>Garfield</t>
    <phoneticPr fontId="29" type="noConversion"/>
  </si>
  <si>
    <t>Babel2</t>
    <phoneticPr fontId="29" type="noConversion"/>
  </si>
  <si>
    <t>三国塔防-蜀传Free</t>
    <phoneticPr fontId="29" type="noConversion"/>
  </si>
  <si>
    <t>AB Friends</t>
    <phoneticPr fontId="29" type="noConversion"/>
  </si>
  <si>
    <t>三国群英传一</t>
    <phoneticPr fontId="29" type="noConversion"/>
  </si>
  <si>
    <t>神枪狙击2</t>
    <phoneticPr fontId="29" type="noConversion"/>
  </si>
  <si>
    <t>Stereotypo</t>
    <phoneticPr fontId="29" type="noConversion"/>
  </si>
  <si>
    <t>beautyRun</t>
    <phoneticPr fontId="29" type="noConversion"/>
  </si>
  <si>
    <t>宝石迷城</t>
    <phoneticPr fontId="29" type="noConversion"/>
  </si>
  <si>
    <t>车神争霸对战版</t>
    <phoneticPr fontId="29" type="noConversion"/>
  </si>
  <si>
    <t>AE 指尖篮球</t>
    <phoneticPr fontId="29" type="noConversion"/>
  </si>
  <si>
    <t>重剑</t>
    <phoneticPr fontId="29" type="noConversion"/>
  </si>
  <si>
    <t>Shooty Skies</t>
    <phoneticPr fontId="29" type="noConversion"/>
  </si>
  <si>
    <t>Obtuz Rush</t>
    <phoneticPr fontId="29" type="noConversion"/>
  </si>
  <si>
    <t>Sticman Wars:The Revenge</t>
    <phoneticPr fontId="29" type="noConversion"/>
  </si>
  <si>
    <t>Chestnut</t>
    <phoneticPr fontId="29" type="noConversion"/>
  </si>
  <si>
    <t>游戲藏起來了2</t>
    <phoneticPr fontId="29" type="noConversion"/>
  </si>
  <si>
    <t>红蓝大作战2</t>
    <phoneticPr fontId="29" type="noConversion"/>
  </si>
  <si>
    <t>失落之城中文版</t>
    <phoneticPr fontId="29" type="noConversion"/>
  </si>
  <si>
    <t>穿越冒险岛</t>
    <phoneticPr fontId="29" type="noConversion"/>
  </si>
  <si>
    <t>心动小狗</t>
    <phoneticPr fontId="29" type="noConversion"/>
  </si>
  <si>
    <t>连连看 宝石情迷版</t>
    <phoneticPr fontId="29" type="noConversion"/>
  </si>
  <si>
    <t>《霸王归来》是一款经典中世纪题材的战争策略手游，真实完美还原全球各个鼎盛文明时期的战斗力。</t>
    <phoneticPr fontId="1" type="noConversion"/>
  </si>
  <si>
    <r>
      <rPr>
        <sz val="10"/>
        <color rgb="FF999999"/>
        <rFont val="宋体"/>
        <family val="3"/>
        <charset val="134"/>
      </rPr>
      <t>《男厕所尿尿指南</t>
    </r>
    <r>
      <rPr>
        <sz val="10"/>
        <color rgb="FF999999"/>
        <rFont val="Helvetica"/>
        <family val="2"/>
      </rPr>
      <t xml:space="preserve"> Men's Room Mayhem</t>
    </r>
    <r>
      <rPr>
        <sz val="10"/>
        <color rgb="FF999999"/>
        <rFont val="宋体"/>
        <family val="3"/>
        <charset val="134"/>
      </rPr>
      <t>》是一款时间管理类游戏，类似《飞行管制</t>
    </r>
    <r>
      <rPr>
        <sz val="10"/>
        <color rgb="FF999999"/>
        <rFont val="Helvetica"/>
        <family val="2"/>
      </rPr>
      <t xml:space="preserve"> Flight Control</t>
    </r>
    <r>
      <rPr>
        <sz val="10"/>
        <color rgb="FF999999"/>
        <rFont val="宋体"/>
        <family val="3"/>
        <charset val="134"/>
      </rPr>
      <t>》。游戏采用了素描风格，主要描述了男厕所里的礼节问题。玩家扮演的是厕所门卫，主要工作就是引导尿急的绅士们准确无误地排泄进小便池。</t>
    </r>
    <phoneticPr fontId="29" type="noConversion"/>
  </si>
  <si>
    <r>
      <rPr>
        <sz val="10"/>
        <color rgb="FF999999"/>
        <rFont val="宋体"/>
        <family val="3"/>
        <charset val="134"/>
      </rPr>
      <t>《暴走吧！软妹军团！》是一款以青春校园为背景的超人气</t>
    </r>
    <r>
      <rPr>
        <sz val="10"/>
        <color rgb="FF999999"/>
        <rFont val="Helvetica"/>
        <family val="2"/>
      </rPr>
      <t>RPG</t>
    </r>
    <r>
      <rPr>
        <sz val="10"/>
        <color rgb="FF999999"/>
        <rFont val="宋体"/>
        <family val="3"/>
        <charset val="134"/>
      </rPr>
      <t>手游，融合了人物养成与横版战斗元素。</t>
    </r>
    <phoneticPr fontId="29" type="noConversion"/>
  </si>
  <si>
    <t>AB Friends</t>
    <phoneticPr fontId="29" type="noConversion"/>
  </si>
  <si>
    <r>
      <rPr>
        <sz val="10"/>
        <color rgb="FF999999"/>
        <rFont val="宋体"/>
        <family val="3"/>
        <charset val="134"/>
      </rPr>
      <t>《</t>
    </r>
    <r>
      <rPr>
        <sz val="10"/>
        <color rgb="FF999999"/>
        <rFont val="Helvetica"/>
        <family val="2"/>
      </rPr>
      <t>AB Friends</t>
    </r>
    <r>
      <rPr>
        <sz val="10"/>
        <color rgb="FF999999"/>
        <rFont val="宋体"/>
        <family val="3"/>
        <charset val="134"/>
      </rPr>
      <t>》是一款十分受欢迎的射击游戏，最早在苹果</t>
    </r>
    <r>
      <rPr>
        <sz val="10"/>
        <color rgb="FF999999"/>
        <rFont val="Helvetica"/>
        <family val="2"/>
      </rPr>
      <t>iPhone</t>
    </r>
    <r>
      <rPr>
        <sz val="10"/>
        <color rgb="FF999999"/>
        <rFont val="宋体"/>
        <family val="3"/>
        <charset val="134"/>
      </rPr>
      <t>和</t>
    </r>
    <r>
      <rPr>
        <sz val="10"/>
        <color rgb="FF999999"/>
        <rFont val="Helvetica"/>
        <family val="2"/>
      </rPr>
      <t>iPad</t>
    </r>
    <r>
      <rPr>
        <sz val="10"/>
        <color rgb="FF999999"/>
        <rFont val="宋体"/>
        <family val="3"/>
        <charset val="134"/>
      </rPr>
      <t>上占据过销售排行榜首位，目前被移植到</t>
    </r>
    <r>
      <rPr>
        <sz val="10"/>
        <color rgb="FF999999"/>
        <rFont val="Helvetica"/>
        <family val="2"/>
      </rPr>
      <t>Android</t>
    </r>
    <r>
      <rPr>
        <sz val="10"/>
        <color rgb="FF999999"/>
        <rFont val="宋体"/>
        <family val="3"/>
        <charset val="134"/>
      </rPr>
      <t>平台上。</t>
    </r>
    <phoneticPr fontId="29" type="noConversion"/>
  </si>
  <si>
    <r>
      <rPr>
        <sz val="10"/>
        <color rgb="FF999999"/>
        <rFont val="宋体"/>
        <family val="3"/>
        <charset val="134"/>
      </rPr>
      <t>《</t>
    </r>
    <r>
      <rPr>
        <sz val="10"/>
        <color rgb="FF999999"/>
        <rFont val="Helvetica"/>
        <family val="2"/>
      </rPr>
      <t>Garfield's</t>
    </r>
    <r>
      <rPr>
        <sz val="10"/>
        <color rgb="FF999999"/>
        <rFont val="宋体"/>
        <family val="3"/>
        <charset val="134"/>
      </rPr>
      <t>》是一款不间断防御类游戏新作，与帕拉狗比较相似。游戏画面有趣操作也简单。只需要点画面左右两侧就可引导加菲移动，除了拿手上的报纸攻击，距离较远时会自动丢叉子，还有些小道具可以辅助攻击。</t>
    </r>
    <phoneticPr fontId="29" type="noConversion"/>
  </si>
  <si>
    <r>
      <rPr>
        <sz val="10"/>
        <color rgb="FF999999"/>
        <rFont val="宋体"/>
        <family val="3"/>
        <charset val="134"/>
      </rPr>
      <t>《吃货总动员</t>
    </r>
    <r>
      <rPr>
        <sz val="10"/>
        <color rgb="FF999999"/>
        <rFont val="Helvetica"/>
        <family val="2"/>
      </rPr>
      <t>:</t>
    </r>
    <r>
      <rPr>
        <sz val="10"/>
        <color rgb="FF999999"/>
        <rFont val="宋体"/>
        <family val="3"/>
        <charset val="134"/>
      </rPr>
      <t>粉碎计划》是一款休闲游戏，大家所熟悉的吃货总动员又回来了！这款游戏采用</t>
    </r>
    <r>
      <rPr>
        <sz val="10"/>
        <color rgb="FF999999"/>
        <rFont val="Helvetica"/>
        <family val="2"/>
      </rPr>
      <t>3D</t>
    </r>
    <r>
      <rPr>
        <sz val="10"/>
        <color rgb="FF999999"/>
        <rFont val="宋体"/>
        <family val="3"/>
        <charset val="134"/>
      </rPr>
      <t>画面展现，游戏中玩家可以在狂野的西部，浩瀚的外星进行挑战</t>
    </r>
    <phoneticPr fontId="29" type="noConversion"/>
  </si>
  <si>
    <t>一款华丽刺激的探险跑酷《穿越冒险岛》横空出世啦！由精品团队倾力制作的绝佳游戏，受到玩家的一致好评，没有更好，只有最棒！</t>
    <phoneticPr fontId="29" type="noConversion"/>
  </si>
  <si>
    <r>
      <rPr>
        <sz val="10"/>
        <color rgb="FF999999"/>
        <rFont val="宋体"/>
        <family val="3"/>
        <charset val="134"/>
      </rPr>
      <t>《BYFWM!》是一款史上最有爱的减肥游戏。</t>
    </r>
    <r>
      <rPr>
        <sz val="10"/>
        <color rgb="FF999999"/>
        <rFont val="Helvetica"/>
        <family val="2"/>
      </rPr>
      <t>“</t>
    </r>
    <r>
      <rPr>
        <sz val="10"/>
        <color rgb="FF999999"/>
        <rFont val="宋体"/>
        <family val="3"/>
        <charset val="134"/>
      </rPr>
      <t>燃烧吧！女孩们</t>
    </r>
    <r>
      <rPr>
        <sz val="10"/>
        <color rgb="FF999999"/>
        <rFont val="Helvetica"/>
        <family val="2"/>
      </rPr>
      <t>~”</t>
    </r>
    <r>
      <rPr>
        <sz val="10"/>
        <color rgb="FF999999"/>
        <rFont val="宋体"/>
        <family val="3"/>
        <charset val="134"/>
      </rPr>
      <t>，还在烦心每天枯燥的仰卧起坐吗？有</t>
    </r>
    <r>
      <rPr>
        <sz val="10"/>
        <color rgb="FF999999"/>
        <rFont val="Helvetica"/>
        <family val="2"/>
      </rPr>
      <t>“</t>
    </r>
    <r>
      <rPr>
        <sz val="10"/>
        <color rgb="FF999999"/>
        <rFont val="宋体"/>
        <family val="3"/>
        <charset val="134"/>
      </rPr>
      <t>男朋友们</t>
    </r>
    <r>
      <rPr>
        <sz val="10"/>
        <color rgb="FF999999"/>
        <rFont val="Helvetica"/>
        <family val="2"/>
      </rPr>
      <t>”</t>
    </r>
    <r>
      <rPr>
        <sz val="10"/>
        <color rgb="FF999999"/>
        <rFont val="宋体"/>
        <family val="3"/>
        <charset val="134"/>
      </rPr>
      <t>为你计数，锻炼也会变得甜蜜吧。</t>
    </r>
    <phoneticPr fontId="29" type="noConversion"/>
  </si>
  <si>
    <t>霸王归来-高清版</t>
    <phoneticPr fontId="29" type="noConversion"/>
  </si>
  <si>
    <t>Find a Way Soccer</t>
    <phoneticPr fontId="29" type="noConversion"/>
  </si>
  <si>
    <t>间谍鼠HD</t>
    <phoneticPr fontId="29" type="noConversion"/>
  </si>
  <si>
    <t>宝宝种庄稼2</t>
    <phoneticPr fontId="29" type="noConversion"/>
  </si>
  <si>
    <t>男厕所尿尿指南汉化</t>
    <phoneticPr fontId="29" type="noConversion"/>
  </si>
  <si>
    <t>失落神庙:夺命狂奔</t>
    <phoneticPr fontId="29" type="noConversion"/>
  </si>
  <si>
    <t>士兵荣耀:二战</t>
    <phoneticPr fontId="29" type="noConversion"/>
  </si>
  <si>
    <t>暴走吧!软妹军团!</t>
    <phoneticPr fontId="29" type="noConversion"/>
  </si>
  <si>
    <t>三国塔防-蜀传Free</t>
    <phoneticPr fontId="29" type="noConversion"/>
  </si>
  <si>
    <t>龙穴勇士(魔兽版)</t>
    <phoneticPr fontId="1" type="noConversion"/>
  </si>
  <si>
    <t>生命线:静夜</t>
    <phoneticPr fontId="29" type="noConversion"/>
  </si>
  <si>
    <t>涂鸦上帝:闪电</t>
    <phoneticPr fontId="29" type="noConversion"/>
  </si>
  <si>
    <t>BYFWM!</t>
    <phoneticPr fontId="29" type="noConversion"/>
  </si>
  <si>
    <t>失落神庙:夺命狂奔</t>
    <phoneticPr fontId="29" type="noConversion"/>
  </si>
  <si>
    <t>BYFWM!</t>
    <phoneticPr fontId="29" type="noConversion"/>
  </si>
  <si>
    <t>涂鸦上帝:闪电</t>
    <phoneticPr fontId="29" type="noConversion"/>
  </si>
  <si>
    <t>生命线:静夜</t>
    <phoneticPr fontId="29" type="noConversion"/>
  </si>
  <si>
    <t>别自找煩惱,快来"找妹字"!</t>
    <phoneticPr fontId="29" type="noConversion"/>
  </si>
  <si>
    <t>士兵荣耀:二战</t>
    <phoneticPr fontId="29" type="noConversion"/>
  </si>
  <si>
    <t>龙穴勇士(魔兽版)</t>
    <phoneticPr fontId="29" type="noConversion"/>
  </si>
  <si>
    <t>暴走吧!软妹军团!</t>
    <phoneticPr fontId="29" type="noConversion"/>
  </si>
  <si>
    <t>别自找煩惱,快来"找妹字"!</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</si>
</sst>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_(* \(#,##0.00\);_(* &quot;-&quot;??_);_(@_)"/>
    <numFmt numFmtId="164" formatCode="_ * #,##0_ ;_ * \-#,##0_ ;_ * &quot;-&quot;_ ;_ @_ "/>
    <numFmt numFmtId="165" formatCode="_ * #,##0.00_ ;_ * \-#,##0.00_ ;_ * &quot;-&quot;??_ ;_ @_ "/>
    <numFmt numFmtId="166" formatCode="_(* #,##0_);[Red]_(* \(#,##0\);_(* &quot;-&quot;??_)"/>
    <numFmt numFmtId="167" formatCode="_ * #,##0_ ;_ * \-#,##0_ ;_ * &quot;-&quot;??_ ;_ @_ "/>
    <numFmt numFmtId="168" formatCode="0.0%"/>
    <numFmt numFmtId="169" formatCode="0_);[Red]\(0\)"/>
    <numFmt numFmtId="170" formatCode="0;[Red]0"/>
    <numFmt numFmtId="171" formatCode="_ * #,##0.00_ ;_ * \-#,##0.00_ ;_ * &quot;-&quot;_ ;_ @_ "/>
  </numFmts>
  <fonts count="30">
    <font>
      <sz val="11"/>
      <name val="Arial"/>
      <family val="2"/>
      <scheme val="minor"/>
    </font>
    <font>
      <b/>
      <sz val="16"/>
      <name val="Arial"/>
      <family val="2"/>
      <scheme val="minor"/>
    </font>
    <font>
      <b/>
      <sz val="12"/>
      <name val="Arial"/>
      <family val="2"/>
      <scheme val="minor"/>
    </font>
    <font>
      <sz val="11"/>
      <name val="Arial"/>
      <family val="2"/>
      <scheme val="minor"/>
    </font>
    <font>
      <b/>
      <sz val="16"/>
      <name val="Arial"/>
      <family val="2"/>
      <scheme val="major"/>
    </font>
    <font>
      <sz val="12"/>
      <name val="Arial"/>
      <family val="2"/>
      <scheme val="minor"/>
    </font>
    <font>
      <sz val="10"/>
      <color rgb="FF999999"/>
      <name val="Helvetica"/>
      <family val="2"/>
    </font>
    <font>
      <sz val="10"/>
      <color rgb="FF999999"/>
      <name val="宋体"/>
      <family val="3"/>
      <charset val="134"/>
    </font>
    <font>
      <sz val="10"/>
      <color rgb="FF999999"/>
      <name val="等线"/>
      <family val="2"/>
    </font>
    <font>
      <sz val="10"/>
      <color rgb="FF66CCCC"/>
      <name val="宋体"/>
      <family val="3"/>
      <charset val="134"/>
    </font>
    <font>
      <sz val="12"/>
      <color rgb="FF9C6500"/>
      <name val="Arial"/>
      <family val="2"/>
      <scheme val="minor"/>
    </font>
    <font>
      <b/>
      <sz val="12"/>
      <color rgb="FF3F3F3F"/>
      <name val="Arial"/>
      <family val="2"/>
      <scheme val="minor"/>
    </font>
    <font>
      <sz val="11"/>
      <color theme="1"/>
      <name val="Arial"/>
      <family val="2"/>
      <scheme val="minor"/>
    </font>
    <font>
      <sz val="10"/>
      <color theme="1"/>
      <name val="Arial"/>
      <family val="3"/>
      <charset val="134"/>
      <scheme val="minor"/>
    </font>
    <font>
      <sz val="10"/>
      <color rgb="FFFF0000"/>
      <name val="Arial"/>
      <family val="3"/>
      <charset val="134"/>
      <scheme val="minor"/>
    </font>
    <font>
      <sz val="10"/>
      <name val="宋体"/>
      <family val="3"/>
      <charset val="134"/>
    </font>
    <font>
      <b/>
      <sz val="10"/>
      <color theme="1"/>
      <name val="Arial"/>
      <family val="3"/>
      <charset val="134"/>
      <scheme val="minor"/>
    </font>
    <font>
      <b/>
      <sz val="10"/>
      <name val="宋体"/>
      <family val="3"/>
      <charset val="134"/>
    </font>
    <font>
      <b/>
      <sz val="11"/>
      <color theme="1"/>
      <name val="Arial"/>
      <family val="3"/>
      <charset val="134"/>
      <scheme val="minor"/>
    </font>
    <font>
      <b/>
      <sz val="10"/>
      <color theme="0"/>
      <name val="Arial"/>
      <family val="3"/>
      <charset val="134"/>
      <scheme val="minor"/>
    </font>
    <font>
      <sz val="10"/>
      <color theme="0"/>
      <name val="Arial"/>
      <family val="3"/>
      <charset val="134"/>
      <scheme val="minor"/>
    </font>
    <font>
      <sz val="12"/>
      <name val="宋体"/>
      <family val="3"/>
      <charset val="134"/>
    </font>
    <font>
      <sz val="10"/>
      <color theme="1"/>
      <name val="宋体"/>
      <family val="3"/>
      <charset val="134"/>
    </font>
    <font>
      <sz val="12"/>
      <name val="Times New Roman"/>
      <family val="1"/>
    </font>
    <font>
      <sz val="10"/>
      <color rgb="FFFF0000"/>
      <name val="宋体"/>
      <family val="3"/>
      <charset val="134"/>
    </font>
    <font>
      <sz val="11"/>
      <color indexed="8"/>
      <name val="宋体"/>
      <family val="3"/>
      <charset val="134"/>
    </font>
    <font>
      <sz val="10"/>
      <color indexed="8"/>
      <name val="宋体"/>
      <family val="3"/>
      <charset val="134"/>
    </font>
    <font>
      <sz val="12"/>
      <color rgb="FFFF0000"/>
      <name val="Arial (Body)"/>
    </font>
    <font>
      <sz val="11"/>
      <name val="宋体"/>
      <family val="3"/>
      <charset val="134"/>
    </font>
    <font>
      <sz val="9"/>
      <name val="Arial"/>
      <family val="3"/>
      <charset val="134"/>
      <scheme val="minor"/>
    </font>
  </fonts>
  <fills count="12">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indexed="3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bgColor indexed="64"/>
      </patternFill>
    </fill>
  </fills>
  <borders count="10">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top/>
      <bottom style="thin">
        <color auto="1"/>
      </bottom>
      <diagonal/>
    </border>
  </borders>
  <cellStyleXfs count="24">
    <xf numFmtId="0" fontId="0" fillId="0" borderId="0">
      <alignment vertical="top" wrapText="1"/>
    </xf>
    <xf numFmtId="0" fontId="4" fillId="0" borderId="0" applyNumberFormat="0" applyFill="0" applyBorder="0" applyAlignment="0" applyProtection="0"/>
    <xf numFmtId="0" fontId="1" fillId="0" borderId="0" applyNumberFormat="0" applyFill="0" applyProtection="0">
      <alignment vertical="center"/>
    </xf>
    <xf numFmtId="0" fontId="2" fillId="0" borderId="0" applyNumberFormat="0" applyFill="0" applyProtection="0">
      <alignment horizontal="left" vertical="center" wrapText="1"/>
    </xf>
    <xf numFmtId="0" fontId="2" fillId="0" borderId="0" applyNumberFormat="0" applyFill="0" applyProtection="0">
      <alignment horizontal="center" vertical="center" wrapText="1"/>
    </xf>
    <xf numFmtId="0" fontId="3" fillId="0" borderId="0" applyNumberFormat="0" applyFill="0" applyBorder="0" applyProtection="0">
      <alignment horizontal="left" vertical="center" wrapText="1"/>
    </xf>
    <xf numFmtId="14" fontId="5" fillId="0" borderId="0" applyFont="0" applyFill="0" applyBorder="0">
      <alignment horizontal="center" vertical="top" wrapText="1"/>
    </xf>
    <xf numFmtId="0" fontId="3" fillId="0" borderId="0" applyFont="0" applyFill="0" applyBorder="0">
      <alignment horizontal="center" vertical="top" wrapText="1"/>
    </xf>
    <xf numFmtId="0" fontId="5" fillId="0" borderId="0" applyNumberFormat="0" applyFill="0" applyBorder="0" applyProtection="0">
      <alignment horizontal="center" vertical="center"/>
    </xf>
    <xf numFmtId="0" fontId="12" fillId="0" borderId="0">
      <alignment vertical="center"/>
    </xf>
    <xf numFmtId="165" fontId="12" fillId="0" borderId="0" applyFont="0" applyFill="0" applyBorder="0" applyAlignment="0" applyProtection="0">
      <alignment vertical="center"/>
    </xf>
    <xf numFmtId="43" fontId="12" fillId="0" borderId="0" applyFont="0" applyFill="0" applyBorder="0" applyAlignment="0" applyProtection="0"/>
    <xf numFmtId="9" fontId="12" fillId="0" borderId="0" applyFont="0" applyFill="0" applyBorder="0" applyAlignment="0" applyProtection="0">
      <alignment vertical="center"/>
    </xf>
    <xf numFmtId="0" fontId="21" fillId="0" borderId="0"/>
    <xf numFmtId="0" fontId="23" fillId="0" borderId="0"/>
    <xf numFmtId="164" fontId="12" fillId="0" borderId="0" applyFont="0" applyFill="0" applyBorder="0" applyAlignment="0" applyProtection="0">
      <alignment vertical="center"/>
    </xf>
    <xf numFmtId="165" fontId="12" fillId="0" borderId="0" applyFont="0" applyFill="0" applyBorder="0" applyAlignment="0" applyProtection="0">
      <alignment vertical="center"/>
    </xf>
    <xf numFmtId="0" fontId="12" fillId="0" borderId="0">
      <alignment vertical="center"/>
    </xf>
    <xf numFmtId="0" fontId="25" fillId="7" borderId="0" applyNumberFormat="0" applyBorder="0" applyAlignment="0" applyProtection="0">
      <alignment vertical="center"/>
    </xf>
    <xf numFmtId="0" fontId="12" fillId="0" borderId="0">
      <alignment vertical="center"/>
    </xf>
    <xf numFmtId="0" fontId="12" fillId="0" borderId="0">
      <alignment vertical="center"/>
    </xf>
    <xf numFmtId="0" fontId="23" fillId="0" borderId="0"/>
    <xf numFmtId="165" fontId="12" fillId="0" borderId="0" applyFont="0" applyFill="0" applyBorder="0" applyAlignment="0" applyProtection="0">
      <alignment vertical="center"/>
    </xf>
    <xf numFmtId="165" fontId="12" fillId="0" borderId="0" applyFont="0" applyFill="0" applyBorder="0" applyAlignment="0" applyProtection="0">
      <alignment vertical="center"/>
    </xf>
  </cellStyleXfs>
  <cellXfs count="212">
    <xf numFmtId="0" fontId="0" fillId="0" borderId="0" xfId="0">
      <alignment vertical="top" wrapText="1"/>
    </xf>
    <xf numFmtId="0" fontId="4" fillId="2" borderId="0" xfId="1" applyFill="1" applyAlignment="1"/>
    <xf numFmtId="0" fontId="0" fillId="0" borderId="0" xfId="0">
      <alignment vertical="top" wrapText="1"/>
    </xf>
    <xf numFmtId="14" fontId="0" fillId="0" borderId="0" xfId="6" applyFont="1" applyFill="1" applyBorder="1">
      <alignment horizontal="center" vertical="top" wrapText="1"/>
    </xf>
    <xf numFmtId="0" fontId="0" fillId="0" borderId="0" xfId="7" applyFont="1" applyFill="1" applyBorder="1">
      <alignment horizontal="center" vertical="top" wrapText="1"/>
    </xf>
    <xf numFmtId="0" fontId="2" fillId="0" borderId="0" xfId="4">
      <alignment horizontal="center" vertical="center" wrapText="1"/>
    </xf>
    <xf numFmtId="0" fontId="2" fillId="0" borderId="0" xfId="3">
      <alignment horizontal="left" vertical="center" wrapText="1"/>
    </xf>
    <xf numFmtId="0" fontId="1" fillId="2" borderId="0" xfId="2" applyFill="1" applyAlignment="1">
      <alignment horizontal="center" vertical="center"/>
    </xf>
    <xf numFmtId="0" fontId="5" fillId="0" borderId="0" xfId="0" applyFont="1">
      <alignment vertical="top" wrapText="1"/>
    </xf>
    <xf numFmtId="0" fontId="0" fillId="0" borderId="0" xfId="0" applyAlignment="1"/>
    <xf numFmtId="14" fontId="0" fillId="0" borderId="0" xfId="0" applyNumberFormat="1" applyAlignment="1"/>
    <xf numFmtId="0" fontId="6" fillId="0" borderId="0" xfId="0" applyFont="1" applyAlignment="1"/>
    <xf numFmtId="0" fontId="7" fillId="0" borderId="0" xfId="0" applyFont="1" applyAlignment="1"/>
    <xf numFmtId="0" fontId="13" fillId="0" borderId="0" xfId="9" applyFont="1" applyFill="1">
      <alignment vertical="center"/>
    </xf>
    <xf numFmtId="0" fontId="13" fillId="0" borderId="0" xfId="9" applyNumberFormat="1" applyFont="1" applyFill="1">
      <alignment vertical="center"/>
    </xf>
    <xf numFmtId="0" fontId="14" fillId="0" borderId="0" xfId="9" applyFont="1" applyFill="1">
      <alignment vertical="center"/>
    </xf>
    <xf numFmtId="0" fontId="13" fillId="4" borderId="0" xfId="9" applyFont="1" applyFill="1">
      <alignment vertical="center"/>
    </xf>
    <xf numFmtId="0" fontId="13" fillId="4" borderId="0" xfId="9" applyNumberFormat="1" applyFont="1" applyFill="1">
      <alignment vertical="center"/>
    </xf>
    <xf numFmtId="0" fontId="13" fillId="0" borderId="0" xfId="9" applyFont="1">
      <alignment vertical="center"/>
    </xf>
    <xf numFmtId="165" fontId="13" fillId="0" borderId="0" xfId="10" applyFont="1">
      <alignment vertical="center"/>
    </xf>
    <xf numFmtId="166" fontId="15" fillId="0" borderId="2" xfId="11" applyNumberFormat="1" applyFont="1" applyFill="1" applyBorder="1" applyAlignment="1">
      <alignment horizontal="right" vertical="center"/>
    </xf>
    <xf numFmtId="165" fontId="13" fillId="0" borderId="2" xfId="10" applyFont="1" applyFill="1" applyBorder="1" applyAlignment="1">
      <alignment horizontal="center" vertical="center"/>
    </xf>
    <xf numFmtId="165" fontId="13" fillId="0" borderId="0" xfId="10" applyFont="1" applyFill="1">
      <alignment vertical="center"/>
    </xf>
    <xf numFmtId="165" fontId="13" fillId="0" borderId="2" xfId="10" applyFont="1" applyFill="1" applyBorder="1">
      <alignment vertical="center"/>
    </xf>
    <xf numFmtId="0" fontId="13" fillId="0" borderId="2" xfId="9" applyFont="1" applyFill="1" applyBorder="1" applyAlignment="1">
      <alignment horizontal="right" vertical="center"/>
    </xf>
    <xf numFmtId="0" fontId="13" fillId="3" borderId="0" xfId="9" applyFont="1" applyFill="1">
      <alignment vertical="center"/>
    </xf>
    <xf numFmtId="165" fontId="13" fillId="3" borderId="0" xfId="10" applyFont="1" applyFill="1">
      <alignment vertical="center"/>
    </xf>
    <xf numFmtId="0" fontId="12" fillId="0" borderId="0" xfId="9">
      <alignment vertical="center"/>
    </xf>
    <xf numFmtId="165" fontId="13" fillId="0" borderId="0" xfId="9" applyNumberFormat="1" applyFont="1">
      <alignment vertical="center"/>
    </xf>
    <xf numFmtId="167" fontId="13" fillId="0" borderId="0" xfId="9" applyNumberFormat="1" applyFont="1">
      <alignment vertical="center"/>
    </xf>
    <xf numFmtId="0" fontId="13" fillId="0" borderId="0" xfId="9" applyFont="1" applyAlignment="1">
      <alignment vertical="center" wrapText="1"/>
    </xf>
    <xf numFmtId="0" fontId="13" fillId="0" borderId="0" xfId="9" applyFont="1" applyAlignment="1">
      <alignment horizontal="center" vertical="center"/>
    </xf>
    <xf numFmtId="0" fontId="16" fillId="0" borderId="2" xfId="9" applyFont="1" applyBorder="1" applyAlignment="1">
      <alignment horizontal="center" vertical="center"/>
    </xf>
    <xf numFmtId="165" fontId="16" fillId="0" borderId="2" xfId="10" applyFont="1" applyBorder="1" applyAlignment="1">
      <alignment horizontal="center" vertical="center"/>
    </xf>
    <xf numFmtId="0" fontId="16" fillId="0" borderId="0" xfId="9" applyFont="1" applyAlignment="1">
      <alignment horizontal="center" vertical="center"/>
    </xf>
    <xf numFmtId="0" fontId="16" fillId="0" borderId="0" xfId="9" applyFont="1">
      <alignment vertical="center"/>
    </xf>
    <xf numFmtId="167" fontId="13" fillId="0" borderId="2" xfId="10" applyNumberFormat="1" applyFont="1" applyBorder="1">
      <alignment vertical="center"/>
    </xf>
    <xf numFmtId="167" fontId="13" fillId="0" borderId="2" xfId="10" applyNumberFormat="1" applyFont="1" applyFill="1" applyBorder="1">
      <alignment vertical="center"/>
    </xf>
    <xf numFmtId="10" fontId="13" fillId="0" borderId="0" xfId="12" applyNumberFormat="1" applyFont="1">
      <alignment vertical="center"/>
    </xf>
    <xf numFmtId="10" fontId="13" fillId="0" borderId="2" xfId="12" applyNumberFormat="1" applyFont="1" applyBorder="1">
      <alignment vertical="center"/>
    </xf>
    <xf numFmtId="10" fontId="13" fillId="4" borderId="2" xfId="12" applyNumberFormat="1" applyFont="1" applyFill="1" applyBorder="1" applyAlignment="1">
      <alignment horizontal="right" vertical="center"/>
    </xf>
    <xf numFmtId="10" fontId="13" fillId="4" borderId="2" xfId="12" applyNumberFormat="1" applyFont="1" applyFill="1" applyBorder="1">
      <alignment vertical="center"/>
    </xf>
    <xf numFmtId="167" fontId="13" fillId="4" borderId="2" xfId="10" applyNumberFormat="1" applyFont="1" applyFill="1" applyBorder="1">
      <alignment vertical="center"/>
    </xf>
    <xf numFmtId="166" fontId="17" fillId="0" borderId="2" xfId="11" applyNumberFormat="1" applyFont="1" applyFill="1" applyBorder="1" applyAlignment="1">
      <alignment horizontal="right" vertical="center"/>
    </xf>
    <xf numFmtId="167" fontId="16" fillId="0" borderId="2" xfId="10" applyNumberFormat="1" applyFont="1" applyBorder="1">
      <alignment vertical="center"/>
    </xf>
    <xf numFmtId="167" fontId="16" fillId="0" borderId="2" xfId="10" applyNumberFormat="1" applyFont="1" applyFill="1" applyBorder="1">
      <alignment vertical="center"/>
    </xf>
    <xf numFmtId="10" fontId="16" fillId="0" borderId="0" xfId="12" applyNumberFormat="1" applyFont="1" applyAlignment="1">
      <alignment horizontal="right" vertical="center"/>
    </xf>
    <xf numFmtId="167" fontId="13" fillId="5" borderId="2" xfId="10" applyNumberFormat="1" applyFont="1" applyFill="1" applyBorder="1">
      <alignment vertical="center"/>
    </xf>
    <xf numFmtId="0" fontId="13" fillId="0" borderId="0" xfId="9" applyFont="1" applyAlignment="1">
      <alignment horizontal="right" vertical="center"/>
    </xf>
    <xf numFmtId="167" fontId="16" fillId="5" borderId="2" xfId="10" applyNumberFormat="1" applyFont="1" applyFill="1" applyBorder="1">
      <alignment vertical="center"/>
    </xf>
    <xf numFmtId="10" fontId="16" fillId="0" borderId="0" xfId="12" applyNumberFormat="1" applyFont="1">
      <alignment vertical="center"/>
    </xf>
    <xf numFmtId="10" fontId="13" fillId="0" borderId="2" xfId="12" applyNumberFormat="1" applyFont="1" applyBorder="1" applyAlignment="1">
      <alignment horizontal="right" vertical="center"/>
    </xf>
    <xf numFmtId="10" fontId="16" fillId="0" borderId="2" xfId="12" applyNumberFormat="1" applyFont="1" applyBorder="1" applyAlignment="1">
      <alignment horizontal="right" vertical="center"/>
    </xf>
    <xf numFmtId="167" fontId="16" fillId="0" borderId="2" xfId="12" applyNumberFormat="1" applyFont="1" applyBorder="1">
      <alignment vertical="center"/>
    </xf>
    <xf numFmtId="0" fontId="13" fillId="4" borderId="2" xfId="9" applyFont="1" applyFill="1" applyBorder="1" applyAlignment="1">
      <alignment horizontal="right" vertical="center"/>
    </xf>
    <xf numFmtId="0" fontId="16" fillId="0" borderId="2" xfId="9" applyFont="1" applyBorder="1" applyAlignment="1">
      <alignment horizontal="right" vertical="center"/>
    </xf>
    <xf numFmtId="0" fontId="13" fillId="0" borderId="2" xfId="9" applyFont="1" applyBorder="1" applyAlignment="1">
      <alignment horizontal="right" vertical="center"/>
    </xf>
    <xf numFmtId="167" fontId="13" fillId="0" borderId="0" xfId="12" applyNumberFormat="1" applyFont="1">
      <alignment vertical="center"/>
    </xf>
    <xf numFmtId="10" fontId="13" fillId="0" borderId="0" xfId="9" applyNumberFormat="1" applyFont="1">
      <alignment vertical="center"/>
    </xf>
    <xf numFmtId="0" fontId="13" fillId="0" borderId="2" xfId="9" applyFont="1" applyBorder="1" applyAlignment="1">
      <alignment horizontal="center" vertical="center"/>
    </xf>
    <xf numFmtId="165" fontId="13" fillId="0" borderId="2" xfId="10" applyFont="1" applyBorder="1" applyAlignment="1">
      <alignment horizontal="center" vertical="center"/>
    </xf>
    <xf numFmtId="0" fontId="16" fillId="0" borderId="0" xfId="9" applyFont="1" applyAlignment="1">
      <alignment vertical="center" wrapText="1"/>
    </xf>
    <xf numFmtId="10" fontId="16" fillId="0" borderId="2" xfId="12" applyNumberFormat="1" applyFont="1" applyBorder="1">
      <alignment vertical="center"/>
    </xf>
    <xf numFmtId="0" fontId="13" fillId="0" borderId="2" xfId="9" applyFont="1" applyBorder="1">
      <alignment vertical="center"/>
    </xf>
    <xf numFmtId="0" fontId="18" fillId="0" borderId="7" xfId="9" applyFont="1" applyBorder="1">
      <alignment vertical="center"/>
    </xf>
    <xf numFmtId="0" fontId="18" fillId="0" borderId="9" xfId="9" applyFont="1" applyBorder="1" applyAlignment="1">
      <alignment vertical="center"/>
    </xf>
    <xf numFmtId="0" fontId="16" fillId="0" borderId="2" xfId="9" applyFont="1" applyBorder="1">
      <alignment vertical="center"/>
    </xf>
    <xf numFmtId="0" fontId="19" fillId="0" borderId="0" xfId="9" applyFont="1">
      <alignment vertical="center"/>
    </xf>
    <xf numFmtId="10" fontId="13" fillId="0" borderId="2" xfId="12" applyNumberFormat="1" applyFont="1" applyFill="1" applyBorder="1">
      <alignment vertical="center"/>
    </xf>
    <xf numFmtId="167" fontId="16" fillId="0" borderId="0" xfId="10" applyNumberFormat="1" applyFont="1">
      <alignment vertical="center"/>
    </xf>
    <xf numFmtId="10" fontId="20" fillId="0" borderId="0" xfId="12" applyNumberFormat="1" applyFont="1">
      <alignment vertical="center"/>
    </xf>
    <xf numFmtId="167" fontId="13" fillId="0" borderId="0" xfId="10" applyNumberFormat="1" applyFont="1">
      <alignment vertical="center"/>
    </xf>
    <xf numFmtId="0" fontId="13" fillId="0" borderId="0" xfId="9" applyFont="1" applyBorder="1">
      <alignment vertical="center"/>
    </xf>
    <xf numFmtId="168" fontId="13" fillId="0" borderId="0" xfId="12" applyNumberFormat="1" applyFont="1" applyBorder="1">
      <alignment vertical="center"/>
    </xf>
    <xf numFmtId="10" fontId="13" fillId="0" borderId="0" xfId="12" applyNumberFormat="1" applyFont="1" applyBorder="1">
      <alignment vertical="center"/>
    </xf>
    <xf numFmtId="9" fontId="13" fillId="0" borderId="0" xfId="9" applyNumberFormat="1" applyFont="1" applyBorder="1">
      <alignment vertical="center"/>
    </xf>
    <xf numFmtId="9" fontId="13" fillId="0" borderId="0" xfId="12" applyNumberFormat="1" applyFont="1">
      <alignment vertical="center"/>
    </xf>
    <xf numFmtId="0" fontId="16" fillId="0" borderId="0" xfId="9" applyFont="1" applyFill="1" applyBorder="1">
      <alignment vertical="center"/>
    </xf>
    <xf numFmtId="0" fontId="16" fillId="0" borderId="3" xfId="9" applyFont="1" applyBorder="1">
      <alignment vertical="center"/>
    </xf>
    <xf numFmtId="167" fontId="16" fillId="0" borderId="3" xfId="10" applyNumberFormat="1" applyFont="1" applyBorder="1">
      <alignment vertical="center"/>
    </xf>
    <xf numFmtId="9" fontId="13" fillId="0" borderId="2" xfId="12" applyNumberFormat="1" applyFont="1" applyBorder="1">
      <alignment vertical="center"/>
    </xf>
    <xf numFmtId="167" fontId="13" fillId="0" borderId="0" xfId="12" applyNumberFormat="1" applyFont="1" applyBorder="1">
      <alignment vertical="center"/>
    </xf>
    <xf numFmtId="0" fontId="16" fillId="0" borderId="2" xfId="9" applyFont="1" applyBorder="1" applyAlignment="1">
      <alignment horizontal="center" vertical="center" wrapText="1"/>
    </xf>
    <xf numFmtId="9" fontId="13" fillId="0" borderId="2" xfId="9" applyNumberFormat="1" applyFont="1" applyBorder="1">
      <alignment vertical="center"/>
    </xf>
    <xf numFmtId="9" fontId="20" fillId="0" borderId="0" xfId="12" applyNumberFormat="1" applyFont="1">
      <alignment vertical="center"/>
    </xf>
    <xf numFmtId="165" fontId="13" fillId="0" borderId="0" xfId="10" applyFont="1" applyFill="1" applyBorder="1" applyAlignment="1">
      <alignment horizontal="center" vertical="center"/>
    </xf>
    <xf numFmtId="166" fontId="15" fillId="0" borderId="2" xfId="11" applyNumberFormat="1" applyFont="1" applyFill="1" applyBorder="1" applyAlignment="1">
      <alignment horizontal="left" vertical="center" wrapText="1"/>
    </xf>
    <xf numFmtId="167" fontId="13" fillId="0" borderId="0" xfId="10" applyNumberFormat="1" applyFont="1" applyFill="1" applyBorder="1">
      <alignment vertical="center"/>
    </xf>
    <xf numFmtId="166" fontId="15" fillId="3" borderId="2" xfId="11" applyNumberFormat="1" applyFont="1" applyFill="1" applyBorder="1" applyAlignment="1">
      <alignment horizontal="left" vertical="center" wrapText="1"/>
    </xf>
    <xf numFmtId="167" fontId="13" fillId="3" borderId="2" xfId="10" applyNumberFormat="1" applyFont="1" applyFill="1" applyBorder="1">
      <alignment vertical="center"/>
    </xf>
    <xf numFmtId="167" fontId="13" fillId="6" borderId="2" xfId="10" applyNumberFormat="1" applyFont="1" applyFill="1" applyBorder="1">
      <alignment vertical="center"/>
    </xf>
    <xf numFmtId="0" fontId="17" fillId="0" borderId="0" xfId="9" applyFont="1" applyFill="1" applyBorder="1" applyAlignment="1">
      <alignment horizontal="center" vertical="center" wrapText="1"/>
    </xf>
    <xf numFmtId="49" fontId="17" fillId="0" borderId="0" xfId="13" applyNumberFormat="1" applyFont="1" applyFill="1" applyBorder="1" applyAlignment="1">
      <alignment horizontal="center" vertical="center" wrapText="1"/>
    </xf>
    <xf numFmtId="169" fontId="17" fillId="0" borderId="0" xfId="9" applyNumberFormat="1" applyFont="1" applyFill="1" applyBorder="1" applyAlignment="1">
      <alignment horizontal="center" vertical="center" wrapText="1"/>
    </xf>
    <xf numFmtId="170" fontId="17" fillId="0" borderId="0" xfId="9" applyNumberFormat="1" applyFont="1" applyFill="1" applyBorder="1" applyAlignment="1">
      <alignment horizontal="center" vertical="center" wrapText="1"/>
    </xf>
    <xf numFmtId="0" fontId="17" fillId="0" borderId="0" xfId="13" applyFont="1" applyFill="1" applyBorder="1" applyAlignment="1">
      <alignment horizontal="center" vertical="center" wrapText="1"/>
    </xf>
    <xf numFmtId="14" fontId="17" fillId="0" borderId="0" xfId="9" applyNumberFormat="1" applyFont="1" applyFill="1" applyBorder="1" applyAlignment="1">
      <alignment horizontal="center" vertical="center" wrapText="1"/>
    </xf>
    <xf numFmtId="40" fontId="17" fillId="0" borderId="0" xfId="10" applyNumberFormat="1" applyFont="1" applyFill="1" applyBorder="1" applyAlignment="1">
      <alignment horizontal="center" vertical="center" wrapText="1"/>
    </xf>
    <xf numFmtId="0" fontId="15" fillId="0" borderId="0" xfId="9" applyFont="1" applyFill="1" applyBorder="1" applyAlignment="1">
      <alignment horizontal="center" vertical="center"/>
    </xf>
    <xf numFmtId="49" fontId="15" fillId="0" borderId="0" xfId="13" applyNumberFormat="1" applyFont="1" applyFill="1" applyBorder="1" applyAlignment="1">
      <alignment horizontal="center"/>
    </xf>
    <xf numFmtId="169" fontId="15" fillId="0" borderId="0" xfId="9" applyNumberFormat="1" applyFont="1" applyFill="1" applyBorder="1" applyAlignment="1">
      <alignment horizontal="center"/>
    </xf>
    <xf numFmtId="170" fontId="15" fillId="0" borderId="0" xfId="9" applyNumberFormat="1" applyFont="1" applyFill="1" applyBorder="1" applyAlignment="1">
      <alignment horizontal="center"/>
    </xf>
    <xf numFmtId="14" fontId="15" fillId="0" borderId="0" xfId="9" applyNumberFormat="1" applyFont="1" applyFill="1" applyBorder="1" applyAlignment="1">
      <alignment horizontal="center"/>
    </xf>
    <xf numFmtId="49" fontId="15" fillId="0" borderId="0" xfId="9" applyNumberFormat="1" applyFont="1" applyFill="1" applyBorder="1" applyAlignment="1">
      <alignment horizontal="center" vertical="center"/>
    </xf>
    <xf numFmtId="40" fontId="15" fillId="0" borderId="0" xfId="10" applyNumberFormat="1" applyFont="1" applyFill="1" applyBorder="1" applyAlignment="1">
      <alignment horizontal="center"/>
    </xf>
    <xf numFmtId="0" fontId="22" fillId="0" borderId="0" xfId="9" applyFont="1" applyFill="1" applyAlignment="1">
      <alignment horizontal="center"/>
    </xf>
    <xf numFmtId="0" fontId="22" fillId="0" borderId="0" xfId="9" applyFont="1" applyFill="1" applyAlignment="1">
      <alignment horizontal="center" vertical="center"/>
    </xf>
    <xf numFmtId="49" fontId="22" fillId="0" borderId="0" xfId="9" applyNumberFormat="1" applyFont="1" applyFill="1" applyAlignment="1">
      <alignment horizontal="center" vertical="center"/>
    </xf>
    <xf numFmtId="14" fontId="22" fillId="0" borderId="0" xfId="9" applyNumberFormat="1" applyFont="1" applyFill="1" applyBorder="1" applyAlignment="1">
      <alignment horizontal="center" vertical="center"/>
    </xf>
    <xf numFmtId="0" fontId="22" fillId="0" borderId="0" xfId="9" applyFont="1" applyFill="1" applyBorder="1" applyAlignment="1">
      <alignment horizontal="center" vertical="center"/>
    </xf>
    <xf numFmtId="40" fontId="15" fillId="0" borderId="0" xfId="10" applyNumberFormat="1" applyFont="1" applyFill="1" applyAlignment="1">
      <alignment horizontal="center" vertical="center"/>
    </xf>
    <xf numFmtId="0" fontId="15" fillId="0" borderId="0" xfId="9" applyNumberFormat="1" applyFont="1" applyFill="1" applyBorder="1" applyAlignment="1">
      <alignment horizontal="center"/>
    </xf>
    <xf numFmtId="0" fontId="15" fillId="0" borderId="0" xfId="9" applyFont="1" applyFill="1" applyAlignment="1">
      <alignment horizontal="center"/>
    </xf>
    <xf numFmtId="49" fontId="15" fillId="0" borderId="0" xfId="9" applyNumberFormat="1" applyFont="1" applyFill="1" applyAlignment="1">
      <alignment horizontal="center" vertical="center"/>
    </xf>
    <xf numFmtId="49" fontId="15" fillId="0" borderId="0" xfId="9" applyNumberFormat="1" applyFont="1" applyFill="1" applyBorder="1" applyAlignment="1">
      <alignment horizontal="center"/>
    </xf>
    <xf numFmtId="0" fontId="15" fillId="0" borderId="0" xfId="9" applyFont="1" applyFill="1" applyAlignment="1">
      <alignment horizontal="center" vertical="center"/>
    </xf>
    <xf numFmtId="49" fontId="15" fillId="0" borderId="0" xfId="9" applyNumberFormat="1" applyFont="1" applyFill="1" applyAlignment="1">
      <alignment horizontal="center"/>
    </xf>
    <xf numFmtId="0" fontId="22" fillId="0" borderId="0" xfId="9" applyNumberFormat="1" applyFont="1" applyFill="1" applyAlignment="1">
      <alignment horizontal="center"/>
    </xf>
    <xf numFmtId="40" fontId="22" fillId="0" borderId="0" xfId="10" applyNumberFormat="1" applyFont="1" applyFill="1" applyAlignment="1">
      <alignment horizontal="center" vertical="center"/>
    </xf>
    <xf numFmtId="0" fontId="22" fillId="0" borderId="0" xfId="9" applyNumberFormat="1" applyFont="1" applyFill="1" applyAlignment="1">
      <alignment horizontal="center" vertical="center"/>
    </xf>
    <xf numFmtId="0" fontId="15" fillId="0" borderId="0" xfId="14" applyFont="1" applyFill="1" applyBorder="1" applyAlignment="1">
      <alignment horizontal="center" vertical="center"/>
    </xf>
    <xf numFmtId="0" fontId="15" fillId="0" borderId="0" xfId="14" applyNumberFormat="1" applyFont="1" applyFill="1" applyBorder="1" applyAlignment="1">
      <alignment horizontal="center" vertical="center"/>
    </xf>
    <xf numFmtId="49" fontId="15" fillId="0" borderId="0" xfId="14" applyNumberFormat="1" applyFont="1" applyFill="1" applyBorder="1" applyAlignment="1">
      <alignment horizontal="center" vertical="center"/>
    </xf>
    <xf numFmtId="165" fontId="15" fillId="0" borderId="0" xfId="10" applyFont="1" applyFill="1" applyBorder="1" applyAlignment="1">
      <alignment horizontal="center" vertical="center"/>
    </xf>
    <xf numFmtId="14" fontId="15" fillId="0" borderId="0" xfId="14" applyNumberFormat="1" applyFont="1" applyFill="1" applyBorder="1" applyAlignment="1">
      <alignment horizontal="center" vertical="center"/>
    </xf>
    <xf numFmtId="171" fontId="15" fillId="0" borderId="0" xfId="15" applyNumberFormat="1" applyFont="1" applyFill="1" applyBorder="1" applyAlignment="1">
      <alignment horizontal="center" vertical="center"/>
    </xf>
    <xf numFmtId="40" fontId="15" fillId="0" borderId="0" xfId="10" applyNumberFormat="1" applyFont="1" applyFill="1" applyBorder="1" applyAlignment="1">
      <alignment horizontal="center" vertical="center"/>
    </xf>
    <xf numFmtId="0" fontId="22" fillId="4" borderId="0" xfId="9" applyFont="1" applyFill="1" applyAlignment="1">
      <alignment horizontal="center"/>
    </xf>
    <xf numFmtId="0" fontId="22" fillId="4" borderId="0" xfId="9" applyFont="1" applyFill="1" applyAlignment="1">
      <alignment horizontal="center" vertical="center"/>
    </xf>
    <xf numFmtId="49" fontId="15" fillId="4" borderId="0" xfId="9" applyNumberFormat="1" applyFont="1" applyFill="1" applyAlignment="1">
      <alignment horizontal="center"/>
    </xf>
    <xf numFmtId="49" fontId="22" fillId="4" borderId="0" xfId="9" applyNumberFormat="1" applyFont="1" applyFill="1" applyAlignment="1">
      <alignment horizontal="center" vertical="center"/>
    </xf>
    <xf numFmtId="0" fontId="22" fillId="4" borderId="0" xfId="9" applyNumberFormat="1" applyFont="1" applyFill="1" applyAlignment="1">
      <alignment horizontal="center"/>
    </xf>
    <xf numFmtId="0" fontId="15" fillId="4" borderId="0" xfId="9" applyFont="1" applyFill="1" applyAlignment="1">
      <alignment horizontal="center"/>
    </xf>
    <xf numFmtId="40" fontId="22" fillId="4" borderId="0" xfId="10" applyNumberFormat="1" applyFont="1" applyFill="1" applyAlignment="1">
      <alignment horizontal="center" vertical="center"/>
    </xf>
    <xf numFmtId="0" fontId="12" fillId="4" borderId="0" xfId="9" applyFill="1">
      <alignment vertical="center"/>
    </xf>
    <xf numFmtId="49" fontId="22" fillId="0" borderId="0" xfId="9" applyNumberFormat="1" applyFont="1" applyFill="1" applyAlignment="1">
      <alignment horizontal="center"/>
    </xf>
    <xf numFmtId="0" fontId="22" fillId="0" borderId="0" xfId="14" applyFont="1" applyFill="1" applyBorder="1" applyAlignment="1">
      <alignment horizontal="center" vertical="center"/>
    </xf>
    <xf numFmtId="49" fontId="22" fillId="0" borderId="0" xfId="9" applyNumberFormat="1" applyFont="1" applyFill="1" applyBorder="1" applyAlignment="1">
      <alignment horizontal="center" vertical="center"/>
    </xf>
    <xf numFmtId="40" fontId="22" fillId="0" borderId="0" xfId="10" applyNumberFormat="1" applyFont="1" applyFill="1" applyBorder="1" applyAlignment="1">
      <alignment horizontal="center" vertical="center"/>
    </xf>
    <xf numFmtId="49" fontId="15" fillId="0" borderId="0" xfId="9" quotePrefix="1" applyNumberFormat="1" applyFont="1" applyFill="1" applyBorder="1" applyAlignment="1">
      <alignment horizontal="center" vertical="center"/>
    </xf>
    <xf numFmtId="14" fontId="15" fillId="0" borderId="0" xfId="9" applyNumberFormat="1" applyFont="1" applyFill="1" applyBorder="1" applyAlignment="1">
      <alignment horizontal="center" vertical="center"/>
    </xf>
    <xf numFmtId="40" fontId="15" fillId="0" borderId="0" xfId="16" applyNumberFormat="1" applyFont="1" applyFill="1" applyBorder="1" applyAlignment="1">
      <alignment horizontal="center" vertical="center"/>
    </xf>
    <xf numFmtId="49" fontId="22" fillId="0" borderId="0" xfId="9" quotePrefix="1" applyNumberFormat="1" applyFont="1" applyFill="1" applyBorder="1" applyAlignment="1">
      <alignment horizontal="center" vertical="center"/>
    </xf>
    <xf numFmtId="49" fontId="22" fillId="0" borderId="0" xfId="17" quotePrefix="1" applyNumberFormat="1" applyFont="1" applyFill="1" applyBorder="1" applyAlignment="1">
      <alignment horizontal="center" vertical="center"/>
    </xf>
    <xf numFmtId="0" fontId="22" fillId="0" borderId="0" xfId="17" applyFont="1" applyFill="1" applyBorder="1" applyAlignment="1">
      <alignment horizontal="center" vertical="center"/>
    </xf>
    <xf numFmtId="0" fontId="22" fillId="4" borderId="0" xfId="9" applyFont="1" applyFill="1" applyBorder="1" applyAlignment="1">
      <alignment horizontal="center" vertical="center"/>
    </xf>
    <xf numFmtId="49" fontId="22" fillId="4" borderId="0" xfId="9" quotePrefix="1" applyNumberFormat="1" applyFont="1" applyFill="1" applyBorder="1" applyAlignment="1">
      <alignment horizontal="center" vertical="center"/>
    </xf>
    <xf numFmtId="49" fontId="22" fillId="4" borderId="0" xfId="9" applyNumberFormat="1" applyFont="1" applyFill="1" applyBorder="1" applyAlignment="1">
      <alignment horizontal="center" vertical="center"/>
    </xf>
    <xf numFmtId="14" fontId="22" fillId="4" borderId="0" xfId="9" applyNumberFormat="1" applyFont="1" applyFill="1" applyBorder="1" applyAlignment="1">
      <alignment horizontal="center" vertical="center"/>
    </xf>
    <xf numFmtId="40" fontId="22" fillId="4" borderId="0" xfId="10" applyNumberFormat="1" applyFont="1" applyFill="1" applyBorder="1" applyAlignment="1">
      <alignment horizontal="center" vertical="center"/>
    </xf>
    <xf numFmtId="0" fontId="22" fillId="0" borderId="0" xfId="9" quotePrefix="1" applyNumberFormat="1" applyFont="1" applyFill="1" applyBorder="1" applyAlignment="1">
      <alignment horizontal="center" vertical="center"/>
    </xf>
    <xf numFmtId="0" fontId="22" fillId="0" borderId="0" xfId="9" quotePrefix="1" applyNumberFormat="1" applyFont="1" applyFill="1" applyAlignment="1">
      <alignment horizontal="center" vertical="center"/>
    </xf>
    <xf numFmtId="0" fontId="24" fillId="0" borderId="0" xfId="9" applyFont="1" applyFill="1" applyAlignment="1">
      <alignment horizontal="center" vertical="center"/>
    </xf>
    <xf numFmtId="40" fontId="15" fillId="0" borderId="0" xfId="16" applyNumberFormat="1" applyFont="1" applyFill="1" applyAlignment="1">
      <alignment horizontal="center" vertical="center"/>
    </xf>
    <xf numFmtId="40" fontId="15" fillId="0" borderId="0" xfId="18" applyNumberFormat="1" applyFont="1" applyFill="1" applyAlignment="1">
      <alignment horizontal="center" vertical="center"/>
    </xf>
    <xf numFmtId="0" fontId="22" fillId="0" borderId="0" xfId="17" quotePrefix="1" applyNumberFormat="1" applyFont="1" applyFill="1" applyAlignment="1">
      <alignment horizontal="center" vertical="center"/>
    </xf>
    <xf numFmtId="0" fontId="22" fillId="0" borderId="0" xfId="19" applyFont="1" applyFill="1" applyBorder="1" applyAlignment="1">
      <alignment horizontal="center" vertical="center"/>
    </xf>
    <xf numFmtId="40" fontId="15" fillId="0" borderId="0" xfId="18" applyNumberFormat="1" applyFont="1" applyFill="1" applyBorder="1" applyAlignment="1">
      <alignment horizontal="center" vertical="center"/>
    </xf>
    <xf numFmtId="0" fontId="22" fillId="0" borderId="0" xfId="20" applyFont="1" applyFill="1" applyBorder="1" applyAlignment="1">
      <alignment horizontal="center" vertical="center"/>
    </xf>
    <xf numFmtId="0" fontId="22" fillId="0" borderId="0" xfId="20" applyFont="1" applyFill="1" applyAlignment="1">
      <alignment horizontal="center" vertical="center"/>
    </xf>
    <xf numFmtId="0" fontId="22" fillId="0" borderId="0" xfId="20" quotePrefix="1" applyNumberFormat="1" applyFont="1" applyFill="1" applyAlignment="1">
      <alignment horizontal="center" vertical="center"/>
    </xf>
    <xf numFmtId="14" fontId="22" fillId="0" borderId="0" xfId="20" applyNumberFormat="1" applyFont="1" applyFill="1" applyBorder="1" applyAlignment="1">
      <alignment horizontal="center" vertical="center"/>
    </xf>
    <xf numFmtId="0" fontId="22" fillId="0" borderId="0" xfId="17" applyFont="1" applyFill="1" applyAlignment="1">
      <alignment horizontal="center" vertical="center"/>
    </xf>
    <xf numFmtId="0" fontId="15" fillId="0" borderId="0" xfId="21" applyFont="1" applyFill="1" applyBorder="1" applyAlignment="1">
      <alignment horizontal="center"/>
    </xf>
    <xf numFmtId="0" fontId="15" fillId="4" borderId="0" xfId="14" applyFont="1" applyFill="1" applyBorder="1" applyAlignment="1">
      <alignment horizontal="center" vertical="center"/>
    </xf>
    <xf numFmtId="49" fontId="15" fillId="4" borderId="0" xfId="14" applyNumberFormat="1" applyFont="1" applyFill="1" applyBorder="1" applyAlignment="1">
      <alignment horizontal="center" vertical="center"/>
    </xf>
    <xf numFmtId="0" fontId="15" fillId="4" borderId="0" xfId="14" applyNumberFormat="1" applyFont="1" applyFill="1" applyBorder="1" applyAlignment="1">
      <alignment horizontal="center" vertical="center"/>
    </xf>
    <xf numFmtId="165" fontId="15" fillId="4" borderId="0" xfId="10" applyFont="1" applyFill="1" applyBorder="1" applyAlignment="1">
      <alignment horizontal="center" vertical="center"/>
    </xf>
    <xf numFmtId="14" fontId="15" fillId="4" borderId="0" xfId="14" applyNumberFormat="1" applyFont="1" applyFill="1" applyBorder="1" applyAlignment="1">
      <alignment horizontal="center" vertical="center"/>
    </xf>
    <xf numFmtId="171" fontId="15" fillId="4" borderId="0" xfId="15" applyNumberFormat="1" applyFont="1" applyFill="1" applyBorder="1" applyAlignment="1">
      <alignment horizontal="center" vertical="center"/>
    </xf>
    <xf numFmtId="40" fontId="15" fillId="4" borderId="0" xfId="10" applyNumberFormat="1" applyFont="1" applyFill="1" applyBorder="1" applyAlignment="1">
      <alignment horizontal="center" vertical="center"/>
    </xf>
    <xf numFmtId="49" fontId="15" fillId="0" borderId="0" xfId="14" quotePrefix="1" applyNumberFormat="1" applyFont="1" applyFill="1" applyBorder="1" applyAlignment="1">
      <alignment horizontal="center" vertical="center"/>
    </xf>
    <xf numFmtId="49" fontId="22" fillId="0" borderId="0" xfId="9" quotePrefix="1" applyNumberFormat="1" applyFont="1" applyFill="1" applyAlignment="1">
      <alignment horizontal="center" vertical="center"/>
    </xf>
    <xf numFmtId="40" fontId="15" fillId="0" borderId="0" xfId="9" applyNumberFormat="1" applyFont="1" applyFill="1" applyBorder="1" applyAlignment="1">
      <alignment horizontal="center"/>
    </xf>
    <xf numFmtId="40" fontId="15" fillId="0" borderId="0" xfId="9" applyNumberFormat="1" applyFont="1" applyFill="1" applyAlignment="1">
      <alignment horizontal="center" vertical="center"/>
    </xf>
    <xf numFmtId="40" fontId="15" fillId="0" borderId="0" xfId="22" applyNumberFormat="1" applyFont="1" applyFill="1" applyAlignment="1">
      <alignment horizontal="center" vertical="center"/>
    </xf>
    <xf numFmtId="0" fontId="26" fillId="0" borderId="0" xfId="9" applyFont="1" applyFill="1" applyBorder="1" applyAlignment="1">
      <alignment horizontal="center" vertical="center"/>
    </xf>
    <xf numFmtId="49" fontId="26" fillId="0" borderId="0" xfId="9" applyNumberFormat="1" applyFont="1" applyFill="1" applyBorder="1" applyAlignment="1">
      <alignment horizontal="center" vertical="center"/>
    </xf>
    <xf numFmtId="165" fontId="26" fillId="0" borderId="0" xfId="10" applyFont="1" applyFill="1" applyBorder="1" applyAlignment="1">
      <alignment horizontal="center" vertical="center"/>
    </xf>
    <xf numFmtId="165" fontId="22" fillId="0" borderId="0" xfId="23" applyFont="1" applyFill="1" applyAlignment="1">
      <alignment horizontal="center" vertical="center"/>
    </xf>
    <xf numFmtId="0" fontId="0" fillId="0" borderId="2" xfId="0" applyBorder="1" applyAlignment="1"/>
    <xf numFmtId="0" fontId="0" fillId="3" borderId="2" xfId="0" applyFill="1" applyBorder="1" applyAlignment="1"/>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28" fillId="0" borderId="0" xfId="0" applyFont="1" applyAlignment="1">
      <alignment horizontal="center" vertical="center" wrapText="1"/>
    </xf>
    <xf numFmtId="0" fontId="0" fillId="0" borderId="0" xfId="0" applyBorder="1">
      <alignment vertical="top" wrapText="1"/>
    </xf>
    <xf numFmtId="0" fontId="0" fillId="0" borderId="2" xfId="0" applyBorder="1">
      <alignment vertical="top" wrapText="1"/>
    </xf>
    <xf numFmtId="0" fontId="0" fillId="3" borderId="2" xfId="0" applyFill="1" applyBorder="1">
      <alignment vertical="top" wrapText="1"/>
    </xf>
    <xf numFmtId="0" fontId="0" fillId="10" borderId="2" xfId="0" applyFill="1" applyBorder="1" applyAlignment="1"/>
    <xf numFmtId="0" fontId="0" fillId="9" borderId="2" xfId="0" applyFill="1" applyBorder="1" applyAlignment="1">
      <alignment horizontal="left" vertical="center"/>
    </xf>
    <xf numFmtId="0" fontId="0" fillId="10" borderId="2" xfId="0" applyFill="1" applyBorder="1" applyAlignment="1">
      <alignment horizontal="left" vertical="center"/>
    </xf>
    <xf numFmtId="0" fontId="0" fillId="10" borderId="3" xfId="0" applyFill="1" applyBorder="1" applyAlignment="1">
      <alignment horizontal="left" vertical="center"/>
    </xf>
    <xf numFmtId="0" fontId="0" fillId="10" borderId="2" xfId="0" applyFill="1" applyBorder="1" applyAlignment="1">
      <alignment horizontal="left" vertical="center" wrapText="1"/>
    </xf>
    <xf numFmtId="0" fontId="0" fillId="11" borderId="2" xfId="0"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0" xfId="0" applyFill="1" applyAlignment="1">
      <alignment horizontal="left" vertical="center"/>
    </xf>
    <xf numFmtId="0" fontId="0" fillId="0" borderId="0" xfId="0" applyAlignment="1">
      <alignment horizontal="left" vertical="center"/>
    </xf>
    <xf numFmtId="0" fontId="0" fillId="0" borderId="0" xfId="5" applyFont="1">
      <alignment horizontal="left" vertical="center" wrapText="1"/>
    </xf>
    <xf numFmtId="0" fontId="3" fillId="0" borderId="0" xfId="5">
      <alignment horizontal="left" vertical="center" wrapText="1"/>
    </xf>
    <xf numFmtId="0" fontId="16" fillId="0" borderId="0" xfId="9" applyFont="1" applyAlignment="1">
      <alignment horizontal="center" vertical="center"/>
    </xf>
    <xf numFmtId="166" fontId="17" fillId="0" borderId="2" xfId="11" applyNumberFormat="1" applyFont="1" applyFill="1" applyBorder="1" applyAlignment="1">
      <alignment horizontal="center" vertical="center"/>
    </xf>
    <xf numFmtId="0" fontId="13" fillId="0" borderId="4" xfId="9" applyFont="1" applyBorder="1" applyAlignment="1">
      <alignment horizontal="center" vertical="center" wrapText="1"/>
    </xf>
    <xf numFmtId="0" fontId="13" fillId="0" borderId="5" xfId="9" applyFont="1" applyBorder="1" applyAlignment="1">
      <alignment horizontal="center" vertical="center" wrapText="1"/>
    </xf>
    <xf numFmtId="0" fontId="13" fillId="0" borderId="6" xfId="9" applyFont="1" applyBorder="1" applyAlignment="1">
      <alignment horizontal="center" vertical="center" wrapText="1"/>
    </xf>
    <xf numFmtId="0" fontId="13" fillId="0" borderId="2" xfId="9" applyFont="1" applyBorder="1" applyAlignment="1">
      <alignment horizontal="center" vertical="center" wrapText="1"/>
    </xf>
    <xf numFmtId="0" fontId="16" fillId="0" borderId="2" xfId="9" applyFont="1" applyBorder="1" applyAlignment="1">
      <alignment horizontal="center" vertical="center"/>
    </xf>
    <xf numFmtId="0" fontId="16" fillId="0" borderId="3" xfId="9" applyFont="1" applyBorder="1" applyAlignment="1">
      <alignment horizontal="center" vertical="center"/>
    </xf>
    <xf numFmtId="0" fontId="16" fillId="0" borderId="8" xfId="9" applyFont="1" applyBorder="1" applyAlignment="1">
      <alignment horizontal="center" vertical="center"/>
    </xf>
    <xf numFmtId="0" fontId="16" fillId="0" borderId="1" xfId="9" applyFont="1" applyBorder="1" applyAlignment="1">
      <alignment horizontal="center" vertical="center"/>
    </xf>
  </cellXfs>
  <cellStyles count="24">
    <cellStyle name="0,0_x000d__x000a_NA_x000d__x000a_" xfId="14" xr:uid="{00000000-0005-0000-0000-000000000000}"/>
    <cellStyle name="Comma [0] 2" xfId="15" xr:uid="{00000000-0005-0000-0000-000001000000}"/>
    <cellStyle name="Comma 2" xfId="10" xr:uid="{00000000-0005-0000-0000-000002000000}"/>
    <cellStyle name="Date" xfId="6" xr:uid="{00000000-0005-0000-0000-000003000000}"/>
    <cellStyle name="Explanatory Text" xfId="5" builtinId="53" customBuiltin="1"/>
    <cellStyle name="Heading 1" xfId="2" builtinId="16" customBuiltin="1"/>
    <cellStyle name="Heading 2" xfId="3" builtinId="17" customBuiltin="1"/>
    <cellStyle name="Heading 3" xfId="4" builtinId="18" customBuiltin="1"/>
    <cellStyle name="Heading 4" xfId="8" builtinId="19" customBuiltin="1"/>
    <cellStyle name="Normal" xfId="0" builtinId="0" customBuiltin="1"/>
    <cellStyle name="Normal 2" xfId="9" xr:uid="{00000000-0005-0000-0000-000004000000}"/>
    <cellStyle name="Owner" xfId="7" xr:uid="{00000000-0005-0000-0000-000005000000}"/>
    <cellStyle name="Percent 2" xfId="12" xr:uid="{00000000-0005-0000-0000-000006000000}"/>
    <cellStyle name="Title" xfId="1" builtinId="15" customBuiltin="1"/>
    <cellStyle name="千位分隔 2 2" xfId="18" xr:uid="{00000000-0005-0000-0000-000013000000}"/>
    <cellStyle name="千位分隔 2 2 2" xfId="23" xr:uid="{00000000-0005-0000-0000-000014000000}"/>
    <cellStyle name="千位分隔 3" xfId="16" xr:uid="{00000000-0005-0000-0000-000015000000}"/>
    <cellStyle name="千位分隔 6" xfId="11" xr:uid="{00000000-0005-0000-0000-000016000000}"/>
    <cellStyle name="千位分隔 9" xfId="22" xr:uid="{00000000-0005-0000-0000-000017000000}"/>
    <cellStyle name="常规 2 2" xfId="17" xr:uid="{00000000-0005-0000-0000-00000D000000}"/>
    <cellStyle name="常规 3 2" xfId="19" xr:uid="{00000000-0005-0000-0000-00000E000000}"/>
    <cellStyle name="常规 9" xfId="20" xr:uid="{00000000-0005-0000-0000-00000F000000}"/>
    <cellStyle name="常规_RMC-MGT帐龄分析" xfId="21" xr:uid="{00000000-0005-0000-0000-000010000000}"/>
    <cellStyle name="常规_发票签收单" xfId="13" xr:uid="{00000000-0005-0000-0000-000011000000}"/>
  </cellStyles>
  <dxfs count="84">
    <dxf>
      <font>
        <sz val="10"/>
      </font>
    </dxf>
    <dxf>
      <font>
        <sz val="10"/>
      </font>
    </dxf>
    <dxf>
      <font>
        <sz val="10"/>
      </font>
    </dxf>
    <dxf>
      <font>
        <sz val="10"/>
      </font>
    </dxf>
    <dxf>
      <font>
        <sz val="10"/>
      </font>
    </dxf>
    <dxf>
      <font>
        <sz val="10"/>
      </font>
    </dxf>
    <dxf>
      <font>
        <sz val="10"/>
      </font>
    </dxf>
    <dxf>
      <numFmt numFmtId="172" formatCode="_-* #,##0.00_-;\-* #,##0.00_-;_-* &quot;-&quot;??_-;_-@_-"/>
    </dxf>
    <dxf>
      <numFmt numFmtId="2" formatCode="0.00"/>
    </dxf>
    <dxf>
      <numFmt numFmtId="172" formatCode="_-* #,##0.00_-;\-* #,##0.00_-;_-* &quot;-&quot;??_-;_-@_-"/>
    </dxf>
    <dxf>
      <font>
        <sz val="10"/>
      </font>
    </dxf>
    <dxf>
      <font>
        <sz val="10"/>
      </font>
    </dxf>
    <dxf>
      <font>
        <sz val="10"/>
      </font>
    </dxf>
    <dxf>
      <font>
        <sz val="10"/>
      </font>
    </dxf>
    <dxf>
      <font>
        <sz val="10"/>
      </font>
    </dxf>
    <dxf>
      <font>
        <sz val="10"/>
      </font>
    </dxf>
    <dxf>
      <fill>
        <patternFill>
          <bgColor rgb="FFFFC000"/>
        </patternFill>
      </fill>
    </dxf>
    <dxf>
      <fill>
        <patternFill patternType="solid">
          <bgColor rgb="FF92D050"/>
        </patternFill>
      </fill>
    </dxf>
    <dxf>
      <fill>
        <patternFill patternType="solid">
          <bgColor rgb="FF92D050"/>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i val="0"/>
      </font>
    </dxf>
    <dxf>
      <font>
        <b/>
        <i val="0"/>
      </font>
    </dxf>
    <dxf>
      <font>
        <b/>
        <i val="0"/>
      </font>
      <fill>
        <patternFill>
          <bgColor theme="4" tint="0.79998168889431442"/>
        </patternFill>
      </fill>
      <border>
        <left/>
        <right style="thin">
          <color theme="4" tint="0.79995117038483843"/>
        </right>
        <top/>
        <bottom/>
        <vertical/>
      </border>
    </dxf>
    <dxf>
      <font>
        <b val="0"/>
        <i val="0"/>
      </font>
      <border>
        <left/>
        <right/>
        <top/>
        <bottom/>
        <vertical style="thin">
          <color auto="1"/>
        </vertical>
        <horizontal style="thin">
          <color auto="1"/>
        </horizontal>
      </border>
    </dxf>
  </dxfs>
  <tableStyles count="1" defaultTableStyle="Business Plan Checklist" defaultPivotStyle="PivotStyleLight16">
    <tableStyle name="Business Plan Checklist" pivot="0" count="4" xr9:uid="{00000000-0011-0000-FFFF-FFFF00000000}">
      <tableStyleElement type="wholeTable" dxfId="83"/>
      <tableStyleElement type="headerRow" dxfId="82"/>
      <tableStyleElement type="lastColumn" dxfId="81"/>
      <tableStyleElement type="secondColumnStripe" dxfId="8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2</xdr:row>
      <xdr:rowOff>619125</xdr:rowOff>
    </xdr:from>
    <xdr:to>
      <xdr:col>4</xdr:col>
      <xdr:colOff>0</xdr:colOff>
      <xdr:row>3</xdr:row>
      <xdr:rowOff>371475</xdr:rowOff>
    </xdr:to>
    <xdr:sp macro="" textlink="">
      <xdr:nvSpPr>
        <xdr:cNvPr id="2" name="Rectangle 8" descr="Table heading shadow">
          <a:extLst>
            <a:ext uri="{FF2B5EF4-FFF2-40B4-BE49-F238E27FC236}">
              <a16:creationId xmlns:a16="http://schemas.microsoft.com/office/drawing/2014/main" id="{649AD7B7-52CB-441A-BD9B-9A7354F2E152}"/>
            </a:ext>
          </a:extLst>
        </xdr:cNvPr>
        <xdr:cNvSpPr>
          <a:spLocks noChangeArrowheads="1"/>
        </xdr:cNvSpPr>
      </xdr:nvSpPr>
      <xdr:spPr bwMode="auto">
        <a:xfrm>
          <a:off x="190500" y="1619250"/>
          <a:ext cx="8477250" cy="381000"/>
        </a:xfrm>
        <a:prstGeom prst="rect">
          <a:avLst/>
        </a:prstGeom>
        <a:noFill/>
        <a:ln w="9525">
          <a:solidFill>
            <a:schemeClr val="accent1">
              <a:lumMod val="20000"/>
              <a:lumOff val="80000"/>
            </a:schemeClr>
          </a:solidFill>
          <a:miter lim="800000"/>
          <a:headEnd/>
          <a:tailEnd/>
        </a:ln>
        <a:effectLst>
          <a:outerShdw dist="107763" dir="18900000" algn="ctr" rotWithShape="0">
            <a:schemeClr val="bg1">
              <a:lumMod val="65000"/>
              <a:alpha val="50000"/>
            </a:schemeClr>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xdr:row>
      <xdr:rowOff>9525</xdr:rowOff>
    </xdr:from>
    <xdr:to>
      <xdr:col>1</xdr:col>
      <xdr:colOff>19050</xdr:colOff>
      <xdr:row>3</xdr:row>
      <xdr:rowOff>9525</xdr:rowOff>
    </xdr:to>
    <xdr:cxnSp macro="">
      <xdr:nvCxnSpPr>
        <xdr:cNvPr id="2" name="直接连接符 1">
          <a:extLst>
            <a:ext uri="{FF2B5EF4-FFF2-40B4-BE49-F238E27FC236}">
              <a16:creationId xmlns:a16="http://schemas.microsoft.com/office/drawing/2014/main" id="{00000000-0008-0000-0900-000002000000}"/>
            </a:ext>
          </a:extLst>
        </xdr:cNvPr>
        <xdr:cNvCxnSpPr/>
      </xdr:nvCxnSpPr>
      <xdr:spPr>
        <a:xfrm>
          <a:off x="28575" y="225425"/>
          <a:ext cx="1463675" cy="431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28575</xdr:colOff>
      <xdr:row>8</xdr:row>
      <xdr:rowOff>9525</xdr:rowOff>
    </xdr:from>
    <xdr:to>
      <xdr:col>1</xdr:col>
      <xdr:colOff>19050</xdr:colOff>
      <xdr:row>10</xdr:row>
      <xdr:rowOff>9525</xdr:rowOff>
    </xdr:to>
    <xdr:cxnSp macro="">
      <xdr:nvCxnSpPr>
        <xdr:cNvPr id="3" name="直接连接符 2">
          <a:extLst>
            <a:ext uri="{FF2B5EF4-FFF2-40B4-BE49-F238E27FC236}">
              <a16:creationId xmlns:a16="http://schemas.microsoft.com/office/drawing/2014/main" id="{00000000-0008-0000-0900-000003000000}"/>
            </a:ext>
          </a:extLst>
        </xdr:cNvPr>
        <xdr:cNvCxnSpPr/>
      </xdr:nvCxnSpPr>
      <xdr:spPr>
        <a:xfrm>
          <a:off x="28575" y="1736725"/>
          <a:ext cx="1463675" cy="431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28575</xdr:colOff>
      <xdr:row>16</xdr:row>
      <xdr:rowOff>9525</xdr:rowOff>
    </xdr:from>
    <xdr:to>
      <xdr:col>1</xdr:col>
      <xdr:colOff>19050</xdr:colOff>
      <xdr:row>18</xdr:row>
      <xdr:rowOff>9525</xdr:rowOff>
    </xdr:to>
    <xdr:cxnSp macro="">
      <xdr:nvCxnSpPr>
        <xdr:cNvPr id="4" name="直接连接符 3">
          <a:extLst>
            <a:ext uri="{FF2B5EF4-FFF2-40B4-BE49-F238E27FC236}">
              <a16:creationId xmlns:a16="http://schemas.microsoft.com/office/drawing/2014/main" id="{00000000-0008-0000-0900-000004000000}"/>
            </a:ext>
          </a:extLst>
        </xdr:cNvPr>
        <xdr:cNvCxnSpPr/>
      </xdr:nvCxnSpPr>
      <xdr:spPr>
        <a:xfrm>
          <a:off x="28575" y="3463925"/>
          <a:ext cx="1463675" cy="431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28575</xdr:colOff>
      <xdr:row>25</xdr:row>
      <xdr:rowOff>9525</xdr:rowOff>
    </xdr:from>
    <xdr:to>
      <xdr:col>1</xdr:col>
      <xdr:colOff>19050</xdr:colOff>
      <xdr:row>27</xdr:row>
      <xdr:rowOff>9525</xdr:rowOff>
    </xdr:to>
    <xdr:cxnSp macro="">
      <xdr:nvCxnSpPr>
        <xdr:cNvPr id="5" name="直接连接符 4">
          <a:extLst>
            <a:ext uri="{FF2B5EF4-FFF2-40B4-BE49-F238E27FC236}">
              <a16:creationId xmlns:a16="http://schemas.microsoft.com/office/drawing/2014/main" id="{00000000-0008-0000-0900-000005000000}"/>
            </a:ext>
          </a:extLst>
        </xdr:cNvPr>
        <xdr:cNvCxnSpPr/>
      </xdr:nvCxnSpPr>
      <xdr:spPr>
        <a:xfrm>
          <a:off x="28575" y="5407025"/>
          <a:ext cx="1463675" cy="431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28575</xdr:colOff>
      <xdr:row>32</xdr:row>
      <xdr:rowOff>9525</xdr:rowOff>
    </xdr:from>
    <xdr:to>
      <xdr:col>1</xdr:col>
      <xdr:colOff>19050</xdr:colOff>
      <xdr:row>34</xdr:row>
      <xdr:rowOff>9525</xdr:rowOff>
    </xdr:to>
    <xdr:cxnSp macro="">
      <xdr:nvCxnSpPr>
        <xdr:cNvPr id="6" name="直接连接符 5">
          <a:extLst>
            <a:ext uri="{FF2B5EF4-FFF2-40B4-BE49-F238E27FC236}">
              <a16:creationId xmlns:a16="http://schemas.microsoft.com/office/drawing/2014/main" id="{00000000-0008-0000-0900-000006000000}"/>
            </a:ext>
          </a:extLst>
        </xdr:cNvPr>
        <xdr:cNvCxnSpPr/>
      </xdr:nvCxnSpPr>
      <xdr:spPr>
        <a:xfrm>
          <a:off x="28575" y="6918325"/>
          <a:ext cx="1463675" cy="431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xinkuo/Desktop/&#35808;&#26143;&#39033;&#30446;/Finance/&#35808;&#26143;&#39033;&#30446;&#25910;&#20837;20190222-V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xinkuo/Desktop/&#35808;&#26143;&#39033;&#30446;/Finance/&#35808;&#26143;&#39033;&#30446;&#25910;&#20837;20190222-V2.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谢来娣" refreshedDate="43530.746302777778" createdVersion="5" refreshedVersion="4" minRefreshableVersion="3" recordCount="1215" xr:uid="{00000000-000A-0000-FFFF-FFFF02000000}">
  <cacheSource type="worksheet">
    <worksheetSource ref="D1:O1048576" sheet="项目收入明细" r:id="rId2"/>
  </cacheSource>
  <cacheFields count="12">
    <cacheField name="年" numFmtId="0">
      <sharedItems containsBlank="1" containsMixedTypes="1" containsNumber="1" containsInteger="1" minValue="2012" maxValue="2017"/>
    </cacheField>
    <cacheField name="月" numFmtId="0">
      <sharedItems containsBlank="1" containsMixedTypes="1" containsNumber="1" containsInteger="1" minValue="1" maxValue="12"/>
    </cacheField>
    <cacheField name="日" numFmtId="0">
      <sharedItems containsBlank="1" containsMixedTypes="1" containsNumber="1" containsInteger="1" minValue="1" maxValue="31"/>
    </cacheField>
    <cacheField name="提单人" numFmtId="0">
      <sharedItems containsBlank="1"/>
    </cacheField>
    <cacheField name="团队" numFmtId="0">
      <sharedItems containsBlank="1"/>
    </cacheField>
    <cacheField name="开票单位全称" numFmtId="0">
      <sharedItems containsBlank="1" count="45">
        <s v="中国联合网络通信有限公司上海市分公司"/>
        <s v="中国电信股份有限公司"/>
        <s v="中国移动通信集团天津有限公司"/>
        <s v="中国移动通信集团吉林有限公司"/>
        <s v="中国联合网络通信有限公司天津市分公司"/>
        <s v="中国移动通信集团陕西有限公司"/>
        <s v="中国移动通信集团江苏有限公司"/>
        <s v="中国电信股份有限公司河南分公司"/>
        <s v="中国电信股份有限公司山西分公司"/>
        <s v="南宁网云网络科技有限公司"/>
        <s v="中国联合网络通信有限公司山西省分公司"/>
        <s v="中国电信股份有限公司北京分公司"/>
        <s v="中国移动通信集团湖南有限公司"/>
        <s v="中国电信股份有限公司天津分公司"/>
        <s v="中国联合网络通信有限公司江西省分公司"/>
        <s v="广西广度网络科技有限公司"/>
        <s v="中国联合网络通信有限公司河北省分公司"/>
        <s v="中国电信股份有限公司江苏分公司"/>
        <s v="中国联合网络通信有限公司陕西省分公司"/>
        <s v="中国联合网络通信有限公司北京市分公司"/>
        <s v="安徽科大讯飞信息科技股份有限公司"/>
        <s v="北京百度多酷科技有限公司"/>
        <s v="中国联合网络通信有限公司青海省分公司"/>
        <s v="福建博瑞网络科技有限公司"/>
        <s v="北京瓦力网络科技有限公司"/>
        <s v="北京世界星辉科技有限责任公司"/>
        <s v="中国联合网络通信有限公司宁夏回族自治区分公司"/>
        <s v="北京宽连十方数字技术有限公司"/>
        <s v="天津百度紫桐科技有限公司"/>
        <s v="广州爱九游信息技术有限公司"/>
        <s v="科大讯飞股份有限公司"/>
        <s v="联通宽带在线有限公司"/>
        <s v="咪咕互动娱乐有限公司"/>
        <s v="深圳市德佳信息科技有限公司"/>
        <s v="北京翼龙无限科技有限公司"/>
        <s v="北京美妙悦听文化艺术传媒有限责任公司"/>
        <s v="北京久盛易途信息技术有限公司"/>
        <s v="北京磅礴文化传媒有限公司"/>
        <s v="联通在线信息科技有限公司"/>
        <s v="中国联合网络通信有限公司广东省分公司"/>
        <m/>
        <s v="中国联合网络通信有限公司广东省分公司 " u="1"/>
        <s v="天翼爱音乐文化科技有限公司" u="1"/>
        <s v="中国联合网络通信有限公司江西分公司" u="1"/>
        <s v="中国联合网络通信有限公司宁夏分公司" u="1"/>
      </sharedItems>
    </cacheField>
    <cacheField name="运营商" numFmtId="0">
      <sharedItems containsBlank="1"/>
    </cacheField>
    <cacheField name="省份" numFmtId="0">
      <sharedItems containsBlank="1"/>
    </cacheField>
    <cacheField name="营收所属期间" numFmtId="0">
      <sharedItems containsString="0" containsBlank="1" containsNumber="1" containsInteger="1" minValue="1111" maxValue="1711"/>
    </cacheField>
    <cacheField name="营收类型" numFmtId="0">
      <sharedItems containsBlank="1"/>
    </cacheField>
    <cacheField name="实际开票金额" numFmtId="0">
      <sharedItems containsString="0" containsBlank="1" containsNumber="1" minValue="-121662.09" maxValue="1395320.2"/>
    </cacheField>
    <cacheField name="项目收入" numFmtId="0">
      <sharedItems containsString="0" containsBlank="1" containsNumber="1" containsInteger="1" minValue="2011" maxValue="2017" count="8">
        <n v="2012"/>
        <n v="2011"/>
        <n v="2013"/>
        <n v="2014"/>
        <n v="2015"/>
        <n v="2016"/>
        <n v="2017"/>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谢来娣" refreshedDate="43531.601358101849" createdVersion="5" refreshedVersion="4" minRefreshableVersion="3" recordCount="1214" xr:uid="{00000000-000A-0000-FFFF-FFFF03000000}">
  <cacheSource type="worksheet">
    <worksheetSource ref="A1:O1215" sheet="项目收入明细" r:id="rId2"/>
  </cacheSource>
  <cacheFields count="15">
    <cacheField name="开票项目" numFmtId="0">
      <sharedItems/>
    </cacheField>
    <cacheField name="开票公司" numFmtId="0">
      <sharedItems/>
    </cacheField>
    <cacheField name="发票号码" numFmtId="0">
      <sharedItems containsMixedTypes="1" containsNumber="1" containsInteger="1" minValue="6101155" maxValue="32935012"/>
    </cacheField>
    <cacheField name="年" numFmtId="0">
      <sharedItems containsMixedTypes="1" containsNumber="1" containsInteger="1" minValue="2012" maxValue="2017"/>
    </cacheField>
    <cacheField name="月" numFmtId="0">
      <sharedItems containsMixedTypes="1" containsNumber="1" containsInteger="1" minValue="1" maxValue="12"/>
    </cacheField>
    <cacheField name="日" numFmtId="0">
      <sharedItems containsMixedTypes="1" containsNumber="1" containsInteger="1" minValue="1" maxValue="31"/>
    </cacheField>
    <cacheField name="提单人" numFmtId="0">
      <sharedItems/>
    </cacheField>
    <cacheField name="团队" numFmtId="0">
      <sharedItems/>
    </cacheField>
    <cacheField name="开票单位全称" numFmtId="0">
      <sharedItems count="41">
        <s v="中国联合网络通信有限公司上海市分公司"/>
        <s v="中国电信股份有限公司"/>
        <s v="中国移动通信集团天津有限公司"/>
        <s v="中国移动通信集团吉林有限公司"/>
        <s v="中国联合网络通信有限公司天津市分公司"/>
        <s v="中国移动通信集团陕西有限公司"/>
        <s v="中国移动通信集团江苏有限公司"/>
        <s v="中国电信股份有限公司河南分公司"/>
        <s v="中国电信股份有限公司山西分公司"/>
        <s v="南宁网云网络科技有限公司"/>
        <s v="中国联合网络通信有限公司山西省分公司"/>
        <s v="中国电信股份有限公司北京分公司"/>
        <s v="中国移动通信集团湖南有限公司"/>
        <s v="中国电信股份有限公司天津分公司"/>
        <s v="中国联合网络通信有限公司江西省分公司"/>
        <s v="广西广度网络科技有限公司"/>
        <s v="中国联合网络通信有限公司河北省分公司"/>
        <s v="中国电信股份有限公司江苏分公司"/>
        <s v="中国联合网络通信有限公司陕西省分公司"/>
        <s v="中国联合网络通信有限公司北京市分公司"/>
        <s v="安徽科大讯飞信息科技股份有限公司"/>
        <s v="北京百度多酷科技有限公司"/>
        <s v="中国联合网络通信有限公司青海省分公司"/>
        <s v="福建博瑞网络科技有限公司"/>
        <s v="北京瓦力网络科技有限公司"/>
        <s v="北京世界星辉科技有限责任公司"/>
        <s v="中国联合网络通信有限公司宁夏回族自治区分公司"/>
        <s v="北京宽连十方数字技术有限公司"/>
        <s v="天津百度紫桐科技有限公司"/>
        <s v="广州爱九游信息技术有限公司"/>
        <s v="科大讯飞股份有限公司"/>
        <s v="联通宽带在线有限公司"/>
        <s v="咪咕互动娱乐有限公司"/>
        <s v="深圳市德佳信息科技有限公司"/>
        <s v="北京翼龙无限科技有限公司"/>
        <s v="北京美妙悦听文化艺术传媒有限责任公司"/>
        <s v="北京久盛易途信息技术有限公司"/>
        <s v="北京磅礴文化传媒有限公司"/>
        <s v="联通在线信息科技有限公司"/>
        <s v="中国联合网络通信有限公司广东省分公司"/>
        <s v="中国联合网络通信有限公司宁夏分公司" u="1"/>
      </sharedItems>
    </cacheField>
    <cacheField name="运营商" numFmtId="0">
      <sharedItems/>
    </cacheField>
    <cacheField name="省份" numFmtId="0">
      <sharedItems/>
    </cacheField>
    <cacheField name="营收所属期间" numFmtId="0">
      <sharedItems containsSemiMixedTypes="0" containsString="0" containsNumber="1" containsInteger="1" minValue="1111" maxValue="1711" count="66">
        <n v="1210"/>
        <n v="1209"/>
        <n v="1211"/>
        <n v="1111"/>
        <n v="1112"/>
        <n v="1201"/>
        <n v="1212"/>
        <n v="1301"/>
        <n v="1302"/>
        <n v="1303"/>
        <n v="1304"/>
        <n v="1305"/>
        <n v="1306"/>
        <n v="1307"/>
        <n v="1308"/>
        <n v="1309"/>
        <n v="1310"/>
        <n v="1311"/>
        <n v="1312"/>
        <n v="1401"/>
        <n v="1402"/>
        <n v="1403"/>
        <n v="1404"/>
        <n v="1405"/>
        <n v="1406"/>
        <n v="1407"/>
        <n v="1408"/>
        <n v="1409"/>
        <n v="1410"/>
        <n v="1411"/>
        <n v="1412"/>
        <n v="1501"/>
        <n v="1502"/>
        <n v="1503"/>
        <n v="1504"/>
        <n v="1505"/>
        <n v="1506"/>
        <n v="1507"/>
        <n v="1508"/>
        <n v="1509"/>
        <n v="1510"/>
        <n v="1511"/>
        <n v="1512"/>
        <n v="1601"/>
        <n v="1602"/>
        <n v="1603"/>
        <n v="1604"/>
        <n v="1605"/>
        <n v="1609"/>
        <n v="1606"/>
        <n v="1607"/>
        <n v="1608"/>
        <n v="1610"/>
        <n v="1611"/>
        <n v="1612"/>
        <n v="1701"/>
        <n v="1702"/>
        <n v="1703"/>
        <n v="1704"/>
        <n v="1705"/>
        <n v="1706"/>
        <n v="1707"/>
        <n v="1708"/>
        <n v="1709"/>
        <n v="1710"/>
        <n v="1711"/>
      </sharedItems>
    </cacheField>
    <cacheField name="营收类型" numFmtId="0">
      <sharedItems/>
    </cacheField>
    <cacheField name="实际开票金额" numFmtId="0">
      <sharedItems containsSemiMixedTypes="0" containsString="0" containsNumber="1" minValue="-121662.09" maxValue="1395320.2"/>
    </cacheField>
    <cacheField name="项目收入" numFmtId="0">
      <sharedItems containsSemiMixedTypes="0" containsString="0" containsNumber="1" containsInteger="1" minValue="2011" maxValue="20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15">
  <r>
    <n v="2012"/>
    <n v="10"/>
    <n v="12"/>
    <s v="刘炎飞"/>
    <s v="津瑞"/>
    <x v="0"/>
    <s v="联通"/>
    <s v="内蒙古"/>
    <n v="1210"/>
    <s v="游戏"/>
    <n v="100000"/>
    <x v="0"/>
  </r>
  <r>
    <n v="2012"/>
    <n v="10"/>
    <n v="12"/>
    <s v="刘炎飞"/>
    <s v="津瑞"/>
    <x v="1"/>
    <s v="电信"/>
    <s v="全网"/>
    <n v="1209"/>
    <s v="彩信"/>
    <n v="90550.2"/>
    <x v="0"/>
  </r>
  <r>
    <n v="2012"/>
    <n v="10"/>
    <n v="12"/>
    <s v="刘炎飞"/>
    <s v="津瑞"/>
    <x v="1"/>
    <s v="电信"/>
    <s v="全网"/>
    <n v="1209"/>
    <s v="信息费"/>
    <n v="17136.38"/>
    <x v="0"/>
  </r>
  <r>
    <n v="2012"/>
    <n v="10"/>
    <n v="12"/>
    <s v="刘炎飞"/>
    <s v="津瑞"/>
    <x v="1"/>
    <s v="电信"/>
    <s v="全网"/>
    <n v="1209"/>
    <s v="游戏"/>
    <n v="810.61"/>
    <x v="0"/>
  </r>
  <r>
    <n v="2012"/>
    <n v="10"/>
    <n v="12"/>
    <s v="刘炎飞"/>
    <s v="津瑞"/>
    <x v="1"/>
    <s v="电信"/>
    <s v="全网"/>
    <n v="1209"/>
    <s v="信息费"/>
    <n v="-1943.9"/>
    <x v="0"/>
  </r>
  <r>
    <n v="2012"/>
    <n v="10"/>
    <n v="16"/>
    <s v="张晓丹"/>
    <s v="RMC"/>
    <x v="2"/>
    <s v="移动"/>
    <s v="天津"/>
    <n v="1209"/>
    <s v="信息费"/>
    <n v="30766.65"/>
    <x v="0"/>
  </r>
  <r>
    <n v="2012"/>
    <n v="10"/>
    <n v="16"/>
    <s v="张晓丹"/>
    <s v="RMC"/>
    <x v="3"/>
    <s v="移动"/>
    <s v="吉林"/>
    <n v="1209"/>
    <s v="信息费"/>
    <n v="940.11"/>
    <x v="0"/>
  </r>
  <r>
    <n v="2012"/>
    <n v="10"/>
    <n v="17"/>
    <s v="刘炎飞"/>
    <s v="津瑞"/>
    <x v="1"/>
    <s v="电信"/>
    <s v="全网"/>
    <n v="1209"/>
    <s v="游戏"/>
    <n v="34.78"/>
    <x v="0"/>
  </r>
  <r>
    <n v="2012"/>
    <n v="10"/>
    <n v="29"/>
    <s v="刘炎飞"/>
    <s v="津瑞"/>
    <x v="4"/>
    <s v="联通"/>
    <s v="天津"/>
    <n v="1209"/>
    <s v="彩铃"/>
    <n v="3568.01"/>
    <x v="0"/>
  </r>
  <r>
    <n v="2012"/>
    <n v="11"/>
    <n v="9"/>
    <s v="刘炎飞"/>
    <s v="津瑞"/>
    <x v="1"/>
    <s v="电信"/>
    <s v="全网"/>
    <n v="1210"/>
    <s v="彩信"/>
    <n v="86143.52"/>
    <x v="0"/>
  </r>
  <r>
    <n v="2012"/>
    <n v="11"/>
    <n v="9"/>
    <s v="刘炎飞"/>
    <s v="津瑞"/>
    <x v="1"/>
    <s v="电信"/>
    <s v="全网"/>
    <n v="1210"/>
    <s v="游戏"/>
    <n v="1896.54"/>
    <x v="0"/>
  </r>
  <r>
    <n v="2012"/>
    <n v="11"/>
    <n v="9"/>
    <s v="刘炎飞"/>
    <s v="津瑞"/>
    <x v="1"/>
    <s v="电信"/>
    <s v="全网"/>
    <n v="1210"/>
    <s v="信息费"/>
    <n v="24875.03"/>
    <x v="0"/>
  </r>
  <r>
    <n v="2012"/>
    <n v="11"/>
    <n v="9"/>
    <s v="刘炎飞"/>
    <s v="津瑞"/>
    <x v="1"/>
    <s v="电信"/>
    <s v="全网"/>
    <n v="1210"/>
    <s v="信息费"/>
    <n v="-703.6"/>
    <x v="0"/>
  </r>
  <r>
    <n v="2012"/>
    <n v="11"/>
    <n v="9"/>
    <s v="刘炎飞"/>
    <s v="津瑞"/>
    <x v="0"/>
    <s v="联通"/>
    <s v="内蒙古"/>
    <n v="1210"/>
    <s v="游戏"/>
    <n v="50043.66"/>
    <x v="0"/>
  </r>
  <r>
    <n v="2012"/>
    <n v="11"/>
    <n v="13"/>
    <s v="张晓丹"/>
    <s v="RMC"/>
    <x v="5"/>
    <s v="移动"/>
    <s v="陕西"/>
    <n v="1209"/>
    <s v="信息费"/>
    <n v="19686"/>
    <x v="0"/>
  </r>
  <r>
    <n v="2012"/>
    <n v="11"/>
    <n v="14"/>
    <s v="刘炎飞"/>
    <s v="津瑞"/>
    <x v="0"/>
    <s v="联通"/>
    <s v="内蒙古"/>
    <n v="1210"/>
    <s v="游戏"/>
    <n v="-100000"/>
    <x v="0"/>
  </r>
  <r>
    <n v="2012"/>
    <n v="11"/>
    <n v="16"/>
    <s v="张晓丹"/>
    <s v="RMC"/>
    <x v="6"/>
    <s v="移动"/>
    <s v="全网"/>
    <n v="1210"/>
    <s v="游戏"/>
    <n v="1057016.95"/>
    <x v="0"/>
  </r>
  <r>
    <n v="2012"/>
    <n v="11"/>
    <n v="16"/>
    <s v="张晓丹"/>
    <s v="RMC"/>
    <x v="3"/>
    <s v="移动"/>
    <s v="吉林"/>
    <n v="1210"/>
    <s v="信息费"/>
    <n v="1043.8"/>
    <x v="0"/>
  </r>
  <r>
    <n v="2012"/>
    <n v="11"/>
    <n v="16"/>
    <s v="张晓丹"/>
    <s v="RMC"/>
    <x v="2"/>
    <s v="移动"/>
    <s v="天津"/>
    <n v="1210"/>
    <s v="信息费"/>
    <n v="30484.45"/>
    <x v="0"/>
  </r>
  <r>
    <n v="2012"/>
    <n v="11"/>
    <n v="26"/>
    <s v="刘炎飞"/>
    <s v="津瑞"/>
    <x v="4"/>
    <s v="联通"/>
    <s v="天津"/>
    <n v="1210"/>
    <s v="彩铃"/>
    <n v="5017.09"/>
    <x v="0"/>
  </r>
  <r>
    <n v="2012"/>
    <n v="11"/>
    <n v="28"/>
    <s v="刘炎飞"/>
    <s v="津瑞"/>
    <x v="7"/>
    <s v="电信"/>
    <s v="河南"/>
    <n v="1209"/>
    <s v="彩铃"/>
    <n v="12605.4"/>
    <x v="0"/>
  </r>
  <r>
    <n v="2012"/>
    <n v="11"/>
    <n v="28"/>
    <s v="刘炎飞"/>
    <s v="津瑞"/>
    <x v="7"/>
    <s v="电信"/>
    <s v="河南"/>
    <n v="1210"/>
    <s v="彩铃"/>
    <n v="12140.8"/>
    <x v="0"/>
  </r>
  <r>
    <n v="2012"/>
    <n v="11"/>
    <n v="28"/>
    <s v="刘炎飞"/>
    <s v="津瑞"/>
    <x v="7"/>
    <s v="电信"/>
    <s v="河南"/>
    <n v="1209"/>
    <s v="彩信"/>
    <n v="1404.28"/>
    <x v="0"/>
  </r>
  <r>
    <n v="2012"/>
    <n v="11"/>
    <n v="28"/>
    <s v="刘炎飞"/>
    <s v="津瑞"/>
    <x v="7"/>
    <s v="电信"/>
    <s v="河南"/>
    <n v="1210"/>
    <s v="彩信"/>
    <n v="1338.04"/>
    <x v="0"/>
  </r>
  <r>
    <n v="2012"/>
    <n v="12"/>
    <n v="4"/>
    <s v="刘炎飞"/>
    <s v="津瑞"/>
    <x v="0"/>
    <s v="联通"/>
    <s v="全网"/>
    <n v="1210"/>
    <s v="游戏"/>
    <n v="84.16"/>
    <x v="0"/>
  </r>
  <r>
    <n v="2012"/>
    <n v="12"/>
    <n v="4"/>
    <s v="刘炎飞"/>
    <s v="津瑞"/>
    <x v="0"/>
    <s v="联通"/>
    <s v="全网"/>
    <n v="1209"/>
    <s v="游戏"/>
    <n v="81.53"/>
    <x v="0"/>
  </r>
  <r>
    <n v="2012"/>
    <n v="12"/>
    <n v="12"/>
    <s v="刘炎飞"/>
    <s v="津瑞"/>
    <x v="1"/>
    <s v="电信"/>
    <s v="全网"/>
    <n v="1211"/>
    <s v="彩信"/>
    <n v="90948.06"/>
    <x v="0"/>
  </r>
  <r>
    <n v="2012"/>
    <n v="12"/>
    <n v="12"/>
    <s v="刘炎飞"/>
    <s v="津瑞"/>
    <x v="1"/>
    <s v="电信"/>
    <s v="全网"/>
    <n v="1211"/>
    <s v="游戏"/>
    <n v="760.41"/>
    <x v="0"/>
  </r>
  <r>
    <n v="2012"/>
    <n v="12"/>
    <n v="12"/>
    <s v="刘炎飞"/>
    <s v="津瑞"/>
    <x v="1"/>
    <s v="电信"/>
    <s v="全网"/>
    <n v="1211"/>
    <s v="信息费"/>
    <n v="27185.23"/>
    <x v="0"/>
  </r>
  <r>
    <n v="2012"/>
    <n v="12"/>
    <n v="12"/>
    <s v="刘炎飞"/>
    <s v="津瑞"/>
    <x v="1"/>
    <s v="电信"/>
    <s v="全网"/>
    <n v="1211"/>
    <s v="信息费"/>
    <n v="-92"/>
    <x v="0"/>
  </r>
  <r>
    <n v="2012"/>
    <n v="12"/>
    <n v="13"/>
    <s v="刘炎飞"/>
    <s v="津瑞"/>
    <x v="8"/>
    <s v="电信"/>
    <s v="山西"/>
    <n v="1210"/>
    <s v="信息费"/>
    <n v="1924"/>
    <x v="0"/>
  </r>
  <r>
    <n v="2012"/>
    <n v="12"/>
    <n v="13"/>
    <s v="刘炎飞"/>
    <s v="津瑞"/>
    <x v="8"/>
    <s v="电信"/>
    <s v="山西"/>
    <n v="1210"/>
    <s v="彩铃"/>
    <n v="53626"/>
    <x v="0"/>
  </r>
  <r>
    <n v="2012"/>
    <n v="12"/>
    <n v="13"/>
    <s v="刘炎飞"/>
    <s v="津瑞"/>
    <x v="8"/>
    <s v="电信"/>
    <s v="山西"/>
    <n v="1209"/>
    <s v="信息费"/>
    <n v="1994"/>
    <x v="0"/>
  </r>
  <r>
    <n v="2012"/>
    <n v="12"/>
    <n v="13"/>
    <s v="刘炎飞"/>
    <s v="津瑞"/>
    <x v="8"/>
    <s v="电信"/>
    <s v="山西"/>
    <n v="1209"/>
    <s v="彩铃"/>
    <n v="58223"/>
    <x v="0"/>
  </r>
  <r>
    <n v="2012"/>
    <n v="12"/>
    <n v="14"/>
    <s v="刘炎飞"/>
    <s v="津瑞"/>
    <x v="9"/>
    <s v="联通"/>
    <s v="广西"/>
    <n v="1210"/>
    <s v="彩铃"/>
    <n v="17801.95"/>
    <x v="0"/>
  </r>
  <r>
    <n v="2012"/>
    <n v="12"/>
    <n v="14"/>
    <s v="刘炎飞"/>
    <s v="津瑞"/>
    <x v="9"/>
    <s v="联通"/>
    <s v="广西"/>
    <n v="1209"/>
    <s v="彩铃"/>
    <n v="49114.74"/>
    <x v="0"/>
  </r>
  <r>
    <n v="2012"/>
    <n v="12"/>
    <n v="14"/>
    <s v="刘炎飞"/>
    <s v="津瑞"/>
    <x v="10"/>
    <s v="联通"/>
    <s v="山西"/>
    <n v="1209"/>
    <s v="信息费"/>
    <n v="3281.85"/>
    <x v="0"/>
  </r>
  <r>
    <n v="2012"/>
    <n v="12"/>
    <n v="17"/>
    <s v="张晓丹"/>
    <s v="RMC"/>
    <x v="5"/>
    <s v="移动"/>
    <s v="陕西"/>
    <n v="1210"/>
    <s v="信息费"/>
    <n v="22853"/>
    <x v="0"/>
  </r>
  <r>
    <n v="2012"/>
    <n v="12"/>
    <n v="18"/>
    <s v="张晓丹"/>
    <s v="RMC"/>
    <x v="3"/>
    <s v="移动"/>
    <s v="吉林"/>
    <n v="1211"/>
    <s v="信息费"/>
    <n v="1045.51"/>
    <x v="0"/>
  </r>
  <r>
    <n v="2012"/>
    <n v="12"/>
    <n v="18"/>
    <s v="张晓丹"/>
    <s v="RMC"/>
    <x v="2"/>
    <s v="移动"/>
    <s v="天津"/>
    <n v="1211"/>
    <s v="信息费"/>
    <n v="35815.65"/>
    <x v="0"/>
  </r>
  <r>
    <n v="2012"/>
    <n v="12"/>
    <n v="18"/>
    <s v="张晓丹"/>
    <s v="RMC"/>
    <x v="6"/>
    <s v="移动"/>
    <s v="全网"/>
    <n v="1211"/>
    <s v="游戏"/>
    <n v="1058617.42"/>
    <x v="0"/>
  </r>
  <r>
    <n v="2012"/>
    <n v="12"/>
    <n v="24"/>
    <s v="刘炎飞"/>
    <s v="津瑞"/>
    <x v="11"/>
    <s v="电信"/>
    <s v="北京"/>
    <n v="1210"/>
    <s v="彩铃"/>
    <n v="945.44"/>
    <x v="0"/>
  </r>
  <r>
    <n v="2012"/>
    <n v="12"/>
    <n v="24"/>
    <s v="刘炎飞"/>
    <s v="津瑞"/>
    <x v="11"/>
    <s v="电信"/>
    <s v="北京"/>
    <n v="1210"/>
    <s v="信息费"/>
    <n v="7295.97"/>
    <x v="0"/>
  </r>
  <r>
    <n v="2012"/>
    <n v="1"/>
    <n v="10"/>
    <s v="张晓丹"/>
    <s v="RMC"/>
    <x v="12"/>
    <s v="移动"/>
    <s v="湖南"/>
    <n v="1111"/>
    <s v="信息费"/>
    <n v="168447.64"/>
    <x v="1"/>
  </r>
  <r>
    <n v="2012"/>
    <n v="1"/>
    <n v="18"/>
    <s v="张晓丹"/>
    <s v="RMC"/>
    <x v="12"/>
    <s v="移动"/>
    <s v="湖南"/>
    <n v="1112"/>
    <s v="信息费"/>
    <n v="346517.15"/>
    <x v="1"/>
  </r>
  <r>
    <n v="2012"/>
    <n v="3"/>
    <n v="12"/>
    <s v="张晓丹"/>
    <s v="RMC"/>
    <x v="12"/>
    <s v="移动"/>
    <s v="湖南"/>
    <n v="1201"/>
    <s v="信息费"/>
    <n v="199080.95999999999"/>
    <x v="0"/>
  </r>
  <r>
    <n v="2013"/>
    <n v="1"/>
    <n v="4"/>
    <s v="刘炎飞"/>
    <s v="津瑞"/>
    <x v="4"/>
    <s v="联通"/>
    <s v="天津"/>
    <n v="1211"/>
    <s v="彩铃"/>
    <n v="6365.55"/>
    <x v="0"/>
  </r>
  <r>
    <n v="2013"/>
    <n v="1"/>
    <n v="4"/>
    <s v="刘炎飞"/>
    <s v="津瑞"/>
    <x v="0"/>
    <s v="联通"/>
    <s v="上海"/>
    <n v="1209"/>
    <s v="游戏"/>
    <n v="82.69"/>
    <x v="0"/>
  </r>
  <r>
    <n v="2013"/>
    <n v="1"/>
    <n v="4"/>
    <s v="刘炎飞"/>
    <s v="津瑞"/>
    <x v="0"/>
    <s v="联通"/>
    <s v="上海"/>
    <n v="1211"/>
    <s v="游戏"/>
    <n v="83.7"/>
    <x v="0"/>
  </r>
  <r>
    <n v="2013"/>
    <n v="1"/>
    <n v="8"/>
    <s v="刘炎飞"/>
    <s v="津瑞"/>
    <x v="13"/>
    <s v="电信"/>
    <s v="天津"/>
    <n v="1209"/>
    <s v="彩铃"/>
    <n v="19110.25"/>
    <x v="0"/>
  </r>
  <r>
    <n v="2013"/>
    <n v="1"/>
    <n v="8"/>
    <s v="刘炎飞"/>
    <s v="津瑞"/>
    <x v="13"/>
    <s v="电信"/>
    <s v="天津"/>
    <n v="1210"/>
    <s v="彩铃"/>
    <n v="19110.25"/>
    <x v="0"/>
  </r>
  <r>
    <n v="2013"/>
    <n v="1"/>
    <n v="8"/>
    <s v="刘炎飞"/>
    <s v="津瑞"/>
    <x v="13"/>
    <s v="电信"/>
    <s v="天津"/>
    <n v="1211"/>
    <s v="彩铃"/>
    <n v="19110.25"/>
    <x v="0"/>
  </r>
  <r>
    <n v="2013"/>
    <n v="1"/>
    <n v="8"/>
    <s v="刘炎飞"/>
    <s v="津瑞"/>
    <x v="13"/>
    <s v="电信"/>
    <s v="天津"/>
    <n v="1212"/>
    <s v="彩铃"/>
    <n v="19110.25"/>
    <x v="0"/>
  </r>
  <r>
    <n v="2013"/>
    <n v="1"/>
    <n v="14"/>
    <s v="刘炎飞"/>
    <s v="津瑞"/>
    <x v="14"/>
    <s v="联通"/>
    <s v="江西"/>
    <n v="1209"/>
    <s v="彩信"/>
    <n v="122460.54"/>
    <x v="0"/>
  </r>
  <r>
    <n v="2013"/>
    <n v="1"/>
    <n v="16"/>
    <s v="张晓丹"/>
    <s v="RMC"/>
    <x v="5"/>
    <s v="移动"/>
    <s v="陕西"/>
    <n v="1211"/>
    <s v="信息费"/>
    <n v="80364"/>
    <x v="0"/>
  </r>
  <r>
    <n v="2013"/>
    <n v="1"/>
    <n v="16"/>
    <s v="张晓丹"/>
    <s v="RMC"/>
    <x v="6"/>
    <s v="移动"/>
    <s v="全网"/>
    <n v="1212"/>
    <s v="游戏"/>
    <n v="930670.03"/>
    <x v="0"/>
  </r>
  <r>
    <n v="2013"/>
    <n v="1"/>
    <n v="17"/>
    <s v="刘炎飞"/>
    <s v="津瑞"/>
    <x v="1"/>
    <s v="电信"/>
    <s v="全网"/>
    <n v="1212"/>
    <s v="彩信"/>
    <n v="102102.16"/>
    <x v="0"/>
  </r>
  <r>
    <n v="2013"/>
    <n v="1"/>
    <n v="17"/>
    <s v="刘炎飞"/>
    <s v="津瑞"/>
    <x v="1"/>
    <s v="电信"/>
    <s v="全网"/>
    <n v="1212"/>
    <s v="游戏"/>
    <n v="1245.67"/>
    <x v="0"/>
  </r>
  <r>
    <n v="2013"/>
    <n v="1"/>
    <n v="17"/>
    <s v="刘炎飞"/>
    <s v="津瑞"/>
    <x v="1"/>
    <s v="电信"/>
    <s v="全网"/>
    <n v="1212"/>
    <s v="信息费"/>
    <n v="81169.38"/>
    <x v="0"/>
  </r>
  <r>
    <n v="2013"/>
    <n v="1"/>
    <n v="17"/>
    <s v="刘炎飞"/>
    <s v="津瑞"/>
    <x v="1"/>
    <s v="电信"/>
    <s v="全网"/>
    <n v="1212"/>
    <s v="信息费"/>
    <n v="-34"/>
    <x v="0"/>
  </r>
  <r>
    <n v="2013"/>
    <n v="1"/>
    <n v="17"/>
    <s v="刘炎飞"/>
    <s v="津瑞"/>
    <x v="1"/>
    <s v="电信"/>
    <s v="全网"/>
    <n v="1212"/>
    <s v="信息费"/>
    <n v="-6"/>
    <x v="0"/>
  </r>
  <r>
    <n v="2013"/>
    <n v="1"/>
    <n v="18"/>
    <s v="刘炎飞"/>
    <s v="津瑞"/>
    <x v="7"/>
    <s v="电信"/>
    <s v="河南"/>
    <n v="1211"/>
    <s v="彩信"/>
    <n v="1288.3699999999999"/>
    <x v="0"/>
  </r>
  <r>
    <n v="2013"/>
    <n v="1"/>
    <n v="18"/>
    <s v="刘炎飞"/>
    <s v="津瑞"/>
    <x v="7"/>
    <s v="电信"/>
    <s v="河南"/>
    <n v="1212"/>
    <s v="彩信"/>
    <n v="1228.75"/>
    <x v="0"/>
  </r>
  <r>
    <n v="2013"/>
    <n v="1"/>
    <n v="18"/>
    <s v="刘炎飞"/>
    <s v="津瑞"/>
    <x v="7"/>
    <s v="电信"/>
    <s v="河南"/>
    <n v="1211"/>
    <s v="彩铃"/>
    <n v="11570.58"/>
    <x v="0"/>
  </r>
  <r>
    <n v="2013"/>
    <n v="1"/>
    <n v="18"/>
    <s v="刘炎飞"/>
    <s v="津瑞"/>
    <x v="7"/>
    <s v="电信"/>
    <s v="河南"/>
    <n v="1212"/>
    <s v="彩铃"/>
    <n v="11381.69"/>
    <x v="0"/>
  </r>
  <r>
    <n v="2013"/>
    <n v="1"/>
    <n v="18"/>
    <s v="刘炎飞"/>
    <s v="津瑞"/>
    <x v="8"/>
    <s v="电信"/>
    <s v="山西"/>
    <n v="1211"/>
    <s v="彩铃"/>
    <n v="48538"/>
    <x v="0"/>
  </r>
  <r>
    <n v="2013"/>
    <n v="1"/>
    <n v="18"/>
    <s v="刘炎飞"/>
    <s v="津瑞"/>
    <x v="8"/>
    <s v="电信"/>
    <s v="山西"/>
    <n v="1211"/>
    <s v="信息费"/>
    <n v="1956"/>
    <x v="0"/>
  </r>
  <r>
    <n v="2013"/>
    <n v="1"/>
    <n v="18"/>
    <s v="刘炎飞"/>
    <s v="津瑞"/>
    <x v="8"/>
    <s v="电信"/>
    <s v="山西"/>
    <n v="1212"/>
    <s v="彩铃"/>
    <n v="44573"/>
    <x v="0"/>
  </r>
  <r>
    <n v="2013"/>
    <n v="1"/>
    <n v="18"/>
    <s v="刘炎飞"/>
    <s v="津瑞"/>
    <x v="8"/>
    <s v="电信"/>
    <s v="山西"/>
    <n v="1212"/>
    <s v="信息费"/>
    <n v="1899"/>
    <x v="0"/>
  </r>
  <r>
    <n v="2013"/>
    <n v="1"/>
    <n v="28"/>
    <s v="刘炎飞"/>
    <s v="津瑞"/>
    <x v="9"/>
    <s v="联通"/>
    <s v="广西"/>
    <n v="1211"/>
    <s v="彩铃"/>
    <n v="6774.3"/>
    <x v="0"/>
  </r>
  <r>
    <n v="2013"/>
    <n v="2"/>
    <n v="17"/>
    <s v="刘炎飞"/>
    <s v="津瑞"/>
    <x v="14"/>
    <s v="联通"/>
    <s v="江西"/>
    <n v="1210"/>
    <s v="彩信"/>
    <n v="120165.69"/>
    <x v="0"/>
  </r>
  <r>
    <n v="2013"/>
    <n v="2"/>
    <n v="17"/>
    <s v="刘炎飞"/>
    <s v="津瑞"/>
    <x v="4"/>
    <s v="联通"/>
    <s v="天津"/>
    <n v="1212"/>
    <s v="彩铃"/>
    <n v="6429.4"/>
    <x v="0"/>
  </r>
  <r>
    <n v="2013"/>
    <n v="2"/>
    <n v="17"/>
    <s v="刘炎飞"/>
    <s v="津瑞"/>
    <x v="4"/>
    <s v="联通"/>
    <s v="天津"/>
    <n v="1209"/>
    <s v="信息费"/>
    <n v="4"/>
    <x v="0"/>
  </r>
  <r>
    <n v="2013"/>
    <n v="2"/>
    <n v="17"/>
    <s v="刘炎飞"/>
    <s v="津瑞"/>
    <x v="4"/>
    <s v="联通"/>
    <s v="天津"/>
    <n v="1210"/>
    <s v="信息费"/>
    <n v="35"/>
    <x v="0"/>
  </r>
  <r>
    <n v="2013"/>
    <n v="2"/>
    <n v="17"/>
    <s v="刘炎飞"/>
    <s v="津瑞"/>
    <x v="15"/>
    <s v="联通"/>
    <s v="广西"/>
    <n v="1211"/>
    <s v="彩铃"/>
    <n v="6774.3"/>
    <x v="0"/>
  </r>
  <r>
    <n v="2013"/>
    <n v="2"/>
    <n v="17"/>
    <s v="刘炎飞"/>
    <s v="津瑞"/>
    <x v="15"/>
    <s v="联通"/>
    <s v="广西"/>
    <n v="1212"/>
    <s v="彩铃"/>
    <n v="1705.9"/>
    <x v="0"/>
  </r>
  <r>
    <n v="2013"/>
    <n v="2"/>
    <n v="17"/>
    <s v="刘炎飞"/>
    <s v="津瑞"/>
    <x v="1"/>
    <s v="电信"/>
    <s v="全网"/>
    <n v="1301"/>
    <s v="彩信"/>
    <n v="124936.9"/>
    <x v="2"/>
  </r>
  <r>
    <n v="2013"/>
    <n v="2"/>
    <n v="17"/>
    <s v="刘炎飞"/>
    <s v="津瑞"/>
    <x v="1"/>
    <s v="电信"/>
    <s v="全网"/>
    <n v="1301"/>
    <s v="游戏"/>
    <n v="1764.1"/>
    <x v="2"/>
  </r>
  <r>
    <n v="2013"/>
    <n v="2"/>
    <n v="18"/>
    <s v="刘炎飞"/>
    <s v="津瑞"/>
    <x v="16"/>
    <s v="联通"/>
    <s v="河北"/>
    <n v="1209"/>
    <s v="彩铃"/>
    <n v="21591"/>
    <x v="0"/>
  </r>
  <r>
    <n v="2013"/>
    <n v="2"/>
    <n v="18"/>
    <s v="刘炎飞"/>
    <s v="津瑞"/>
    <x v="16"/>
    <s v="联通"/>
    <s v="河北"/>
    <n v="1210"/>
    <s v="彩铃"/>
    <n v="25164"/>
    <x v="0"/>
  </r>
  <r>
    <n v="2013"/>
    <n v="2"/>
    <n v="26"/>
    <s v="刘炎飞"/>
    <s v="津瑞"/>
    <x v="9"/>
    <s v="联通"/>
    <s v="广西"/>
    <n v="1211"/>
    <s v="彩铃"/>
    <n v="-6774.3"/>
    <x v="0"/>
  </r>
  <r>
    <n v="2013"/>
    <n v="3"/>
    <n v="1"/>
    <s v="刘炎飞"/>
    <s v="津瑞"/>
    <x v="17"/>
    <s v="电信"/>
    <s v="江苏"/>
    <n v="1209"/>
    <s v="彩信"/>
    <n v="15948.87"/>
    <x v="0"/>
  </r>
  <r>
    <n v="2013"/>
    <n v="3"/>
    <n v="1"/>
    <s v="刘炎飞"/>
    <s v="津瑞"/>
    <x v="17"/>
    <s v="电信"/>
    <s v="江苏"/>
    <n v="1210"/>
    <s v="彩信"/>
    <n v="15726.34"/>
    <x v="0"/>
  </r>
  <r>
    <n v="2013"/>
    <n v="3"/>
    <n v="1"/>
    <s v="刘炎飞"/>
    <s v="津瑞"/>
    <x v="17"/>
    <s v="电信"/>
    <s v="江苏"/>
    <n v="1211"/>
    <s v="彩信"/>
    <n v="15057.4"/>
    <x v="0"/>
  </r>
  <r>
    <n v="2013"/>
    <n v="3"/>
    <n v="1"/>
    <s v="刘炎飞"/>
    <s v="津瑞"/>
    <x v="17"/>
    <s v="电信"/>
    <s v="江苏"/>
    <n v="1212"/>
    <s v="彩信"/>
    <n v="14070.72"/>
    <x v="0"/>
  </r>
  <r>
    <n v="2013"/>
    <n v="3"/>
    <n v="1"/>
    <s v="刘炎飞"/>
    <s v="津瑞"/>
    <x v="17"/>
    <s v="电信"/>
    <s v="江苏"/>
    <n v="1301"/>
    <s v="彩信"/>
    <n v="12732.63"/>
    <x v="2"/>
  </r>
  <r>
    <n v="2013"/>
    <n v="3"/>
    <s v="4"/>
    <s v="刘炎飞"/>
    <s v="津瑞"/>
    <x v="0"/>
    <s v="联通"/>
    <s v="全网"/>
    <n v="1210"/>
    <s v="游戏"/>
    <n v="79.42"/>
    <x v="0"/>
  </r>
  <r>
    <n v="2013"/>
    <n v="3"/>
    <s v="4"/>
    <s v="刘炎飞"/>
    <s v="津瑞"/>
    <x v="0"/>
    <s v="联通"/>
    <s v="全网"/>
    <n v="1212"/>
    <s v="游戏"/>
    <n v="133.86000000000001"/>
    <x v="0"/>
  </r>
  <r>
    <n v="2013"/>
    <n v="3"/>
    <s v="4"/>
    <s v="刘炎飞"/>
    <s v="津瑞"/>
    <x v="4"/>
    <s v="联通"/>
    <s v="天津"/>
    <n v="1210"/>
    <s v="彩铃"/>
    <n v="3003.66"/>
    <x v="0"/>
  </r>
  <r>
    <n v="2013"/>
    <n v="3"/>
    <s v="4"/>
    <s v="刘炎飞"/>
    <s v="津瑞"/>
    <x v="10"/>
    <s v="联通"/>
    <s v="山西"/>
    <n v="1210"/>
    <s v="信息费"/>
    <n v="3281.85"/>
    <x v="0"/>
  </r>
  <r>
    <n v="2013"/>
    <n v="3"/>
    <s v="4"/>
    <s v="张晓丹"/>
    <s v="RMC"/>
    <x v="5"/>
    <s v="移动"/>
    <s v="陕西"/>
    <n v="1212"/>
    <s v="信息费"/>
    <n v="28458"/>
    <x v="0"/>
  </r>
  <r>
    <n v="2013"/>
    <n v="3"/>
    <s v="4"/>
    <s v="张晓丹"/>
    <s v="RMC"/>
    <x v="3"/>
    <s v="移动"/>
    <s v="吉林"/>
    <n v="1212"/>
    <s v="信息费"/>
    <n v="489.6"/>
    <x v="0"/>
  </r>
  <r>
    <n v="2013"/>
    <n v="3"/>
    <s v="4"/>
    <s v="张晓丹"/>
    <s v="RMC"/>
    <x v="3"/>
    <s v="移动"/>
    <s v="吉林"/>
    <n v="1301"/>
    <s v="信息费"/>
    <n v="36912.11"/>
    <x v="2"/>
  </r>
  <r>
    <n v="2013"/>
    <n v="3"/>
    <s v="6"/>
    <s v="刘炎飞"/>
    <s v="津瑞"/>
    <x v="14"/>
    <s v="联通"/>
    <s v="江西"/>
    <n v="1211"/>
    <s v="彩信"/>
    <n v="112065.4"/>
    <x v="0"/>
  </r>
  <r>
    <n v="2013"/>
    <n v="3"/>
    <s v="8"/>
    <s v="刘炎飞"/>
    <s v="津瑞"/>
    <x v="4"/>
    <s v="联通"/>
    <s v="天津"/>
    <n v="1211"/>
    <s v="彩铃"/>
    <n v="304.26"/>
    <x v="0"/>
  </r>
  <r>
    <n v="2013"/>
    <n v="3"/>
    <s v="12"/>
    <s v="刘炎飞"/>
    <s v="津瑞"/>
    <x v="16"/>
    <s v="联通"/>
    <s v="河北"/>
    <n v="1211"/>
    <s v="彩铃"/>
    <n v="26757"/>
    <x v="0"/>
  </r>
  <r>
    <n v="2013"/>
    <n v="3"/>
    <s v="12"/>
    <s v="刘炎飞"/>
    <s v="津瑞"/>
    <x v="1"/>
    <s v="电信"/>
    <s v="全网"/>
    <n v="1302"/>
    <s v="彩信"/>
    <n v="129363.87"/>
    <x v="2"/>
  </r>
  <r>
    <n v="2013"/>
    <n v="3"/>
    <s v="12"/>
    <s v="刘炎飞"/>
    <s v="津瑞"/>
    <x v="1"/>
    <s v="电信"/>
    <s v="全网"/>
    <n v="1302"/>
    <s v="游戏"/>
    <n v="1505.55"/>
    <x v="2"/>
  </r>
  <r>
    <n v="2013"/>
    <n v="3"/>
    <s v="13"/>
    <s v="刘炎飞"/>
    <s v="津瑞"/>
    <x v="10"/>
    <s v="联通"/>
    <s v="山西"/>
    <n v="1210"/>
    <s v="信息费"/>
    <n v="3049.45"/>
    <x v="0"/>
  </r>
  <r>
    <n v="2013"/>
    <n v="3"/>
    <s v="15"/>
    <s v="刘炎飞"/>
    <s v="津瑞"/>
    <x v="18"/>
    <s v="联通"/>
    <s v="陕西"/>
    <n v="1209"/>
    <s v="信息费"/>
    <n v="9796.4"/>
    <x v="0"/>
  </r>
  <r>
    <n v="2013"/>
    <n v="3"/>
    <s v="15"/>
    <s v="张晓丹"/>
    <s v="RMC"/>
    <x v="3"/>
    <s v="移动"/>
    <s v="吉林"/>
    <n v="1302"/>
    <s v="信息费"/>
    <n v="70829.67"/>
    <x v="2"/>
  </r>
  <r>
    <n v="2013"/>
    <n v="3"/>
    <s v="18"/>
    <s v="张晓丹"/>
    <s v="RMC"/>
    <x v="6"/>
    <s v="移动"/>
    <s v="全网"/>
    <n v="1302"/>
    <s v="游戏"/>
    <n v="1051604.71"/>
    <x v="2"/>
  </r>
  <r>
    <n v="2013"/>
    <n v="3"/>
    <s v="19"/>
    <s v="刘炎飞"/>
    <s v="津瑞"/>
    <x v="7"/>
    <s v="电信"/>
    <s v="河南"/>
    <n v="1301"/>
    <s v="彩信"/>
    <n v="1160.29"/>
    <x v="2"/>
  </r>
  <r>
    <n v="2013"/>
    <n v="3"/>
    <s v="19"/>
    <s v="刘炎飞"/>
    <s v="津瑞"/>
    <x v="7"/>
    <s v="电信"/>
    <s v="河南"/>
    <n v="1302"/>
    <s v="彩信"/>
    <n v="1117.23"/>
    <x v="2"/>
  </r>
  <r>
    <n v="2013"/>
    <n v="3"/>
    <s v="19"/>
    <s v="刘炎飞"/>
    <s v="津瑞"/>
    <x v="7"/>
    <s v="电信"/>
    <s v="河南"/>
    <n v="1301"/>
    <s v="彩铃"/>
    <n v="10807.46"/>
    <x v="2"/>
  </r>
  <r>
    <n v="2013"/>
    <n v="3"/>
    <s v="19"/>
    <s v="刘炎飞"/>
    <s v="津瑞"/>
    <x v="7"/>
    <s v="电信"/>
    <s v="河南"/>
    <n v="1302"/>
    <s v="彩铃"/>
    <n v="10333.58"/>
    <x v="2"/>
  </r>
  <r>
    <n v="2013"/>
    <n v="3"/>
    <s v="25"/>
    <s v="刘炎飞"/>
    <s v="津瑞"/>
    <x v="14"/>
    <s v="联通"/>
    <s v="江西"/>
    <n v="1212"/>
    <s v="彩信"/>
    <n v="106200.61"/>
    <x v="0"/>
  </r>
  <r>
    <n v="2013"/>
    <n v="3"/>
    <s v="25"/>
    <s v="刘炎飞"/>
    <s v="津瑞"/>
    <x v="10"/>
    <s v="联通"/>
    <s v="山西"/>
    <n v="1211"/>
    <s v="信息费"/>
    <n v="2894.95"/>
    <x v="0"/>
  </r>
  <r>
    <n v="2013"/>
    <n v="3"/>
    <s v="26"/>
    <s v="刘炎飞"/>
    <s v="津瑞"/>
    <x v="11"/>
    <s v="电信"/>
    <s v="北京"/>
    <n v="1211"/>
    <s v="信息费"/>
    <n v="7151.69"/>
    <x v="0"/>
  </r>
  <r>
    <n v="2013"/>
    <n v="3"/>
    <s v="26"/>
    <s v="刘炎飞"/>
    <s v="津瑞"/>
    <x v="11"/>
    <s v="电信"/>
    <s v="北京"/>
    <n v="1212"/>
    <s v="信息费"/>
    <n v="7026.31"/>
    <x v="0"/>
  </r>
  <r>
    <n v="2013"/>
    <n v="3"/>
    <s v="26"/>
    <s v="刘炎飞"/>
    <s v="津瑞"/>
    <x v="11"/>
    <s v="电信"/>
    <s v="北京"/>
    <n v="1211"/>
    <s v="彩铃"/>
    <n v="803.12"/>
    <x v="0"/>
  </r>
  <r>
    <n v="2013"/>
    <n v="3"/>
    <s v="26"/>
    <s v="刘炎飞"/>
    <s v="津瑞"/>
    <x v="11"/>
    <s v="电信"/>
    <s v="北京"/>
    <n v="1212"/>
    <s v="彩铃"/>
    <n v="890.34"/>
    <x v="0"/>
  </r>
  <r>
    <n v="2013"/>
    <n v="4"/>
    <s v="01"/>
    <s v="刘炎飞"/>
    <s v="津瑞"/>
    <x v="15"/>
    <s v="联通"/>
    <s v="广西"/>
    <n v="1301"/>
    <s v="彩铃"/>
    <n v="6283.6"/>
    <x v="2"/>
  </r>
  <r>
    <n v="2013"/>
    <n v="4"/>
    <s v="03"/>
    <s v="刘炎飞"/>
    <s v="津瑞"/>
    <x v="0"/>
    <s v="联通"/>
    <s v="全网"/>
    <n v="1301"/>
    <s v="游戏"/>
    <n v="142.97"/>
    <x v="2"/>
  </r>
  <r>
    <n v="2013"/>
    <n v="4"/>
    <s v="03"/>
    <s v="刘炎飞"/>
    <s v="津瑞"/>
    <x v="0"/>
    <s v="联通"/>
    <s v="全网"/>
    <n v="1211"/>
    <s v="游戏"/>
    <n v="70.95"/>
    <x v="0"/>
  </r>
  <r>
    <n v="2013"/>
    <n v="4"/>
    <s v="10"/>
    <s v="刘炎飞"/>
    <s v="津瑞"/>
    <x v="4"/>
    <s v="联通"/>
    <s v="天津"/>
    <n v="1212"/>
    <s v="彩铃"/>
    <n v="122.91"/>
    <x v="0"/>
  </r>
  <r>
    <n v="2013"/>
    <n v="4"/>
    <s v="10"/>
    <s v="刘炎飞"/>
    <s v="津瑞"/>
    <x v="16"/>
    <s v="联通"/>
    <s v="河北"/>
    <n v="1212"/>
    <s v="彩铃"/>
    <n v="25655.4"/>
    <x v="0"/>
  </r>
  <r>
    <n v="2013"/>
    <n v="4"/>
    <s v="11"/>
    <s v="刘炎飞"/>
    <s v="津瑞"/>
    <x v="10"/>
    <s v="联通"/>
    <s v="山西"/>
    <n v="1210"/>
    <s v="信息费"/>
    <n v="-3281.85"/>
    <x v="0"/>
  </r>
  <r>
    <n v="2013"/>
    <n v="4"/>
    <s v="12"/>
    <s v="刘炎飞"/>
    <s v="津瑞"/>
    <x v="8"/>
    <s v="电信"/>
    <s v="山西"/>
    <n v="1301"/>
    <s v="信息费"/>
    <n v="1834"/>
    <x v="2"/>
  </r>
  <r>
    <n v="2013"/>
    <n v="4"/>
    <s v="12"/>
    <s v="刘炎飞"/>
    <s v="津瑞"/>
    <x v="8"/>
    <s v="电信"/>
    <s v="山西"/>
    <n v="1301"/>
    <s v="彩铃"/>
    <n v="41238"/>
    <x v="2"/>
  </r>
  <r>
    <n v="2013"/>
    <n v="4"/>
    <s v="12"/>
    <s v="刘炎飞"/>
    <s v="津瑞"/>
    <x v="8"/>
    <s v="电信"/>
    <s v="山西"/>
    <n v="1302"/>
    <s v="信息费"/>
    <n v="1806"/>
    <x v="2"/>
  </r>
  <r>
    <n v="2013"/>
    <n v="4"/>
    <s v="12"/>
    <s v="刘炎飞"/>
    <s v="津瑞"/>
    <x v="8"/>
    <s v="电信"/>
    <s v="山西"/>
    <n v="1302"/>
    <s v="彩铃"/>
    <n v="38160"/>
    <x v="2"/>
  </r>
  <r>
    <n v="2013"/>
    <n v="4"/>
    <s v="12"/>
    <s v="刘炎飞"/>
    <s v="津瑞"/>
    <x v="10"/>
    <s v="联通"/>
    <s v="山西"/>
    <n v="1212"/>
    <s v="信息费"/>
    <n v="2732.26"/>
    <x v="0"/>
  </r>
  <r>
    <n v="2013"/>
    <n v="4"/>
    <s v="16"/>
    <s v="张晓丹"/>
    <s v="RMC"/>
    <x v="3"/>
    <s v="移动"/>
    <s v="吉林"/>
    <n v="1303"/>
    <s v="信息费"/>
    <n v="83779.41"/>
    <x v="2"/>
  </r>
  <r>
    <n v="2013"/>
    <n v="4"/>
    <s v="15"/>
    <s v="张晓丹"/>
    <s v="RMC"/>
    <x v="5"/>
    <s v="移动"/>
    <s v="陕西"/>
    <n v="1301"/>
    <s v="信息费"/>
    <n v="175"/>
    <x v="2"/>
  </r>
  <r>
    <n v="2013"/>
    <n v="4"/>
    <s v="15"/>
    <s v="张晓丹"/>
    <s v="RMC"/>
    <x v="5"/>
    <s v="移动"/>
    <s v="陕西"/>
    <n v="1302"/>
    <s v="信息费"/>
    <n v="15154"/>
    <x v="2"/>
  </r>
  <r>
    <n v="2013"/>
    <n v="4"/>
    <s v="15"/>
    <s v="刘炎飞"/>
    <s v="津瑞"/>
    <x v="1"/>
    <s v="电信"/>
    <s v="全网"/>
    <n v="1303"/>
    <s v="彩信"/>
    <n v="120222.18"/>
    <x v="2"/>
  </r>
  <r>
    <n v="2013"/>
    <n v="4"/>
    <s v="15"/>
    <s v="刘炎飞"/>
    <s v="津瑞"/>
    <x v="1"/>
    <s v="电信"/>
    <s v="全网"/>
    <n v="1303"/>
    <s v="游戏"/>
    <n v="1191.8699999999999"/>
    <x v="2"/>
  </r>
  <r>
    <n v="2013"/>
    <n v="4"/>
    <s v="15"/>
    <s v="刘炎飞"/>
    <s v="津瑞"/>
    <x v="1"/>
    <s v="电信"/>
    <s v="全网"/>
    <n v="1303"/>
    <s v="游戏"/>
    <n v="-108"/>
    <x v="2"/>
  </r>
  <r>
    <n v="2013"/>
    <n v="4"/>
    <s v="19"/>
    <s v="刘炎飞"/>
    <s v="津瑞"/>
    <x v="19"/>
    <s v="联通"/>
    <s v="北京"/>
    <n v="1210"/>
    <s v="信息费"/>
    <n v="12291.68"/>
    <x v="0"/>
  </r>
  <r>
    <n v="2013"/>
    <n v="4"/>
    <s v="19"/>
    <s v="刘炎飞"/>
    <s v="津瑞"/>
    <x v="19"/>
    <s v="联通"/>
    <s v="北京"/>
    <n v="1212"/>
    <s v="信息费"/>
    <n v="10104.11"/>
    <x v="0"/>
  </r>
  <r>
    <n v="2013"/>
    <n v="4"/>
    <s v="23"/>
    <s v="刘炎飞"/>
    <s v="津瑞"/>
    <x v="14"/>
    <s v="联通"/>
    <s v="江西"/>
    <n v="1301"/>
    <s v="彩信"/>
    <n v="101189.3"/>
    <x v="2"/>
  </r>
  <r>
    <n v="2013"/>
    <s v="05"/>
    <s v="06"/>
    <s v="刘炎飞"/>
    <s v="津瑞"/>
    <x v="7"/>
    <s v="电信"/>
    <s v="河南"/>
    <n v="1303"/>
    <s v="彩铃"/>
    <n v="9962.57"/>
    <x v="2"/>
  </r>
  <r>
    <n v="2013"/>
    <s v="05"/>
    <s v="06"/>
    <s v="刘炎飞"/>
    <s v="津瑞"/>
    <x v="7"/>
    <s v="电信"/>
    <s v="河南"/>
    <n v="1303"/>
    <s v="彩信"/>
    <n v="1099.57"/>
    <x v="2"/>
  </r>
  <r>
    <n v="2013"/>
    <s v="05"/>
    <s v="13"/>
    <s v="刘炎飞"/>
    <s v="津瑞"/>
    <x v="1"/>
    <s v="电信"/>
    <s v="全网"/>
    <n v="1304"/>
    <s v="彩信"/>
    <n v="138784.42000000001"/>
    <x v="2"/>
  </r>
  <r>
    <n v="2013"/>
    <s v="05"/>
    <s v="13"/>
    <s v="刘炎飞"/>
    <s v="津瑞"/>
    <x v="1"/>
    <s v="电信"/>
    <s v="全网"/>
    <n v="1304"/>
    <s v="游戏"/>
    <n v="1085.18"/>
    <x v="2"/>
  </r>
  <r>
    <n v="2013"/>
    <s v="05"/>
    <s v="14"/>
    <s v="刘炎飞"/>
    <s v="津瑞"/>
    <x v="18"/>
    <s v="联通"/>
    <s v="陕西"/>
    <n v="1209"/>
    <s v="彩信"/>
    <n v="10537.2"/>
    <x v="0"/>
  </r>
  <r>
    <n v="2013"/>
    <s v="05"/>
    <s v="14"/>
    <s v="张晓丹"/>
    <s v="RMC"/>
    <x v="5"/>
    <s v="移动"/>
    <s v="陕西"/>
    <n v="1303"/>
    <s v="信息费"/>
    <n v="25641"/>
    <x v="2"/>
  </r>
  <r>
    <n v="2013"/>
    <s v="05"/>
    <s v="14"/>
    <s v="刘炎飞"/>
    <s v="津瑞"/>
    <x v="18"/>
    <s v="联通"/>
    <s v="陕西"/>
    <n v="1210"/>
    <s v="信息费"/>
    <n v="8782.75"/>
    <x v="0"/>
  </r>
  <r>
    <n v="2013"/>
    <s v="05"/>
    <s v="14"/>
    <s v="张晓丹"/>
    <s v="RMC"/>
    <x v="2"/>
    <s v="移动"/>
    <s v="天津"/>
    <n v="1304"/>
    <s v="信息费"/>
    <n v="51678.35"/>
    <x v="2"/>
  </r>
  <r>
    <n v="2013"/>
    <s v="05"/>
    <s v="14"/>
    <s v="刘炎飞"/>
    <s v="津瑞"/>
    <x v="4"/>
    <s v="联通"/>
    <s v="天津"/>
    <n v="1301"/>
    <s v="彩铃"/>
    <n v="9962.7099999999991"/>
    <x v="2"/>
  </r>
  <r>
    <n v="2013"/>
    <s v="05"/>
    <s v="14"/>
    <s v="刘炎飞"/>
    <s v="津瑞"/>
    <x v="16"/>
    <s v="联通"/>
    <s v="河北"/>
    <n v="1301"/>
    <s v="彩铃"/>
    <n v="25783.81"/>
    <x v="2"/>
  </r>
  <r>
    <n v="2013"/>
    <s v="05"/>
    <s v="14"/>
    <s v="刘炎飞"/>
    <s v="津瑞"/>
    <x v="10"/>
    <s v="联通"/>
    <s v="山西"/>
    <n v="1301"/>
    <s v="信息费"/>
    <n v="2591.8000000000002"/>
    <x v="2"/>
  </r>
  <r>
    <n v="2013"/>
    <s v="05"/>
    <s v="16"/>
    <s v="张晓丹"/>
    <s v="RMC"/>
    <x v="6"/>
    <s v="移动"/>
    <s v="全网"/>
    <n v="1304"/>
    <s v="游戏"/>
    <n v="1040132.67"/>
    <x v="2"/>
  </r>
  <r>
    <n v="2013"/>
    <s v="05"/>
    <s v="21"/>
    <s v="刘炎飞"/>
    <s v="津瑞"/>
    <x v="14"/>
    <s v="联通"/>
    <s v="江西"/>
    <n v="1302"/>
    <s v="彩信"/>
    <n v="107095.1"/>
    <x v="2"/>
  </r>
  <r>
    <n v="2013"/>
    <s v="05"/>
    <s v="27"/>
    <s v="张晓丹"/>
    <s v="RMC"/>
    <x v="3"/>
    <s v="移动"/>
    <s v="吉林"/>
    <n v="1304"/>
    <s v="信息费"/>
    <n v="79373.210000000006"/>
    <x v="2"/>
  </r>
  <r>
    <n v="2013"/>
    <s v="05"/>
    <s v="28"/>
    <s v="刘炎飞"/>
    <s v="津瑞"/>
    <x v="19"/>
    <s v="联通"/>
    <s v="北京"/>
    <n v="1301"/>
    <s v="信息费"/>
    <n v="10307.120000000001"/>
    <x v="2"/>
  </r>
  <r>
    <n v="2013"/>
    <s v="05"/>
    <s v="28"/>
    <s v="刘炎飞"/>
    <s v="津瑞"/>
    <x v="19"/>
    <s v="联通"/>
    <s v="北京"/>
    <n v="1211"/>
    <s v="信息费"/>
    <n v="10132.23"/>
    <x v="0"/>
  </r>
  <r>
    <n v="2013"/>
    <s v="05"/>
    <s v="28"/>
    <s v="刘炎飞"/>
    <s v="津瑞"/>
    <x v="11"/>
    <s v="电信"/>
    <s v="北京"/>
    <n v="1301"/>
    <s v="彩铃"/>
    <n v="808.96"/>
    <x v="2"/>
  </r>
  <r>
    <n v="2013"/>
    <s v="05"/>
    <s v="28"/>
    <s v="刘炎飞"/>
    <s v="津瑞"/>
    <x v="11"/>
    <s v="电信"/>
    <s v="北京"/>
    <n v="1302"/>
    <s v="彩铃"/>
    <n v="719.44"/>
    <x v="2"/>
  </r>
  <r>
    <n v="2013"/>
    <s v="05"/>
    <s v="28"/>
    <s v="刘炎飞"/>
    <s v="津瑞"/>
    <x v="11"/>
    <s v="电信"/>
    <s v="北京"/>
    <n v="1301"/>
    <s v="信息费"/>
    <n v="6712.78"/>
    <x v="2"/>
  </r>
  <r>
    <n v="2013"/>
    <s v="05"/>
    <s v="28"/>
    <s v="刘炎飞"/>
    <s v="津瑞"/>
    <x v="11"/>
    <s v="电信"/>
    <s v="北京"/>
    <n v="1302"/>
    <s v="信息费"/>
    <n v="6601.28"/>
    <x v="2"/>
  </r>
  <r>
    <n v="2013"/>
    <s v="06"/>
    <s v="03"/>
    <s v="刘炎飞"/>
    <s v="津瑞"/>
    <x v="0"/>
    <s v="联通"/>
    <s v="全网"/>
    <n v="1212"/>
    <s v="游戏"/>
    <n v="102.92"/>
    <x v="0"/>
  </r>
  <r>
    <n v="2013"/>
    <s v="06"/>
    <s v="03"/>
    <s v="刘炎飞"/>
    <s v="津瑞"/>
    <x v="0"/>
    <s v="联通"/>
    <s v="全网"/>
    <n v="1302"/>
    <s v="游戏"/>
    <n v="189.64"/>
    <x v="2"/>
  </r>
  <r>
    <n v="2013"/>
    <s v="06"/>
    <s v="03"/>
    <s v="刘炎飞"/>
    <s v="津瑞"/>
    <x v="0"/>
    <s v="联通"/>
    <s v="全网"/>
    <n v="1301"/>
    <s v="游戏"/>
    <n v="162.31"/>
    <x v="2"/>
  </r>
  <r>
    <n v="2013"/>
    <s v="06"/>
    <s v="03"/>
    <s v="刘炎飞"/>
    <s v="津瑞"/>
    <x v="0"/>
    <s v="联通"/>
    <s v="全网"/>
    <n v="1303"/>
    <s v="游戏"/>
    <n v="155.02000000000001"/>
    <x v="2"/>
  </r>
  <r>
    <n v="2013"/>
    <s v="06"/>
    <s v="03"/>
    <s v="刘炎飞"/>
    <s v="津瑞"/>
    <x v="13"/>
    <s v="电信"/>
    <s v="天津"/>
    <n v="1301"/>
    <s v="彩铃"/>
    <n v="20909"/>
    <x v="2"/>
  </r>
  <r>
    <n v="2013"/>
    <s v="06"/>
    <s v="03"/>
    <s v="刘炎飞"/>
    <s v="津瑞"/>
    <x v="13"/>
    <s v="电信"/>
    <s v="天津"/>
    <n v="1302"/>
    <s v="彩铃"/>
    <n v="20909"/>
    <x v="2"/>
  </r>
  <r>
    <n v="2013"/>
    <s v="06"/>
    <s v="03"/>
    <s v="刘炎飞"/>
    <s v="津瑞"/>
    <x v="13"/>
    <s v="电信"/>
    <s v="天津"/>
    <n v="1303"/>
    <s v="彩铃"/>
    <n v="20909"/>
    <x v="2"/>
  </r>
  <r>
    <n v="2013"/>
    <s v="06"/>
    <s v="09"/>
    <s v="刘炎飞"/>
    <s v="津瑞"/>
    <x v="1"/>
    <s v="电信"/>
    <s v="全网"/>
    <n v="1305"/>
    <s v="彩信"/>
    <n v="156974.82999999999"/>
    <x v="2"/>
  </r>
  <r>
    <n v="2013"/>
    <s v="06"/>
    <s v="09"/>
    <s v="刘炎飞"/>
    <s v="津瑞"/>
    <x v="1"/>
    <s v="电信"/>
    <s v="全网"/>
    <n v="1305"/>
    <s v="游戏"/>
    <n v="880.9"/>
    <x v="2"/>
  </r>
  <r>
    <n v="2013"/>
    <s v="06"/>
    <s v="09"/>
    <s v="刘炎飞"/>
    <s v="津瑞"/>
    <x v="10"/>
    <s v="联通"/>
    <s v="山西"/>
    <n v="1302"/>
    <s v="信息费"/>
    <n v="2492.96"/>
    <x v="2"/>
  </r>
  <r>
    <n v="2013"/>
    <s v="06"/>
    <s v="14"/>
    <s v="张晓丹"/>
    <s v="RMC"/>
    <x v="2"/>
    <s v="移动"/>
    <s v="天津"/>
    <n v="1305"/>
    <s v="信息费"/>
    <n v="39889.269999999997"/>
    <x v="2"/>
  </r>
  <r>
    <n v="2013"/>
    <s v="06"/>
    <s v="17"/>
    <s v="刘炎飞"/>
    <s v="津瑞"/>
    <x v="4"/>
    <s v="联通"/>
    <s v="天津"/>
    <n v="1302"/>
    <s v="彩铃"/>
    <n v="6944.5"/>
    <x v="2"/>
  </r>
  <r>
    <n v="2013"/>
    <s v="06"/>
    <s v="18"/>
    <s v="张晓丹"/>
    <s v="RMC"/>
    <x v="3"/>
    <s v="移动"/>
    <s v="吉林"/>
    <n v="1305"/>
    <s v="信息费"/>
    <n v="106575.2"/>
    <x v="2"/>
  </r>
  <r>
    <n v="2013"/>
    <s v="06"/>
    <s v="19"/>
    <s v="刘炎飞"/>
    <s v="津瑞"/>
    <x v="19"/>
    <s v="联通"/>
    <s v="北京"/>
    <n v="1302"/>
    <s v="信息费"/>
    <n v="10255.48"/>
    <x v="2"/>
  </r>
  <r>
    <n v="2013"/>
    <s v="06"/>
    <s v="19"/>
    <s v="刘炎飞"/>
    <s v="津瑞"/>
    <x v="14"/>
    <s v="联通"/>
    <s v="江西"/>
    <n v="1303"/>
    <s v="彩信"/>
    <n v="104202.01"/>
    <x v="2"/>
  </r>
  <r>
    <n v="2013"/>
    <s v="06"/>
    <s v="19"/>
    <s v="刘炎飞"/>
    <s v="津瑞"/>
    <x v="14"/>
    <s v="联通"/>
    <s v="江西"/>
    <n v="1303"/>
    <s v="彩铃"/>
    <n v="8655.57"/>
    <x v="2"/>
  </r>
  <r>
    <n v="2013"/>
    <s v="06"/>
    <s v="24"/>
    <s v="刘炎飞"/>
    <s v="津瑞"/>
    <x v="16"/>
    <s v="联通"/>
    <s v="河北"/>
    <n v="1302"/>
    <s v="彩铃"/>
    <n v="24189"/>
    <x v="2"/>
  </r>
  <r>
    <n v="2013"/>
    <s v="06"/>
    <s v="26"/>
    <s v="刘炎飞"/>
    <s v="津瑞"/>
    <x v="8"/>
    <s v="电信"/>
    <s v="山西"/>
    <n v="1304"/>
    <s v="信息费"/>
    <n v="1607"/>
    <x v="2"/>
  </r>
  <r>
    <n v="2013"/>
    <s v="06"/>
    <s v="26"/>
    <s v="刘炎飞"/>
    <s v="津瑞"/>
    <x v="8"/>
    <s v="电信"/>
    <s v="山西"/>
    <n v="1304"/>
    <s v="彩铃"/>
    <n v="33935"/>
    <x v="2"/>
  </r>
  <r>
    <n v="2013"/>
    <s v="06"/>
    <s v="26"/>
    <s v="刘炎飞"/>
    <s v="津瑞"/>
    <x v="8"/>
    <s v="电信"/>
    <s v="山西"/>
    <n v="1303"/>
    <s v="信息费"/>
    <n v="1792"/>
    <x v="2"/>
  </r>
  <r>
    <n v="2013"/>
    <s v="06"/>
    <s v="26"/>
    <s v="刘炎飞"/>
    <s v="津瑞"/>
    <x v="8"/>
    <s v="电信"/>
    <s v="山西"/>
    <n v="1303"/>
    <s v="彩铃"/>
    <n v="35835"/>
    <x v="2"/>
  </r>
  <r>
    <n v="2013"/>
    <s v="07"/>
    <s v="09"/>
    <s v="刘炎飞"/>
    <s v="津瑞"/>
    <x v="19"/>
    <s v="联通"/>
    <s v="北京"/>
    <n v="1303"/>
    <s v="信息费"/>
    <n v="10259.950000000001"/>
    <x v="2"/>
  </r>
  <r>
    <n v="2013"/>
    <s v="07"/>
    <s v="11"/>
    <s v="刘炎飞"/>
    <s v="津瑞"/>
    <x v="10"/>
    <s v="联通"/>
    <s v="山西"/>
    <n v="1303"/>
    <s v="信息费"/>
    <n v="2418.6"/>
    <x v="2"/>
  </r>
  <r>
    <n v="2013"/>
    <s v="07"/>
    <s v="11"/>
    <s v="刘炎飞"/>
    <s v="津瑞"/>
    <x v="7"/>
    <s v="电信"/>
    <s v="河南"/>
    <n v="1304"/>
    <s v="彩铃"/>
    <n v="6847.1"/>
    <x v="2"/>
  </r>
  <r>
    <n v="2013"/>
    <s v="07"/>
    <s v="11"/>
    <s v="刘炎飞"/>
    <s v="津瑞"/>
    <x v="7"/>
    <s v="电信"/>
    <s v="河南"/>
    <n v="1305"/>
    <s v="彩铃"/>
    <n v="6585.36"/>
    <x v="2"/>
  </r>
  <r>
    <n v="2013"/>
    <s v="07"/>
    <s v="11"/>
    <s v="刘炎飞"/>
    <s v="津瑞"/>
    <x v="7"/>
    <s v="电信"/>
    <s v="河南"/>
    <n v="1304"/>
    <s v="彩信"/>
    <n v="1057.6300000000001"/>
    <x v="2"/>
  </r>
  <r>
    <n v="2013"/>
    <s v="07"/>
    <s v="11"/>
    <s v="刘炎飞"/>
    <s v="津瑞"/>
    <x v="7"/>
    <s v="电信"/>
    <s v="河南"/>
    <n v="1305"/>
    <s v="彩信"/>
    <n v="1015.66"/>
    <x v="2"/>
  </r>
  <r>
    <n v="2013"/>
    <s v="07"/>
    <s v="11"/>
    <s v="张晓丹"/>
    <s v="RMC"/>
    <x v="3"/>
    <s v="移动"/>
    <s v="吉林"/>
    <n v="1306"/>
    <s v="信息费"/>
    <n v="148233.67000000001"/>
    <x v="2"/>
  </r>
  <r>
    <n v="2013"/>
    <s v="07"/>
    <s v="12"/>
    <s v="张晓丹"/>
    <s v="RMC"/>
    <x v="2"/>
    <s v="移动"/>
    <s v="天津"/>
    <n v="1306"/>
    <s v="信息费"/>
    <n v="49305.83"/>
    <x v="2"/>
  </r>
  <r>
    <n v="2013"/>
    <s v="07"/>
    <s v="12"/>
    <s v="刘炎飞"/>
    <s v="津瑞"/>
    <x v="16"/>
    <s v="联通"/>
    <s v="河北"/>
    <n v="1303"/>
    <s v="彩铃"/>
    <n v="23166"/>
    <x v="2"/>
  </r>
  <r>
    <n v="2013"/>
    <s v="07"/>
    <s v="15"/>
    <s v="刘炎飞"/>
    <s v="津瑞"/>
    <x v="1"/>
    <s v="电信"/>
    <s v="全网"/>
    <n v="1306"/>
    <s v="彩信"/>
    <n v="161831.62"/>
    <x v="2"/>
  </r>
  <r>
    <n v="2013"/>
    <s v="07"/>
    <s v="15"/>
    <s v="刘炎飞"/>
    <s v="津瑞"/>
    <x v="1"/>
    <s v="电信"/>
    <s v="全网"/>
    <n v="1306"/>
    <s v="游戏"/>
    <n v="496.2"/>
    <x v="2"/>
  </r>
  <r>
    <n v="2013"/>
    <s v="07"/>
    <s v="16"/>
    <s v="张晓丹"/>
    <s v="RMC"/>
    <x v="6"/>
    <s v="移动"/>
    <s v="全网"/>
    <n v="1306"/>
    <s v="游戏"/>
    <n v="1334953.72"/>
    <x v="2"/>
  </r>
  <r>
    <n v="2013"/>
    <s v="07"/>
    <s v="16"/>
    <s v="刘炎飞"/>
    <s v="津瑞"/>
    <x v="17"/>
    <s v="电信"/>
    <s v="江苏"/>
    <n v="1302"/>
    <s v="彩信"/>
    <n v="11225.09"/>
    <x v="2"/>
  </r>
  <r>
    <n v="2013"/>
    <s v="07"/>
    <s v="16"/>
    <s v="刘炎飞"/>
    <s v="津瑞"/>
    <x v="17"/>
    <s v="电信"/>
    <s v="江苏"/>
    <n v="1303"/>
    <s v="彩信"/>
    <n v="10917.99"/>
    <x v="2"/>
  </r>
  <r>
    <n v="2013"/>
    <s v="07"/>
    <s v="16"/>
    <s v="刘炎飞"/>
    <s v="津瑞"/>
    <x v="17"/>
    <s v="电信"/>
    <s v="江苏"/>
    <n v="1304"/>
    <s v="彩信"/>
    <n v="9951.66"/>
    <x v="2"/>
  </r>
  <r>
    <n v="2013"/>
    <s v="07"/>
    <s v="16"/>
    <s v="张晓丹"/>
    <s v="RMC"/>
    <x v="5"/>
    <s v="移动"/>
    <s v="陕西"/>
    <n v="1305"/>
    <s v="信息费"/>
    <n v="33308"/>
    <x v="2"/>
  </r>
  <r>
    <n v="2013"/>
    <s v="07"/>
    <s v="16"/>
    <s v="张晓丹"/>
    <s v="RMC"/>
    <x v="5"/>
    <s v="移动"/>
    <s v="陕西"/>
    <n v="1304"/>
    <s v="信息费"/>
    <n v="744"/>
    <x v="2"/>
  </r>
  <r>
    <n v="2013"/>
    <s v="07"/>
    <s v="19"/>
    <s v="刘炎飞"/>
    <s v="津瑞"/>
    <x v="11"/>
    <s v="电信"/>
    <s v="北京"/>
    <n v="1303"/>
    <s v="彩铃"/>
    <n v="900.96"/>
    <x v="2"/>
  </r>
  <r>
    <n v="2013"/>
    <s v="07"/>
    <s v="19"/>
    <s v="刘炎飞"/>
    <s v="津瑞"/>
    <x v="11"/>
    <s v="电信"/>
    <s v="北京"/>
    <n v="1304"/>
    <s v="彩铃"/>
    <n v="613.72"/>
    <x v="2"/>
  </r>
  <r>
    <n v="2013"/>
    <s v="07"/>
    <s v="19"/>
    <s v="刘炎飞"/>
    <s v="津瑞"/>
    <x v="11"/>
    <s v="电信"/>
    <s v="北京"/>
    <n v="1305"/>
    <s v="彩铃"/>
    <n v="549.88"/>
    <x v="2"/>
  </r>
  <r>
    <n v="2013"/>
    <s v="07"/>
    <s v="19"/>
    <s v="刘炎飞"/>
    <s v="津瑞"/>
    <x v="11"/>
    <s v="电信"/>
    <s v="北京"/>
    <n v="1303"/>
    <s v="信息费"/>
    <n v="2740.41"/>
    <x v="2"/>
  </r>
  <r>
    <n v="2013"/>
    <s v="07"/>
    <s v="19"/>
    <s v="刘炎飞"/>
    <s v="津瑞"/>
    <x v="11"/>
    <s v="电信"/>
    <s v="北京"/>
    <n v="1304"/>
    <s v="信息费"/>
    <n v="2666.16"/>
    <x v="2"/>
  </r>
  <r>
    <n v="2013"/>
    <s v="07"/>
    <s v="19"/>
    <s v="刘炎飞"/>
    <s v="津瑞"/>
    <x v="11"/>
    <s v="电信"/>
    <s v="北京"/>
    <n v="1305"/>
    <s v="信息费"/>
    <n v="2650.06"/>
    <x v="2"/>
  </r>
  <r>
    <n v="2013"/>
    <s v="07"/>
    <s v="25"/>
    <s v="刘炎飞"/>
    <s v="津瑞"/>
    <x v="14"/>
    <s v="联通"/>
    <s v="江西"/>
    <n v="1304"/>
    <s v="彩信"/>
    <n v="99485.45"/>
    <x v="2"/>
  </r>
  <r>
    <n v="2013"/>
    <s v="07"/>
    <s v="25"/>
    <s v="刘炎飞"/>
    <s v="津瑞"/>
    <x v="14"/>
    <s v="联通"/>
    <s v="江西"/>
    <n v="1304"/>
    <s v="彩铃"/>
    <n v="8046.67"/>
    <x v="2"/>
  </r>
  <r>
    <n v="2013"/>
    <s v="08"/>
    <s v="01"/>
    <s v="刘炎飞"/>
    <s v="津瑞"/>
    <x v="4"/>
    <s v="联通"/>
    <s v="天津"/>
    <n v="1303"/>
    <s v="彩铃"/>
    <n v="6971.54"/>
    <x v="2"/>
  </r>
  <r>
    <n v="2013"/>
    <s v="08"/>
    <s v="01"/>
    <s v="刘炎飞"/>
    <s v="津瑞"/>
    <x v="18"/>
    <s v="联通"/>
    <s v="陕西"/>
    <n v="1210"/>
    <s v="彩信"/>
    <n v="9654"/>
    <x v="0"/>
  </r>
  <r>
    <n v="2013"/>
    <s v="08"/>
    <s v="01"/>
    <s v="刘炎飞"/>
    <s v="津瑞"/>
    <x v="18"/>
    <s v="联通"/>
    <s v="陕西"/>
    <n v="1303"/>
    <s v="信息费"/>
    <n v="6687.97"/>
    <x v="2"/>
  </r>
  <r>
    <n v="2013"/>
    <s v="08"/>
    <s v="01"/>
    <s v="刘炎飞"/>
    <s v="津瑞"/>
    <x v="18"/>
    <s v="联通"/>
    <s v="陕西"/>
    <n v="1302"/>
    <s v="信息费"/>
    <n v="6791"/>
    <x v="2"/>
  </r>
  <r>
    <n v="2013"/>
    <s v="08"/>
    <s v="01"/>
    <s v="刘炎飞"/>
    <s v="津瑞"/>
    <x v="18"/>
    <s v="联通"/>
    <s v="陕西"/>
    <n v="1301"/>
    <s v="信息费"/>
    <n v="6366"/>
    <x v="2"/>
  </r>
  <r>
    <n v="2013"/>
    <s v="08"/>
    <s v="01"/>
    <s v="刘炎飞"/>
    <s v="津瑞"/>
    <x v="18"/>
    <s v="联通"/>
    <s v="陕西"/>
    <n v="1212"/>
    <s v="信息费"/>
    <n v="7730.5"/>
    <x v="0"/>
  </r>
  <r>
    <n v="2013"/>
    <s v="08"/>
    <s v="01"/>
    <s v="刘炎飞"/>
    <s v="津瑞"/>
    <x v="18"/>
    <s v="联通"/>
    <s v="陕西"/>
    <n v="1211"/>
    <s v="信息费"/>
    <n v="988.49"/>
    <x v="0"/>
  </r>
  <r>
    <n v="2013"/>
    <s v="08"/>
    <s v="07"/>
    <s v="刘炎飞"/>
    <s v="津瑞"/>
    <x v="16"/>
    <s v="联通"/>
    <s v="河北"/>
    <n v="1304"/>
    <s v="彩铃"/>
    <n v="22308"/>
    <x v="2"/>
  </r>
  <r>
    <n v="2013"/>
    <s v="08"/>
    <s v="12"/>
    <s v="刘炎飞"/>
    <s v="津瑞"/>
    <x v="1"/>
    <s v="电信"/>
    <s v="全网"/>
    <n v="1307"/>
    <s v="彩信"/>
    <n v="190750.61"/>
    <x v="2"/>
  </r>
  <r>
    <n v="2013"/>
    <s v="08"/>
    <s v="12"/>
    <s v="刘炎飞"/>
    <s v="津瑞"/>
    <x v="1"/>
    <s v="电信"/>
    <s v="全网"/>
    <n v="1307"/>
    <s v="游戏"/>
    <n v="328.92"/>
    <x v="2"/>
  </r>
  <r>
    <n v="2013"/>
    <s v="08"/>
    <s v="12"/>
    <s v="张晓丹"/>
    <s v="RMC"/>
    <x v="2"/>
    <s v="移动"/>
    <s v="天津"/>
    <n v="1307"/>
    <s v="信息费"/>
    <n v="36988.6"/>
    <x v="2"/>
  </r>
  <r>
    <n v="2013"/>
    <s v="08"/>
    <s v="14"/>
    <s v="刘炎飞"/>
    <s v="津瑞"/>
    <x v="10"/>
    <s v="联通"/>
    <s v="山西"/>
    <n v="1304"/>
    <s v="信息费"/>
    <n v="2312.6999999999998"/>
    <x v="2"/>
  </r>
  <r>
    <n v="2013"/>
    <s v="08"/>
    <s v="15"/>
    <s v="张晓丹"/>
    <s v="RMC"/>
    <x v="5"/>
    <s v="移动"/>
    <s v="陕西"/>
    <n v="1306"/>
    <s v="信息费"/>
    <n v="70"/>
    <x v="2"/>
  </r>
  <r>
    <n v="2013"/>
    <s v="08"/>
    <s v="19"/>
    <s v="刘炎飞"/>
    <s v="津瑞"/>
    <x v="8"/>
    <s v="电信"/>
    <s v="山西"/>
    <n v="1305"/>
    <s v="信息费"/>
    <n v="1722"/>
    <x v="2"/>
  </r>
  <r>
    <n v="2013"/>
    <s v="08"/>
    <s v="19"/>
    <s v="刘炎飞"/>
    <s v="津瑞"/>
    <x v="8"/>
    <s v="电信"/>
    <s v="山西"/>
    <n v="1305"/>
    <s v="彩铃"/>
    <n v="31820"/>
    <x v="2"/>
  </r>
  <r>
    <n v="2013"/>
    <s v="08"/>
    <s v="19"/>
    <s v="刘炎飞"/>
    <s v="津瑞"/>
    <x v="8"/>
    <s v="电信"/>
    <s v="山西"/>
    <n v="1306"/>
    <s v="信息费"/>
    <n v="1682"/>
    <x v="2"/>
  </r>
  <r>
    <n v="2013"/>
    <s v="08"/>
    <s v="19"/>
    <s v="刘炎飞"/>
    <s v="津瑞"/>
    <x v="8"/>
    <s v="电信"/>
    <s v="山西"/>
    <n v="1306"/>
    <s v="彩铃"/>
    <n v="29690"/>
    <x v="2"/>
  </r>
  <r>
    <n v="2013"/>
    <s v="08"/>
    <s v="26"/>
    <s v="刘炎飞"/>
    <s v="津瑞"/>
    <x v="14"/>
    <s v="联通"/>
    <s v="江西"/>
    <n v="1305"/>
    <s v="彩信"/>
    <n v="94589.39"/>
    <x v="2"/>
  </r>
  <r>
    <n v="2013"/>
    <s v="08"/>
    <s v="26"/>
    <s v="刘炎飞"/>
    <s v="津瑞"/>
    <x v="14"/>
    <s v="联通"/>
    <s v="江西"/>
    <n v="1305"/>
    <s v="彩铃"/>
    <n v="7226.01"/>
    <x v="2"/>
  </r>
  <r>
    <n v="2013"/>
    <s v="09"/>
    <s v="06"/>
    <s v="开票专员"/>
    <s v="津瑞"/>
    <x v="4"/>
    <s v="联通"/>
    <s v="天津"/>
    <n v="1304"/>
    <s v="彩铃"/>
    <n v="7072"/>
    <x v="2"/>
  </r>
  <r>
    <n v="2013"/>
    <s v="09"/>
    <s v="10"/>
    <s v="开票专员"/>
    <s v="津瑞"/>
    <x v="19"/>
    <s v="联通"/>
    <s v="北京"/>
    <n v="1305"/>
    <s v="信息费"/>
    <n v="10088.73"/>
    <x v="2"/>
  </r>
  <r>
    <n v="2013"/>
    <s v="09"/>
    <s v="11"/>
    <s v="开票专员"/>
    <s v="津瑞"/>
    <x v="10"/>
    <s v="联通"/>
    <s v="山西"/>
    <n v="1305"/>
    <s v="信息费"/>
    <n v="2173.6999999999998"/>
    <x v="2"/>
  </r>
  <r>
    <n v="2013"/>
    <s v="09"/>
    <s v="11"/>
    <s v="开票专员"/>
    <s v="津瑞"/>
    <x v="7"/>
    <s v="电信"/>
    <s v="河南"/>
    <n v="1306"/>
    <s v="彩铃"/>
    <n v="5997.48"/>
    <x v="2"/>
  </r>
  <r>
    <n v="2013"/>
    <s v="09"/>
    <s v="11"/>
    <s v="开票专员"/>
    <s v="津瑞"/>
    <x v="7"/>
    <s v="电信"/>
    <s v="河南"/>
    <n v="1307"/>
    <s v="彩铃"/>
    <n v="5747.93"/>
    <x v="2"/>
  </r>
  <r>
    <n v="2013"/>
    <s v="09"/>
    <s v="11"/>
    <s v="开票专员"/>
    <s v="津瑞"/>
    <x v="7"/>
    <s v="电信"/>
    <s v="河南"/>
    <n v="1306"/>
    <s v="彩信"/>
    <n v="998.02"/>
    <x v="2"/>
  </r>
  <r>
    <n v="2013"/>
    <s v="09"/>
    <s v="11"/>
    <s v="开票专员"/>
    <s v="津瑞"/>
    <x v="7"/>
    <s v="电信"/>
    <s v="河南"/>
    <n v="1307"/>
    <s v="彩信"/>
    <n v="965.21"/>
    <x v="2"/>
  </r>
  <r>
    <n v="2013"/>
    <s v="09"/>
    <s v="12"/>
    <s v="张晓丹"/>
    <s v="RMC"/>
    <x v="2"/>
    <s v="移动"/>
    <s v="天津"/>
    <n v="1308"/>
    <s v="信息费"/>
    <n v="29574.27"/>
    <x v="2"/>
  </r>
  <r>
    <n v="2013"/>
    <s v="09"/>
    <s v="16"/>
    <s v="张晓丹"/>
    <s v="RMC"/>
    <x v="5"/>
    <s v="移动"/>
    <s v="陕西"/>
    <n v="1307"/>
    <s v="信息费"/>
    <n v="6045"/>
    <x v="2"/>
  </r>
  <r>
    <n v="2013"/>
    <s v="09"/>
    <s v="22"/>
    <s v="开票专员"/>
    <s v="津瑞"/>
    <x v="0"/>
    <s v="联通"/>
    <s v="内蒙古"/>
    <n v="1308"/>
    <s v="其他"/>
    <n v="90130"/>
    <x v="2"/>
  </r>
  <r>
    <n v="2013"/>
    <s v="09"/>
    <s v="23"/>
    <s v="开票专员"/>
    <s v="津瑞"/>
    <x v="16"/>
    <s v="联通"/>
    <s v="河北"/>
    <n v="1305"/>
    <s v="彩铃"/>
    <n v="20696.400000000001"/>
    <x v="2"/>
  </r>
  <r>
    <n v="2013"/>
    <s v="09"/>
    <s v="27"/>
    <s v="开票专员"/>
    <s v="津瑞"/>
    <x v="14"/>
    <s v="联通"/>
    <s v="江西"/>
    <n v="1306"/>
    <s v="信息费"/>
    <n v="88296.29"/>
    <x v="2"/>
  </r>
  <r>
    <n v="2013"/>
    <s v="09"/>
    <s v="27"/>
    <s v="开票专员"/>
    <s v="津瑞"/>
    <x v="14"/>
    <s v="联通"/>
    <s v="江西"/>
    <n v="1306"/>
    <s v="彩铃"/>
    <n v="6747.84"/>
    <x v="2"/>
  </r>
  <r>
    <n v="2013"/>
    <s v="10"/>
    <s v="08"/>
    <s v="张晓丹"/>
    <s v="RMC"/>
    <x v="3"/>
    <s v="移动"/>
    <s v="吉林"/>
    <n v="1307"/>
    <s v="信息费"/>
    <n v="44367.91"/>
    <x v="2"/>
  </r>
  <r>
    <n v="2013"/>
    <s v="10"/>
    <s v="08"/>
    <s v="张晓丹"/>
    <s v="RMC"/>
    <x v="3"/>
    <s v="移动"/>
    <s v="吉林"/>
    <n v="1308"/>
    <s v="信息费"/>
    <n v="85945.38"/>
    <x v="2"/>
  </r>
  <r>
    <n v="2013"/>
    <s v="10"/>
    <s v="11"/>
    <s v="开票专员"/>
    <s v="津瑞"/>
    <x v="19"/>
    <s v="联通"/>
    <s v="北京"/>
    <n v="1306"/>
    <s v="信息费"/>
    <n v="10013.39"/>
    <x v="2"/>
  </r>
  <r>
    <n v="2013"/>
    <s v="10"/>
    <s v="11"/>
    <s v="张晓丹"/>
    <s v="RMC"/>
    <x v="3"/>
    <s v="移动"/>
    <s v="吉林"/>
    <n v="1309"/>
    <s v="信息费"/>
    <n v="120284.48"/>
    <x v="2"/>
  </r>
  <r>
    <n v="2013"/>
    <s v="10"/>
    <s v="11"/>
    <s v="开票专员"/>
    <s v="津瑞"/>
    <x v="8"/>
    <s v="电信"/>
    <s v="山西"/>
    <n v="1308"/>
    <s v="信息费"/>
    <n v="1612"/>
    <x v="2"/>
  </r>
  <r>
    <n v="2013"/>
    <s v="10"/>
    <s v="11"/>
    <s v="开票专员"/>
    <s v="津瑞"/>
    <x v="8"/>
    <s v="电信"/>
    <s v="山西"/>
    <n v="1308"/>
    <s v="彩铃"/>
    <n v="26205"/>
    <x v="2"/>
  </r>
  <r>
    <n v="2013"/>
    <s v="10"/>
    <s v="11"/>
    <s v="开票专员"/>
    <s v="津瑞"/>
    <x v="8"/>
    <s v="电信"/>
    <s v="山西"/>
    <n v="1307"/>
    <s v="彩铃"/>
    <n v="28014"/>
    <x v="2"/>
  </r>
  <r>
    <n v="2013"/>
    <s v="10"/>
    <s v="11"/>
    <s v="开票专员"/>
    <s v="津瑞"/>
    <x v="8"/>
    <s v="电信"/>
    <s v="山西"/>
    <n v="1307"/>
    <s v="信息费"/>
    <n v="1647"/>
    <x v="2"/>
  </r>
  <r>
    <n v="2013"/>
    <s v="10"/>
    <s v="15"/>
    <s v="张晓丹"/>
    <s v="RMC"/>
    <x v="5"/>
    <s v="移动"/>
    <s v="陕西"/>
    <n v="1308"/>
    <s v="信息费"/>
    <n v="50024"/>
    <x v="2"/>
  </r>
  <r>
    <n v="2013"/>
    <s v="10"/>
    <s v="18"/>
    <s v="开票专员"/>
    <s v="津瑞"/>
    <x v="10"/>
    <s v="联通"/>
    <s v="山西"/>
    <n v="1306"/>
    <s v="信息费"/>
    <n v="2058.9499999999998"/>
    <x v="2"/>
  </r>
  <r>
    <n v="2013"/>
    <s v="10"/>
    <s v="21"/>
    <s v="开票专员"/>
    <s v="津瑞"/>
    <x v="20"/>
    <s v="联通"/>
    <s v="陕西"/>
    <n v="1210"/>
    <s v="彩铃"/>
    <n v="12047.84"/>
    <x v="0"/>
  </r>
  <r>
    <n v="2013"/>
    <s v="10"/>
    <s v="21"/>
    <s v="开票专员"/>
    <s v="津瑞"/>
    <x v="20"/>
    <s v="联通"/>
    <s v="陕西"/>
    <n v="1209"/>
    <s v="彩铃"/>
    <n v="11166.33"/>
    <x v="0"/>
  </r>
  <r>
    <n v="2013"/>
    <s v="10"/>
    <s v="28"/>
    <s v="开票专员"/>
    <s v="津瑞"/>
    <x v="14"/>
    <s v="联通"/>
    <s v="江西"/>
    <n v="1307"/>
    <s v="信息费"/>
    <n v="84339.4"/>
    <x v="2"/>
  </r>
  <r>
    <n v="2013"/>
    <s v="10"/>
    <s v="28"/>
    <s v="开票专员"/>
    <s v="津瑞"/>
    <x v="14"/>
    <s v="联通"/>
    <s v="江西"/>
    <n v="1307"/>
    <s v="彩铃"/>
    <n v="6450"/>
    <x v="2"/>
  </r>
  <r>
    <n v="2013"/>
    <s v="11"/>
    <s v="08"/>
    <s v="开票专员"/>
    <s v="津瑞"/>
    <x v="11"/>
    <s v="电信"/>
    <s v="北京"/>
    <n v="1306"/>
    <s v="彩铃"/>
    <n v="274.63"/>
    <x v="2"/>
  </r>
  <r>
    <n v="2013"/>
    <s v="11"/>
    <s v="08"/>
    <s v="开票专员"/>
    <s v="津瑞"/>
    <x v="11"/>
    <s v="电信"/>
    <s v="北京"/>
    <n v="1307"/>
    <s v="彩铃"/>
    <n v="279.35000000000002"/>
    <x v="2"/>
  </r>
  <r>
    <n v="2013"/>
    <s v="11"/>
    <s v="08"/>
    <s v="开票专员"/>
    <s v="津瑞"/>
    <x v="11"/>
    <s v="电信"/>
    <s v="北京"/>
    <n v="1306"/>
    <s v="信息费"/>
    <n v="4919.24"/>
    <x v="2"/>
  </r>
  <r>
    <n v="2013"/>
    <s v="11"/>
    <s v="08"/>
    <s v="开票专员"/>
    <s v="津瑞"/>
    <x v="11"/>
    <s v="电信"/>
    <s v="北京"/>
    <n v="1307"/>
    <s v="信息费"/>
    <n v="6112.16"/>
    <x v="2"/>
  </r>
  <r>
    <n v="2013"/>
    <s v="11"/>
    <s v="08"/>
    <s v="开票专员"/>
    <s v="津瑞"/>
    <x v="19"/>
    <s v="联通"/>
    <s v="北京"/>
    <n v="1307"/>
    <s v="信息费"/>
    <n v="9984.6200000000008"/>
    <x v="2"/>
  </r>
  <r>
    <n v="2013"/>
    <s v="11"/>
    <s v="15"/>
    <s v="开票专员"/>
    <s v="RMC"/>
    <x v="5"/>
    <s v="移动"/>
    <s v="陕西"/>
    <n v="1309"/>
    <s v="信息费"/>
    <n v="41381"/>
    <x v="2"/>
  </r>
  <r>
    <n v="2013"/>
    <s v="11"/>
    <s v="20"/>
    <s v="开票专员"/>
    <s v="津瑞"/>
    <x v="7"/>
    <s v="电信"/>
    <s v="河南"/>
    <n v="1308"/>
    <s v="彩铃"/>
    <n v="5524.14"/>
    <x v="2"/>
  </r>
  <r>
    <n v="2013"/>
    <s v="11"/>
    <s v="20"/>
    <s v="开票专员"/>
    <s v="津瑞"/>
    <x v="7"/>
    <s v="电信"/>
    <s v="河南"/>
    <n v="1309"/>
    <s v="彩铃"/>
    <n v="5286.78"/>
    <x v="2"/>
  </r>
  <r>
    <n v="2013"/>
    <s v="11"/>
    <s v="20"/>
    <s v="开票专员"/>
    <s v="津瑞"/>
    <x v="7"/>
    <s v="电信"/>
    <s v="河南"/>
    <n v="1310"/>
    <s v="彩铃"/>
    <n v="5139.12"/>
    <x v="2"/>
  </r>
  <r>
    <n v="2013"/>
    <s v="11"/>
    <s v="20"/>
    <s v="开票专员"/>
    <s v="津瑞"/>
    <x v="7"/>
    <s v="电信"/>
    <s v="河南"/>
    <n v="1308"/>
    <s v="彩信"/>
    <n v="926.24"/>
    <x v="2"/>
  </r>
  <r>
    <n v="2013"/>
    <s v="11"/>
    <s v="20"/>
    <s v="开票专员"/>
    <s v="津瑞"/>
    <x v="7"/>
    <s v="电信"/>
    <s v="河南"/>
    <n v="1309"/>
    <s v="彩信"/>
    <n v="882.09"/>
    <x v="2"/>
  </r>
  <r>
    <n v="2013"/>
    <s v="11"/>
    <s v="20"/>
    <s v="开票专员"/>
    <s v="津瑞"/>
    <x v="7"/>
    <s v="电信"/>
    <s v="河南"/>
    <n v="1310"/>
    <s v="彩信"/>
    <n v="866.63"/>
    <x v="2"/>
  </r>
  <r>
    <n v="2013"/>
    <s v="11"/>
    <s v="20"/>
    <s v="开票专员"/>
    <s v="RMC"/>
    <x v="3"/>
    <s v="移动"/>
    <s v="吉林"/>
    <n v="1310"/>
    <s v="信息费"/>
    <n v="95754.22"/>
    <x v="2"/>
  </r>
  <r>
    <n v="2013"/>
    <s v="11"/>
    <s v="27"/>
    <s v="开票专员"/>
    <s v="津瑞"/>
    <x v="1"/>
    <s v="电信"/>
    <s v="全网"/>
    <n v="1310"/>
    <s v="彩信"/>
    <n v="197485.75"/>
    <x v="2"/>
  </r>
  <r>
    <n v="2013"/>
    <s v="11"/>
    <s v="27"/>
    <s v="开票专员"/>
    <s v="津瑞"/>
    <x v="1"/>
    <s v="电信"/>
    <s v="全网"/>
    <n v="1308"/>
    <s v="彩信"/>
    <n v="200025.94"/>
    <x v="2"/>
  </r>
  <r>
    <n v="2013"/>
    <s v="11"/>
    <s v="27"/>
    <s v="开票专员"/>
    <s v="津瑞"/>
    <x v="1"/>
    <s v="电信"/>
    <s v="全网"/>
    <n v="1308"/>
    <s v="游戏"/>
    <n v="216.72"/>
    <x v="2"/>
  </r>
  <r>
    <n v="2013"/>
    <s v="11"/>
    <s v="27"/>
    <s v="开票专员"/>
    <s v="津瑞"/>
    <x v="1"/>
    <s v="电信"/>
    <s v="全网"/>
    <n v="1309"/>
    <s v="彩信"/>
    <n v="197529.21"/>
    <x v="2"/>
  </r>
  <r>
    <n v="2013"/>
    <s v="11"/>
    <s v="27"/>
    <s v="开票专员"/>
    <s v="RMC"/>
    <x v="6"/>
    <s v="移动"/>
    <s v="全网"/>
    <n v="1309"/>
    <s v="游戏"/>
    <n v="1375116.03"/>
    <x v="2"/>
  </r>
  <r>
    <n v="2013"/>
    <s v="11"/>
    <s v="28"/>
    <s v="开票专员"/>
    <s v="津瑞"/>
    <x v="16"/>
    <s v="联通"/>
    <s v="河北"/>
    <n v="1307"/>
    <s v="彩铃"/>
    <n v="18484.2"/>
    <x v="2"/>
  </r>
  <r>
    <n v="2013"/>
    <s v="11"/>
    <s v="28"/>
    <s v="开票专员"/>
    <s v="津瑞"/>
    <x v="16"/>
    <s v="联通"/>
    <s v="河北"/>
    <n v="1306"/>
    <s v="彩铃"/>
    <n v="13718.39"/>
    <x v="2"/>
  </r>
  <r>
    <n v="2013"/>
    <s v="11"/>
    <s v="28"/>
    <s v="开票专员"/>
    <s v="津瑞"/>
    <x v="20"/>
    <s v="联通"/>
    <s v="重庆"/>
    <n v="1209"/>
    <s v="彩铃"/>
    <n v="1172.1600000000001"/>
    <x v="0"/>
  </r>
  <r>
    <n v="2013"/>
    <s v="11"/>
    <s v="28"/>
    <s v="开票专员"/>
    <s v="津瑞"/>
    <x v="20"/>
    <s v="联通"/>
    <s v="重庆"/>
    <n v="1210"/>
    <s v="彩铃"/>
    <n v="3657.64"/>
    <x v="0"/>
  </r>
  <r>
    <n v="2013"/>
    <s v="11"/>
    <s v="28"/>
    <s v="开票专员"/>
    <s v="津瑞"/>
    <x v="20"/>
    <s v="联通"/>
    <s v="重庆"/>
    <n v="1211"/>
    <s v="彩铃"/>
    <n v="16434.59"/>
    <x v="0"/>
  </r>
  <r>
    <n v="2013"/>
    <s v="11"/>
    <s v="28"/>
    <s v="开票专员"/>
    <s v="RMC"/>
    <x v="3"/>
    <s v="移动"/>
    <s v="吉林"/>
    <n v="1212"/>
    <s v="信息费"/>
    <n v="489.6"/>
    <x v="0"/>
  </r>
  <r>
    <n v="2013"/>
    <s v="11"/>
    <s v="28"/>
    <s v="开票专员"/>
    <s v="津瑞"/>
    <x v="14"/>
    <s v="联通"/>
    <s v="江西"/>
    <n v="1308"/>
    <s v="信息费"/>
    <n v="80576.73"/>
    <x v="2"/>
  </r>
  <r>
    <n v="2013"/>
    <s v="11"/>
    <s v="28"/>
    <s v="开票专员"/>
    <s v="津瑞"/>
    <x v="14"/>
    <s v="联通"/>
    <s v="江西"/>
    <n v="1308"/>
    <s v="彩铃"/>
    <n v="6182.55"/>
    <x v="2"/>
  </r>
  <r>
    <n v="2013"/>
    <s v="12"/>
    <s v="03"/>
    <s v="开票专员"/>
    <s v="津瑞"/>
    <x v="20"/>
    <s v="联通"/>
    <s v="陕西"/>
    <n v="1211"/>
    <s v="彩铃"/>
    <n v="11261.15"/>
    <x v="0"/>
  </r>
  <r>
    <n v="2013"/>
    <s v="12"/>
    <s v="04"/>
    <s v="开票专员"/>
    <s v="津瑞"/>
    <x v="20"/>
    <s v="联通"/>
    <s v="重庆"/>
    <n v="1211"/>
    <s v="彩铃"/>
    <n v="16434.59"/>
    <x v="0"/>
  </r>
  <r>
    <n v="2013"/>
    <s v="12"/>
    <s v="04"/>
    <s v="开票专员"/>
    <s v="津瑞"/>
    <x v="20"/>
    <s v="联通"/>
    <s v="重庆"/>
    <n v="1209"/>
    <s v="彩铃"/>
    <n v="1172.1600000000001"/>
    <x v="0"/>
  </r>
  <r>
    <n v="2013"/>
    <s v="12"/>
    <s v="04"/>
    <s v="开票专员"/>
    <s v="津瑞"/>
    <x v="20"/>
    <s v="联通"/>
    <s v="重庆"/>
    <n v="1209"/>
    <s v="彩铃"/>
    <n v="-1172.1600000000001"/>
    <x v="0"/>
  </r>
  <r>
    <n v="2013"/>
    <s v="12"/>
    <s v="04"/>
    <s v="开票专员"/>
    <s v="津瑞"/>
    <x v="20"/>
    <s v="联通"/>
    <s v="重庆"/>
    <n v="1210"/>
    <s v="彩铃"/>
    <n v="-3657.64"/>
    <x v="0"/>
  </r>
  <r>
    <n v="2013"/>
    <s v="12"/>
    <s v="04"/>
    <s v="开票专员"/>
    <s v="津瑞"/>
    <x v="20"/>
    <s v="联通"/>
    <s v="重庆"/>
    <n v="1211"/>
    <s v="彩铃"/>
    <n v="-16434.59"/>
    <x v="0"/>
  </r>
  <r>
    <n v="2013"/>
    <s v="12"/>
    <s v="10"/>
    <s v="开票专员"/>
    <s v="津瑞"/>
    <x v="0"/>
    <s v="联通"/>
    <s v="内蒙古"/>
    <n v="1310"/>
    <s v="其他"/>
    <n v="100000"/>
    <x v="2"/>
  </r>
  <r>
    <n v="2013"/>
    <s v="12"/>
    <s v="10"/>
    <s v="开票专员"/>
    <s v="津瑞"/>
    <x v="0"/>
    <s v="联通"/>
    <s v="内蒙古"/>
    <n v="1310"/>
    <s v="其他"/>
    <n v="150000"/>
    <x v="2"/>
  </r>
  <r>
    <n v="2013"/>
    <s v="12"/>
    <s v="10"/>
    <s v="开票专员"/>
    <s v="津瑞"/>
    <x v="19"/>
    <s v="联通"/>
    <s v="北京"/>
    <n v="1308"/>
    <s v="信息费"/>
    <n v="10726.58"/>
    <x v="2"/>
  </r>
  <r>
    <n v="2013"/>
    <s v="12"/>
    <s v="11"/>
    <s v="开票专员"/>
    <s v="RMC"/>
    <x v="3"/>
    <s v="移动"/>
    <s v="吉林"/>
    <n v="1311"/>
    <s v="信息费"/>
    <n v="144667.96"/>
    <x v="2"/>
  </r>
  <r>
    <n v="2013"/>
    <s v="12"/>
    <s v="12"/>
    <s v="开票专员"/>
    <s v="津瑞"/>
    <x v="8"/>
    <s v="电信"/>
    <s v="山西"/>
    <n v="1310"/>
    <s v="信息费"/>
    <n v="1515"/>
    <x v="2"/>
  </r>
  <r>
    <n v="2013"/>
    <s v="12"/>
    <s v="12"/>
    <s v="开票专员"/>
    <s v="津瑞"/>
    <x v="8"/>
    <s v="电信"/>
    <s v="山西"/>
    <n v="1310"/>
    <s v="彩铃"/>
    <n v="22933"/>
    <x v="2"/>
  </r>
  <r>
    <n v="2013"/>
    <s v="12"/>
    <s v="12"/>
    <s v="开票专员"/>
    <s v="津瑞"/>
    <x v="8"/>
    <s v="电信"/>
    <s v="山西"/>
    <n v="1309"/>
    <s v="信息费"/>
    <n v="1571"/>
    <x v="2"/>
  </r>
  <r>
    <n v="2013"/>
    <s v="12"/>
    <s v="12"/>
    <s v="开票专员"/>
    <s v="津瑞"/>
    <x v="8"/>
    <s v="电信"/>
    <s v="山西"/>
    <n v="1309"/>
    <s v="彩铃"/>
    <n v="24502"/>
    <x v="2"/>
  </r>
  <r>
    <n v="2013"/>
    <s v="12"/>
    <s v="16"/>
    <s v="开票专员"/>
    <s v="津瑞"/>
    <x v="11"/>
    <s v="电信"/>
    <s v="北京"/>
    <n v="1308"/>
    <s v="彩铃"/>
    <n v="267.89999999999998"/>
    <x v="2"/>
  </r>
  <r>
    <n v="2013"/>
    <s v="12"/>
    <s v="16"/>
    <s v="开票专员"/>
    <s v="津瑞"/>
    <x v="11"/>
    <s v="电信"/>
    <s v="北京"/>
    <n v="1309"/>
    <s v="彩铃"/>
    <n v="226.19"/>
    <x v="2"/>
  </r>
  <r>
    <n v="2013"/>
    <s v="12"/>
    <s v="16"/>
    <s v="开票专员"/>
    <s v="津瑞"/>
    <x v="11"/>
    <s v="电信"/>
    <s v="北京"/>
    <n v="1308"/>
    <s v="信息费"/>
    <n v="5086.59"/>
    <x v="2"/>
  </r>
  <r>
    <n v="2013"/>
    <s v="12"/>
    <s v="16"/>
    <s v="开票专员"/>
    <s v="津瑞"/>
    <x v="11"/>
    <s v="电信"/>
    <s v="北京"/>
    <n v="1309"/>
    <s v="信息费"/>
    <n v="1539.07"/>
    <x v="2"/>
  </r>
  <r>
    <n v="2013"/>
    <s v="12"/>
    <s v="16"/>
    <s v="开票专员"/>
    <s v="津瑞"/>
    <x v="11"/>
    <s v="电信"/>
    <s v="北京"/>
    <n v="1310"/>
    <s v="信息费"/>
    <n v="4430.26"/>
    <x v="2"/>
  </r>
  <r>
    <n v="2013"/>
    <s v="12"/>
    <s v="16"/>
    <s v="开票专员"/>
    <s v="津瑞"/>
    <x v="1"/>
    <s v="电信"/>
    <s v="全网"/>
    <n v="1311"/>
    <s v="彩信"/>
    <n v="191657.81"/>
    <x v="2"/>
  </r>
  <r>
    <n v="2013"/>
    <s v="12"/>
    <s v="17"/>
    <s v="开票专员"/>
    <s v="RMC"/>
    <x v="5"/>
    <s v="移动"/>
    <s v="陕西"/>
    <n v="1310"/>
    <s v="信息费"/>
    <n v="40834"/>
    <x v="2"/>
  </r>
  <r>
    <n v="2013"/>
    <s v="12"/>
    <s v="18"/>
    <s v="开票专员"/>
    <s v="津瑞"/>
    <x v="14"/>
    <s v="联通"/>
    <s v="江西"/>
    <n v="1309"/>
    <s v="信息费"/>
    <n v="77722.38"/>
    <x v="2"/>
  </r>
  <r>
    <n v="2013"/>
    <s v="12"/>
    <s v="18"/>
    <s v="开票专员"/>
    <s v="津瑞"/>
    <x v="14"/>
    <s v="联通"/>
    <s v="江西"/>
    <n v="1309"/>
    <s v="彩铃"/>
    <n v="6002.37"/>
    <x v="2"/>
  </r>
  <r>
    <n v="2013"/>
    <s v="12"/>
    <s v="23"/>
    <s v="开票专员"/>
    <s v="津瑞"/>
    <x v="20"/>
    <s v="联通"/>
    <s v="陕西"/>
    <n v="1212"/>
    <s v="彩铃"/>
    <n v="12236.83"/>
    <x v="0"/>
  </r>
  <r>
    <n v="2014"/>
    <s v="01"/>
    <s v="06"/>
    <s v="开票专员"/>
    <s v="津瑞"/>
    <x v="20"/>
    <s v="联通"/>
    <s v="重庆"/>
    <n v="1212"/>
    <s v="彩铃"/>
    <n v="3043.1"/>
    <x v="0"/>
  </r>
  <r>
    <n v="2014"/>
    <s v="01"/>
    <s v="08"/>
    <s v="开票专员"/>
    <s v="津瑞"/>
    <x v="19"/>
    <s v="联通"/>
    <s v="北京"/>
    <n v="1309"/>
    <s v="信息费"/>
    <n v="8291.82"/>
    <x v="2"/>
  </r>
  <r>
    <n v="2014"/>
    <s v="01"/>
    <s v="10"/>
    <s v="开票专员"/>
    <s v="RMC"/>
    <x v="3"/>
    <s v="移动"/>
    <s v="吉林"/>
    <n v="1312"/>
    <s v="信息费"/>
    <n v="182017.9"/>
    <x v="2"/>
  </r>
  <r>
    <n v="2014"/>
    <s v="01"/>
    <s v="14"/>
    <s v="开票专员"/>
    <s v="RMC"/>
    <x v="5"/>
    <s v="移动"/>
    <s v="陕西"/>
    <n v="1311"/>
    <s v="信息费"/>
    <n v="49972"/>
    <x v="2"/>
  </r>
  <r>
    <n v="2014"/>
    <s v="01"/>
    <s v="17"/>
    <s v="开票专员"/>
    <s v="津瑞"/>
    <x v="14"/>
    <s v="联通"/>
    <s v="江西"/>
    <n v="1310"/>
    <s v="信息费"/>
    <n v="98892.53"/>
    <x v="2"/>
  </r>
  <r>
    <n v="2014"/>
    <s v="01"/>
    <s v="17"/>
    <s v="开票专员"/>
    <s v="津瑞"/>
    <x v="14"/>
    <s v="联通"/>
    <s v="江西"/>
    <n v="1310"/>
    <s v="彩铃"/>
    <n v="4696"/>
    <x v="2"/>
  </r>
  <r>
    <n v="2014"/>
    <s v="01"/>
    <s v="20"/>
    <s v="开票专员"/>
    <s v="津瑞"/>
    <x v="10"/>
    <s v="联通"/>
    <s v="山西"/>
    <n v="1306"/>
    <s v="信息费"/>
    <n v="-2058.9499999999998"/>
    <x v="2"/>
  </r>
  <r>
    <n v="2014"/>
    <s v="01"/>
    <s v="20"/>
    <s v="开票专员"/>
    <s v="津瑞"/>
    <x v="10"/>
    <s v="联通"/>
    <s v="山西"/>
    <n v="1305"/>
    <s v="信息费"/>
    <n v="-2173.6999999999998"/>
    <x v="2"/>
  </r>
  <r>
    <n v="2014"/>
    <s v="01"/>
    <s v="20"/>
    <s v="开票专员"/>
    <s v="津瑞"/>
    <x v="1"/>
    <s v="电信"/>
    <s v="全网"/>
    <n v="1312"/>
    <s v="彩信"/>
    <n v="185549.37"/>
    <x v="2"/>
  </r>
  <r>
    <n v="2014"/>
    <s v="01"/>
    <s v="20"/>
    <s v="开票专员"/>
    <s v="津瑞"/>
    <x v="1"/>
    <s v="电信"/>
    <s v="全网"/>
    <n v="1312"/>
    <s v="游戏"/>
    <n v="-0.91"/>
    <x v="2"/>
  </r>
  <r>
    <n v="2014"/>
    <s v="01"/>
    <s v="20"/>
    <s v="开票专员"/>
    <s v="津瑞"/>
    <x v="1"/>
    <s v="电信"/>
    <s v="全网"/>
    <n v="1312"/>
    <s v="彩信"/>
    <n v="-22"/>
    <x v="2"/>
  </r>
  <r>
    <n v="2014"/>
    <s v="02"/>
    <s v="13"/>
    <s v="开票专员"/>
    <s v="津瑞"/>
    <x v="19"/>
    <s v="联通"/>
    <s v="北京"/>
    <n v="1310"/>
    <s v="信息费"/>
    <n v="7477.92"/>
    <x v="2"/>
  </r>
  <r>
    <n v="2014"/>
    <s v="02"/>
    <s v="14"/>
    <s v="开票专员"/>
    <s v="津瑞"/>
    <x v="1"/>
    <s v="电信"/>
    <s v="全网"/>
    <n v="1401"/>
    <s v="信息费"/>
    <n v="117403.84"/>
    <x v="3"/>
  </r>
  <r>
    <n v="2014"/>
    <s v="02"/>
    <s v="14"/>
    <s v="开票专员"/>
    <s v="津瑞"/>
    <x v="1"/>
    <s v="电信"/>
    <s v="全网"/>
    <n v="1401"/>
    <s v="信息费"/>
    <n v="-1668"/>
    <x v="3"/>
  </r>
  <r>
    <n v="2014"/>
    <s v="02"/>
    <s v="17"/>
    <s v="开票专员"/>
    <s v="RMC"/>
    <x v="5"/>
    <s v="移动"/>
    <s v="陕西"/>
    <n v="1312"/>
    <s v="信息费"/>
    <n v="67956"/>
    <x v="2"/>
  </r>
  <r>
    <n v="2014"/>
    <s v="02"/>
    <s v="17"/>
    <s v="开票专员"/>
    <s v="RMC"/>
    <x v="6"/>
    <s v="移动"/>
    <s v="全网"/>
    <n v="1312"/>
    <s v="游戏"/>
    <n v="416136.03"/>
    <x v="2"/>
  </r>
  <r>
    <n v="2014"/>
    <s v="02"/>
    <s v="17"/>
    <s v="开票专员"/>
    <s v="RMC"/>
    <x v="6"/>
    <s v="移动"/>
    <s v="全网"/>
    <n v="1310"/>
    <s v="游戏"/>
    <n v="573543.98"/>
    <x v="2"/>
  </r>
  <r>
    <n v="2014"/>
    <s v="02"/>
    <s v="27"/>
    <s v="开票专员"/>
    <s v="津瑞"/>
    <x v="7"/>
    <s v="电信"/>
    <s v="河南"/>
    <n v="1311"/>
    <s v="彩铃"/>
    <n v="4878.76"/>
    <x v="2"/>
  </r>
  <r>
    <n v="2014"/>
    <s v="02"/>
    <s v="27"/>
    <s v="开票专员"/>
    <s v="津瑞"/>
    <x v="7"/>
    <s v="电信"/>
    <s v="河南"/>
    <n v="1312"/>
    <s v="彩铃"/>
    <n v="4666.7"/>
    <x v="2"/>
  </r>
  <r>
    <n v="2014"/>
    <s v="02"/>
    <s v="28"/>
    <s v="开票专员"/>
    <s v="津瑞"/>
    <x v="14"/>
    <s v="联通"/>
    <s v="江西"/>
    <n v="1311"/>
    <s v="信息费"/>
    <n v="99905.18"/>
    <x v="2"/>
  </r>
  <r>
    <n v="2014"/>
    <s v="02"/>
    <s v="28"/>
    <s v="开票专员"/>
    <s v="津瑞"/>
    <x v="14"/>
    <s v="联通"/>
    <s v="江西"/>
    <n v="1311"/>
    <s v="彩铃"/>
    <n v="4525"/>
    <x v="2"/>
  </r>
  <r>
    <n v="2014"/>
    <s v="03"/>
    <s v="04"/>
    <s v="开票专员"/>
    <s v="津瑞"/>
    <x v="18"/>
    <s v="联通"/>
    <s v="陕西"/>
    <n v="1310"/>
    <s v="信息费"/>
    <n v="4631.01"/>
    <x v="2"/>
  </r>
  <r>
    <n v="2014"/>
    <s v="03"/>
    <s v="04"/>
    <s v="开票专员"/>
    <s v="津瑞"/>
    <x v="18"/>
    <s v="联通"/>
    <s v="陕西"/>
    <n v="1309"/>
    <s v="信息费"/>
    <n v="4905.99"/>
    <x v="2"/>
  </r>
  <r>
    <n v="2014"/>
    <s v="03"/>
    <s v="04"/>
    <s v="开票专员"/>
    <s v="津瑞"/>
    <x v="18"/>
    <s v="联通"/>
    <s v="陕西"/>
    <n v="1308"/>
    <s v="信息费"/>
    <n v="5151.67"/>
    <x v="2"/>
  </r>
  <r>
    <n v="2014"/>
    <s v="03"/>
    <s v="04"/>
    <s v="开票专员"/>
    <s v="津瑞"/>
    <x v="18"/>
    <s v="联通"/>
    <s v="陕西"/>
    <n v="1307"/>
    <s v="信息费"/>
    <n v="5430.03"/>
    <x v="2"/>
  </r>
  <r>
    <n v="2014"/>
    <s v="03"/>
    <s v="04"/>
    <s v="开票专员"/>
    <s v="津瑞"/>
    <x v="18"/>
    <s v="联通"/>
    <s v="陕西"/>
    <n v="1306"/>
    <s v="信息费"/>
    <n v="5209.95"/>
    <x v="2"/>
  </r>
  <r>
    <n v="2014"/>
    <s v="03"/>
    <s v="04"/>
    <s v="开票专员"/>
    <s v="津瑞"/>
    <x v="18"/>
    <s v="联通"/>
    <s v="陕西"/>
    <n v="1305"/>
    <s v="信息费"/>
    <n v="5987.38"/>
    <x v="2"/>
  </r>
  <r>
    <n v="2014"/>
    <s v="03"/>
    <s v="04"/>
    <s v="开票专员"/>
    <s v="津瑞"/>
    <x v="18"/>
    <s v="联通"/>
    <s v="陕西"/>
    <n v="1304"/>
    <s v="信息费"/>
    <n v="6141.52"/>
    <x v="2"/>
  </r>
  <r>
    <n v="2014"/>
    <s v="03"/>
    <s v="04"/>
    <s v="开票专员"/>
    <s v="津瑞"/>
    <x v="18"/>
    <s v="联通"/>
    <s v="陕西"/>
    <n v="1211"/>
    <s v="信息费"/>
    <n v="9479.7000000000007"/>
    <x v="0"/>
  </r>
  <r>
    <n v="2014"/>
    <s v="03"/>
    <n v="11"/>
    <s v="发票专员"/>
    <s v="津瑞"/>
    <x v="19"/>
    <s v="联通"/>
    <s v="北京"/>
    <n v="1311"/>
    <s v="信息费"/>
    <n v="7365.55"/>
    <x v="2"/>
  </r>
  <r>
    <n v="2014"/>
    <s v="03"/>
    <n v="13"/>
    <s v="发票专员"/>
    <s v="津瑞"/>
    <x v="1"/>
    <s v="电信"/>
    <s v="全网"/>
    <n v="1402"/>
    <s v="信息费"/>
    <n v="70782.100000000006"/>
    <x v="3"/>
  </r>
  <r>
    <n v="2014"/>
    <s v="03"/>
    <n v="13"/>
    <s v="发票专员"/>
    <s v="津瑞"/>
    <x v="1"/>
    <s v="电信"/>
    <s v="全网"/>
    <n v="1402"/>
    <s v="信息费"/>
    <n v="-684"/>
    <x v="3"/>
  </r>
  <r>
    <n v="2014"/>
    <s v="03"/>
    <n v="13"/>
    <s v="发票专员"/>
    <s v="津瑞"/>
    <x v="18"/>
    <s v="联通"/>
    <s v="陕西"/>
    <n v="1312"/>
    <s v="信息费"/>
    <n v="9251.1"/>
    <x v="2"/>
  </r>
  <r>
    <n v="2014"/>
    <s v="03"/>
    <n v="14"/>
    <s v="发票专员"/>
    <s v="津瑞"/>
    <x v="11"/>
    <s v="电信"/>
    <s v="北京"/>
    <n v="1311"/>
    <s v="彩铃"/>
    <n v="209.21"/>
    <x v="2"/>
  </r>
  <r>
    <n v="2014"/>
    <s v="03"/>
    <n v="14"/>
    <s v="发票专员"/>
    <s v="津瑞"/>
    <x v="11"/>
    <s v="电信"/>
    <s v="北京"/>
    <n v="1312"/>
    <s v="彩铃"/>
    <n v="200.19"/>
    <x v="2"/>
  </r>
  <r>
    <n v="2014"/>
    <s v="03"/>
    <n v="14"/>
    <s v="发票专员"/>
    <s v="津瑞"/>
    <x v="11"/>
    <s v="电信"/>
    <s v="北京"/>
    <n v="1401"/>
    <s v="彩铃"/>
    <n v="107.92"/>
    <x v="3"/>
  </r>
  <r>
    <n v="2014"/>
    <s v="03"/>
    <n v="14"/>
    <s v="发票专员"/>
    <s v="津瑞"/>
    <x v="11"/>
    <s v="电信"/>
    <s v="北京"/>
    <n v="1311"/>
    <s v="信息费"/>
    <n v="4873.1499999999996"/>
    <x v="2"/>
  </r>
  <r>
    <n v="2014"/>
    <s v="03"/>
    <n v="14"/>
    <s v="发票专员"/>
    <s v="津瑞"/>
    <x v="11"/>
    <s v="电信"/>
    <s v="北京"/>
    <n v="1312"/>
    <s v="信息费"/>
    <n v="4786.9399999999996"/>
    <x v="2"/>
  </r>
  <r>
    <n v="2014"/>
    <s v="03"/>
    <n v="14"/>
    <s v="发票专员"/>
    <s v="津瑞"/>
    <x v="11"/>
    <s v="电信"/>
    <s v="北京"/>
    <n v="1401"/>
    <s v="信息费"/>
    <n v="1457.44"/>
    <x v="3"/>
  </r>
  <r>
    <n v="2014"/>
    <s v="03"/>
    <n v="17"/>
    <s v="发票专员"/>
    <s v="津瑞"/>
    <x v="14"/>
    <s v="联通"/>
    <s v="江西"/>
    <n v="1312"/>
    <s v="信息费"/>
    <n v="95939.65"/>
    <x v="2"/>
  </r>
  <r>
    <n v="2014"/>
    <s v="03"/>
    <n v="17"/>
    <s v="发票专员"/>
    <s v="津瑞"/>
    <x v="14"/>
    <s v="联通"/>
    <s v="江西"/>
    <n v="1312"/>
    <s v="彩铃"/>
    <n v="4345"/>
    <x v="2"/>
  </r>
  <r>
    <n v="2014"/>
    <s v="03"/>
    <n v="17"/>
    <s v="发票专员"/>
    <s v="RMC"/>
    <x v="6"/>
    <s v="移动"/>
    <s v="全网"/>
    <n v="1402"/>
    <s v="游戏"/>
    <n v="331444.25"/>
    <x v="3"/>
  </r>
  <r>
    <n v="2014"/>
    <s v="03"/>
    <n v="18"/>
    <s v="发票专员"/>
    <s v="RMC"/>
    <x v="5"/>
    <s v="移动"/>
    <s v="陕西"/>
    <n v="1401"/>
    <s v="信息费"/>
    <n v="91534"/>
    <x v="3"/>
  </r>
  <r>
    <n v="2014"/>
    <s v="03"/>
    <n v="25"/>
    <s v="发票专员"/>
    <s v="津瑞"/>
    <x v="16"/>
    <s v="联通"/>
    <s v="河北"/>
    <n v="1311"/>
    <s v="彩铃"/>
    <n v="65204.4"/>
    <x v="2"/>
  </r>
  <r>
    <n v="2014"/>
    <s v="03"/>
    <n v="25"/>
    <s v="发票专员"/>
    <s v="津瑞"/>
    <x v="16"/>
    <s v="联通"/>
    <s v="河北"/>
    <n v="1310"/>
    <s v="彩铃"/>
    <n v="54755.4"/>
    <x v="2"/>
  </r>
  <r>
    <n v="2014"/>
    <s v="03"/>
    <n v="25"/>
    <s v="发票专员"/>
    <s v="津瑞"/>
    <x v="16"/>
    <s v="联通"/>
    <s v="河北"/>
    <n v="1309"/>
    <s v="彩铃"/>
    <n v="34741.800000000003"/>
    <x v="2"/>
  </r>
  <r>
    <n v="2014"/>
    <s v="03"/>
    <n v="25"/>
    <s v="发票专员"/>
    <s v="津瑞"/>
    <x v="16"/>
    <s v="联通"/>
    <s v="河北"/>
    <n v="1308"/>
    <s v="彩铃"/>
    <n v="18010.8"/>
    <x v="2"/>
  </r>
  <r>
    <n v="2014"/>
    <n v="4"/>
    <n v="3"/>
    <s v="开票专员"/>
    <s v="津瑞"/>
    <x v="20"/>
    <s v="联通"/>
    <s v="重庆"/>
    <n v="1301"/>
    <s v="彩铃"/>
    <n v="180.62"/>
    <x v="2"/>
  </r>
  <r>
    <n v="2014"/>
    <n v="4"/>
    <n v="3"/>
    <s v="开票专员"/>
    <s v="津瑞"/>
    <x v="20"/>
    <s v="联通"/>
    <s v="重庆"/>
    <n v="1310"/>
    <s v="彩铃"/>
    <n v="3657.64"/>
    <x v="2"/>
  </r>
  <r>
    <n v="2014"/>
    <n v="4"/>
    <n v="9"/>
    <s v="开票专员"/>
    <s v="津瑞"/>
    <x v="11"/>
    <s v="电信"/>
    <s v="北京"/>
    <n v="1402"/>
    <s v="彩铃"/>
    <n v="174.71"/>
    <x v="3"/>
  </r>
  <r>
    <n v="2014"/>
    <n v="4"/>
    <n v="9"/>
    <s v="开票专员"/>
    <s v="津瑞"/>
    <x v="11"/>
    <s v="电信"/>
    <s v="北京"/>
    <n v="1402"/>
    <s v="信息费"/>
    <n v="4634.5"/>
    <x v="3"/>
  </r>
  <r>
    <n v="2014"/>
    <n v="4"/>
    <n v="14"/>
    <s v="开票专员"/>
    <s v="津瑞"/>
    <x v="4"/>
    <s v="联通"/>
    <s v="天津"/>
    <n v="1305"/>
    <s v="彩铃"/>
    <n v="7004"/>
    <x v="2"/>
  </r>
  <r>
    <n v="2014"/>
    <n v="4"/>
    <n v="14"/>
    <s v="开票专员"/>
    <s v="津瑞"/>
    <x v="4"/>
    <s v="联通"/>
    <s v="天津"/>
    <n v="1306"/>
    <s v="彩铃"/>
    <n v="3824.17"/>
    <x v="2"/>
  </r>
  <r>
    <n v="2014"/>
    <n v="4"/>
    <n v="14"/>
    <s v="开票专员"/>
    <s v="津瑞"/>
    <x v="4"/>
    <s v="联通"/>
    <s v="天津"/>
    <n v="1307"/>
    <s v="彩铃"/>
    <n v="6841.78"/>
    <x v="2"/>
  </r>
  <r>
    <n v="2014"/>
    <n v="4"/>
    <n v="14"/>
    <s v="开票专员"/>
    <s v="津瑞"/>
    <x v="4"/>
    <s v="联通"/>
    <s v="天津"/>
    <n v="1308"/>
    <s v="彩铃"/>
    <n v="6761.75"/>
    <x v="2"/>
  </r>
  <r>
    <n v="2014"/>
    <n v="4"/>
    <n v="14"/>
    <s v="开票专员"/>
    <s v="津瑞"/>
    <x v="4"/>
    <s v="联通"/>
    <s v="天津"/>
    <n v="1309"/>
    <s v="彩铃"/>
    <n v="6736.25"/>
    <x v="2"/>
  </r>
  <r>
    <n v="2014"/>
    <n v="4"/>
    <n v="14"/>
    <s v="开票专员"/>
    <s v="津瑞"/>
    <x v="4"/>
    <s v="联通"/>
    <s v="天津"/>
    <n v="1310"/>
    <s v="彩铃"/>
    <n v="6664"/>
    <x v="2"/>
  </r>
  <r>
    <n v="2014"/>
    <n v="4"/>
    <n v="14"/>
    <s v="开票专员"/>
    <s v="津瑞"/>
    <x v="4"/>
    <s v="联通"/>
    <s v="天津"/>
    <n v="1311"/>
    <s v="彩铃"/>
    <n v="6634.25"/>
    <x v="2"/>
  </r>
  <r>
    <n v="2014"/>
    <n v="4"/>
    <n v="14"/>
    <s v="开票专员"/>
    <s v="津瑞"/>
    <x v="10"/>
    <s v="联通"/>
    <s v="山西"/>
    <n v="1307"/>
    <s v="信息费"/>
    <n v="2006.95"/>
    <x v="2"/>
  </r>
  <r>
    <n v="2014"/>
    <n v="4"/>
    <n v="14"/>
    <s v="开票专员"/>
    <s v="津瑞"/>
    <x v="10"/>
    <s v="联通"/>
    <s v="山西"/>
    <n v="1308"/>
    <s v="信息费"/>
    <n v="1938.4"/>
    <x v="2"/>
  </r>
  <r>
    <n v="2014"/>
    <n v="4"/>
    <n v="14"/>
    <s v="开票专员"/>
    <s v="津瑞"/>
    <x v="10"/>
    <s v="联通"/>
    <s v="山西"/>
    <n v="1309"/>
    <s v="信息费"/>
    <n v="1865.05"/>
    <x v="2"/>
  </r>
  <r>
    <n v="2014"/>
    <n v="4"/>
    <n v="15"/>
    <s v="开票专员"/>
    <s v="津瑞"/>
    <x v="1"/>
    <s v="电信"/>
    <s v="全网"/>
    <n v="1403"/>
    <s v="信息费"/>
    <n v="52776.56"/>
    <x v="3"/>
  </r>
  <r>
    <n v="2014"/>
    <n v="4"/>
    <n v="15"/>
    <s v="开票专员"/>
    <s v="津瑞"/>
    <x v="1"/>
    <s v="电信"/>
    <s v="全网"/>
    <n v="1403"/>
    <s v="信息费"/>
    <n v="-562"/>
    <x v="3"/>
  </r>
  <r>
    <n v="2014"/>
    <n v="4"/>
    <n v="15"/>
    <s v="开票专员"/>
    <s v="RMC"/>
    <x v="5"/>
    <s v="移动"/>
    <s v="陕西"/>
    <n v="1402"/>
    <s v="信息费"/>
    <n v="99611"/>
    <x v="3"/>
  </r>
  <r>
    <n v="2014"/>
    <n v="4"/>
    <n v="18"/>
    <s v="开票专员"/>
    <s v="津瑞"/>
    <x v="17"/>
    <s v="电信"/>
    <s v="江苏"/>
    <n v="1310"/>
    <s v="信息费"/>
    <n v="16284.64"/>
    <x v="2"/>
  </r>
  <r>
    <n v="2014"/>
    <n v="4"/>
    <n v="18"/>
    <s v="开票专员"/>
    <s v="津瑞"/>
    <x v="17"/>
    <s v="电信"/>
    <s v="江苏"/>
    <n v="1311"/>
    <s v="信息费"/>
    <n v="15871.88"/>
    <x v="2"/>
  </r>
  <r>
    <n v="2014"/>
    <n v="4"/>
    <n v="18"/>
    <s v="开票专员"/>
    <s v="津瑞"/>
    <x v="17"/>
    <s v="电信"/>
    <s v="江苏"/>
    <n v="1312"/>
    <s v="信息费"/>
    <n v="16644.080000000002"/>
    <x v="2"/>
  </r>
  <r>
    <n v="2014"/>
    <n v="4"/>
    <n v="18"/>
    <s v="开票专员"/>
    <s v="津瑞"/>
    <x v="17"/>
    <s v="电信"/>
    <s v="江苏"/>
    <n v="1401"/>
    <s v="信息费"/>
    <n v="15906.27"/>
    <x v="3"/>
  </r>
  <r>
    <n v="2014"/>
    <n v="4"/>
    <n v="18"/>
    <s v="开票专员"/>
    <s v="津瑞"/>
    <x v="17"/>
    <s v="电信"/>
    <s v="江苏"/>
    <n v="1402"/>
    <s v="信息费"/>
    <n v="14618.03"/>
    <x v="3"/>
  </r>
  <r>
    <n v="2014"/>
    <n v="4"/>
    <n v="23"/>
    <s v="开票专员"/>
    <s v="津瑞"/>
    <x v="14"/>
    <s v="联通"/>
    <s v="江西"/>
    <n v="1401"/>
    <s v="信息费"/>
    <n v="91907.42"/>
    <x v="3"/>
  </r>
  <r>
    <n v="2014"/>
    <n v="4"/>
    <n v="23"/>
    <s v="开票专员"/>
    <s v="津瑞"/>
    <x v="14"/>
    <s v="联通"/>
    <s v="江西"/>
    <n v="1401"/>
    <s v="彩铃"/>
    <n v="4228"/>
    <x v="3"/>
  </r>
  <r>
    <n v="2014"/>
    <n v="4"/>
    <n v="23"/>
    <s v="开票专员"/>
    <s v="津瑞"/>
    <x v="16"/>
    <s v="联通"/>
    <s v="河北"/>
    <n v="1312"/>
    <s v="彩铃"/>
    <n v="80566.2"/>
    <x v="2"/>
  </r>
  <r>
    <n v="2014"/>
    <n v="5"/>
    <n v="7"/>
    <s v="开票专员"/>
    <s v="津瑞"/>
    <x v="7"/>
    <s v="电信"/>
    <s v="河南"/>
    <n v="1401"/>
    <s v="彩铃"/>
    <n v="4443.6000000000004"/>
    <x v="3"/>
  </r>
  <r>
    <n v="2014"/>
    <n v="5"/>
    <n v="7"/>
    <s v="开票专员"/>
    <s v="津瑞"/>
    <x v="7"/>
    <s v="电信"/>
    <s v="河南"/>
    <n v="1402"/>
    <s v="彩铃"/>
    <n v="4353.8999999999996"/>
    <x v="3"/>
  </r>
  <r>
    <n v="2014"/>
    <n v="5"/>
    <n v="7"/>
    <s v="开票专员"/>
    <s v="津瑞"/>
    <x v="7"/>
    <s v="电信"/>
    <s v="河南"/>
    <n v="1403"/>
    <s v="彩铃"/>
    <n v="4199.34"/>
    <x v="3"/>
  </r>
  <r>
    <n v="2014"/>
    <n v="5"/>
    <n v="8"/>
    <s v="开票专员"/>
    <s v="津瑞"/>
    <x v="19"/>
    <s v="联通"/>
    <s v="北京"/>
    <n v="1401"/>
    <s v="信息费"/>
    <n v="2037.37"/>
    <x v="3"/>
  </r>
  <r>
    <n v="2014"/>
    <n v="5"/>
    <s v="12"/>
    <s v="开票专员"/>
    <s v="津瑞"/>
    <x v="16"/>
    <s v="联通"/>
    <s v="河北"/>
    <n v="1401"/>
    <s v="彩铃"/>
    <n v="33256.199999999997"/>
    <x v="3"/>
  </r>
  <r>
    <n v="2014"/>
    <n v="5"/>
    <s v="13"/>
    <s v="开票专员"/>
    <s v="津瑞"/>
    <x v="1"/>
    <s v="电信"/>
    <s v="全网"/>
    <n v="1404"/>
    <s v="信息费"/>
    <n v="35955.19"/>
    <x v="3"/>
  </r>
  <r>
    <n v="2014"/>
    <n v="5"/>
    <s v="13"/>
    <s v="开票专员"/>
    <s v="津瑞"/>
    <x v="1"/>
    <s v="电信"/>
    <s v="全网"/>
    <n v="1404"/>
    <s v="信息费"/>
    <n v="-532"/>
    <x v="3"/>
  </r>
  <r>
    <n v="2014"/>
    <n v="5"/>
    <s v="14"/>
    <s v="开票专员"/>
    <s v="RMC"/>
    <x v="5"/>
    <s v="移动"/>
    <s v="陕西"/>
    <n v="1403"/>
    <s v="信息费"/>
    <n v="144437"/>
    <x v="3"/>
  </r>
  <r>
    <n v="2014"/>
    <n v="5"/>
    <s v="21"/>
    <s v="开票专员"/>
    <s v="津瑞"/>
    <x v="14"/>
    <s v="联通"/>
    <s v="江西"/>
    <n v="1402"/>
    <s v="信息费"/>
    <n v="88670.56"/>
    <x v="3"/>
  </r>
  <r>
    <n v="2014"/>
    <n v="5"/>
    <s v="21"/>
    <s v="开票专员"/>
    <s v="津瑞"/>
    <x v="14"/>
    <s v="联通"/>
    <s v="江西"/>
    <n v="1402"/>
    <s v="彩铃"/>
    <n v="4100"/>
    <x v="3"/>
  </r>
  <r>
    <n v="2014"/>
    <n v="5"/>
    <s v="21"/>
    <s v="开票专员"/>
    <s v="津瑞"/>
    <x v="11"/>
    <s v="电信"/>
    <s v="北京"/>
    <n v="1403"/>
    <s v="信息费"/>
    <n v="4629.25"/>
    <x v="3"/>
  </r>
  <r>
    <n v="2014"/>
    <n v="5"/>
    <s v="21"/>
    <s v="开票专员"/>
    <s v="津瑞"/>
    <x v="11"/>
    <s v="电信"/>
    <s v="北京"/>
    <n v="1403"/>
    <s v="彩铃"/>
    <n v="157.78"/>
    <x v="3"/>
  </r>
  <r>
    <n v="2014"/>
    <n v="5"/>
    <n v="28"/>
    <s v="开票专员"/>
    <s v="津瑞"/>
    <x v="17"/>
    <s v="电信"/>
    <s v="江苏"/>
    <n v="1305"/>
    <s v="信息费"/>
    <n v="9270.25"/>
    <x v="2"/>
  </r>
  <r>
    <n v="2014"/>
    <n v="5"/>
    <n v="28"/>
    <s v="开票专员"/>
    <s v="津瑞"/>
    <x v="17"/>
    <s v="电信"/>
    <s v="江苏"/>
    <n v="1306"/>
    <s v="信息费"/>
    <n v="8771.86"/>
    <x v="2"/>
  </r>
  <r>
    <n v="2014"/>
    <n v="5"/>
    <n v="28"/>
    <s v="开票专员"/>
    <s v="津瑞"/>
    <x v="17"/>
    <s v="电信"/>
    <s v="江苏"/>
    <n v="1307"/>
    <s v="信息费"/>
    <n v="8930.48"/>
    <x v="2"/>
  </r>
  <r>
    <n v="2014"/>
    <n v="5"/>
    <n v="28"/>
    <s v="开票专员"/>
    <s v="津瑞"/>
    <x v="17"/>
    <s v="电信"/>
    <s v="江苏"/>
    <n v="1308"/>
    <s v="信息费"/>
    <n v="13467.06"/>
    <x v="2"/>
  </r>
  <r>
    <n v="2014"/>
    <n v="5"/>
    <n v="28"/>
    <s v="开票专员"/>
    <s v="津瑞"/>
    <x v="17"/>
    <s v="电信"/>
    <s v="江苏"/>
    <n v="1309"/>
    <s v="信息费"/>
    <n v="15007.37"/>
    <x v="2"/>
  </r>
  <r>
    <n v="2014"/>
    <n v="5"/>
    <n v="28"/>
    <s v="开票专员"/>
    <s v="津瑞"/>
    <x v="17"/>
    <s v="电信"/>
    <s v="江苏"/>
    <n v="1403"/>
    <s v="信息费"/>
    <n v="13352.16"/>
    <x v="3"/>
  </r>
  <r>
    <n v="2014"/>
    <n v="5"/>
    <n v="28"/>
    <s v="开票专员"/>
    <s v="津瑞"/>
    <x v="17"/>
    <s v="电信"/>
    <s v="江苏"/>
    <n v="1404"/>
    <s v="信息费"/>
    <n v="12211.08"/>
    <x v="3"/>
  </r>
  <r>
    <n v="2014"/>
    <n v="6"/>
    <n v="12"/>
    <s v="开票专员"/>
    <s v="津瑞"/>
    <x v="19"/>
    <s v="联通"/>
    <s v="北京"/>
    <n v="1402"/>
    <s v="信息费"/>
    <n v="1980.41"/>
    <x v="3"/>
  </r>
  <r>
    <n v="2014"/>
    <n v="6"/>
    <n v="12"/>
    <s v="开票专员"/>
    <s v="津瑞"/>
    <x v="1"/>
    <s v="电信"/>
    <s v="全网"/>
    <n v="1405"/>
    <s v="信息费"/>
    <n v="1334.51"/>
    <x v="3"/>
  </r>
  <r>
    <n v="2014"/>
    <n v="6"/>
    <n v="13"/>
    <s v="开票专员"/>
    <s v="RMC"/>
    <x v="5"/>
    <s v="移动"/>
    <s v="陕西"/>
    <n v="1404"/>
    <s v="信息费"/>
    <n v="111036"/>
    <x v="3"/>
  </r>
  <r>
    <n v="2014"/>
    <n v="6"/>
    <n v="16"/>
    <s v="开票专员"/>
    <s v="津瑞"/>
    <x v="4"/>
    <s v="联通"/>
    <s v="天津"/>
    <n v="1401"/>
    <s v="彩铃"/>
    <n v="6438.75"/>
    <x v="3"/>
  </r>
  <r>
    <n v="2014"/>
    <n v="6"/>
    <n v="16"/>
    <s v="开票专员"/>
    <s v="津瑞"/>
    <x v="4"/>
    <s v="联通"/>
    <s v="天津"/>
    <n v="1402"/>
    <s v="彩铃"/>
    <n v="6396.25"/>
    <x v="3"/>
  </r>
  <r>
    <n v="2014"/>
    <n v="6"/>
    <n v="18"/>
    <s v="开票专员"/>
    <s v="津瑞"/>
    <x v="11"/>
    <s v="电信"/>
    <s v="北京"/>
    <n v="1403"/>
    <s v="信息费"/>
    <n v="-4629.25"/>
    <x v="3"/>
  </r>
  <r>
    <n v="2014"/>
    <n v="6"/>
    <n v="20"/>
    <s v="开票专员"/>
    <s v="津瑞"/>
    <x v="14"/>
    <s v="联通"/>
    <s v="江西"/>
    <n v="1403"/>
    <s v="信息费"/>
    <n v="87670.56"/>
    <x v="3"/>
  </r>
  <r>
    <n v="2014"/>
    <n v="6"/>
    <n v="20"/>
    <s v="开票专员"/>
    <s v="津瑞"/>
    <x v="14"/>
    <s v="联通"/>
    <s v="江西"/>
    <n v="1403"/>
    <s v="彩铃"/>
    <n v="3727.46"/>
    <x v="3"/>
  </r>
  <r>
    <n v="2014"/>
    <n v="6"/>
    <n v="10"/>
    <s v="开票专员"/>
    <s v="津瑞"/>
    <x v="10"/>
    <s v="联通"/>
    <s v="山西"/>
    <n v="1305"/>
    <s v="信息费"/>
    <n v="2173.6999999999998"/>
    <x v="2"/>
  </r>
  <r>
    <n v="2014"/>
    <n v="6"/>
    <n v="10"/>
    <s v="开票专员"/>
    <s v="津瑞"/>
    <x v="10"/>
    <s v="联通"/>
    <s v="山西"/>
    <n v="1306"/>
    <s v="信息费"/>
    <n v="2058.9499999999998"/>
    <x v="2"/>
  </r>
  <r>
    <n v="2014"/>
    <n v="6"/>
    <n v="10"/>
    <s v="开票专员"/>
    <s v="津瑞"/>
    <x v="10"/>
    <s v="联通"/>
    <s v="山西"/>
    <n v="1310"/>
    <s v="信息费"/>
    <n v="1783.45"/>
    <x v="2"/>
  </r>
  <r>
    <n v="2014"/>
    <n v="6"/>
    <n v="10"/>
    <s v="开票专员"/>
    <s v="津瑞"/>
    <x v="10"/>
    <s v="联通"/>
    <s v="山西"/>
    <n v="1311"/>
    <s v="信息费"/>
    <n v="1737.2"/>
    <x v="2"/>
  </r>
  <r>
    <n v="2014"/>
    <n v="6"/>
    <n v="17"/>
    <s v="开票专员"/>
    <s v="津瑞"/>
    <x v="20"/>
    <s v="联通"/>
    <s v="重庆"/>
    <n v="1302"/>
    <s v="彩铃"/>
    <n v="48.27"/>
    <x v="2"/>
  </r>
  <r>
    <n v="2014"/>
    <n v="6"/>
    <n v="17"/>
    <s v="开票专员"/>
    <s v="津瑞"/>
    <x v="20"/>
    <s v="联通"/>
    <s v="重庆"/>
    <n v="1303"/>
    <s v="彩铃"/>
    <n v="422.82"/>
    <x v="2"/>
  </r>
  <r>
    <n v="2014"/>
    <n v="6"/>
    <n v="19"/>
    <s v="开票专员"/>
    <s v="津瑞"/>
    <x v="8"/>
    <s v="电信"/>
    <s v="山西"/>
    <n v="1403"/>
    <s v="信息费"/>
    <n v="6869"/>
    <x v="3"/>
  </r>
  <r>
    <n v="2014"/>
    <n v="6"/>
    <n v="19"/>
    <s v="开票专员"/>
    <s v="津瑞"/>
    <x v="8"/>
    <s v="电信"/>
    <s v="山西"/>
    <n v="1403"/>
    <s v="彩铃"/>
    <n v="95379"/>
    <x v="3"/>
  </r>
  <r>
    <n v="2014"/>
    <n v="6"/>
    <n v="10"/>
    <s v="开票专员"/>
    <s v="津瑞"/>
    <x v="1"/>
    <s v="电信"/>
    <s v="全网"/>
    <n v="1405"/>
    <s v="信息费"/>
    <n v="34567.17"/>
    <x v="3"/>
  </r>
  <r>
    <n v="2014"/>
    <n v="6"/>
    <n v="10"/>
    <s v="开票专员"/>
    <s v="津瑞"/>
    <x v="1"/>
    <s v="电信"/>
    <s v="全网"/>
    <n v="1405"/>
    <s v="信息费"/>
    <n v="-615"/>
    <x v="3"/>
  </r>
  <r>
    <n v="2014"/>
    <n v="6"/>
    <n v="10"/>
    <s v="开票专员"/>
    <s v="津瑞"/>
    <x v="11"/>
    <s v="电信"/>
    <s v="北京"/>
    <n v="1403"/>
    <s v="信息费"/>
    <n v="4629.25"/>
    <x v="3"/>
  </r>
  <r>
    <n v="2014"/>
    <n v="6"/>
    <n v="24"/>
    <s v="开票专员"/>
    <s v="津瑞"/>
    <x v="10"/>
    <s v="联通"/>
    <s v="山西"/>
    <n v="1312"/>
    <s v="信息费"/>
    <n v="1696.6"/>
    <x v="2"/>
  </r>
  <r>
    <n v="2014"/>
    <n v="3"/>
    <n v="10"/>
    <s v="发票专员"/>
    <s v="RMC"/>
    <x v="21"/>
    <s v="移动"/>
    <s v="全网"/>
    <n v="1401"/>
    <s v="信息费"/>
    <n v="20591.91"/>
    <x v="3"/>
  </r>
  <r>
    <n v="2014"/>
    <n v="7"/>
    <n v="7"/>
    <s v="开票专员"/>
    <s v="津瑞"/>
    <x v="7"/>
    <s v="电信"/>
    <s v="河南"/>
    <n v="1404"/>
    <s v="彩铃"/>
    <n v="4097.22"/>
    <x v="3"/>
  </r>
  <r>
    <n v="2014"/>
    <n v="7"/>
    <n v="7"/>
    <s v="开票专员"/>
    <s v="津瑞"/>
    <x v="7"/>
    <s v="电信"/>
    <s v="河南"/>
    <n v="1405"/>
    <s v="彩铃"/>
    <n v="3963.36"/>
    <x v="3"/>
  </r>
  <r>
    <n v="2014"/>
    <n v="7"/>
    <n v="15"/>
    <s v="开票专员"/>
    <s v="津瑞"/>
    <x v="4"/>
    <s v="联通"/>
    <s v="天津"/>
    <n v="1403"/>
    <s v="彩铃"/>
    <n v="6341"/>
    <x v="3"/>
  </r>
  <r>
    <n v="2014"/>
    <n v="7"/>
    <n v="2"/>
    <s v="开票专员"/>
    <s v="津瑞"/>
    <x v="22"/>
    <s v="联通"/>
    <s v="青海"/>
    <n v="1405"/>
    <s v="信息费"/>
    <n v="3452.4"/>
    <x v="3"/>
  </r>
  <r>
    <n v="2014"/>
    <n v="7"/>
    <n v="2"/>
    <s v="开票专员"/>
    <s v="津瑞"/>
    <x v="22"/>
    <s v="联通"/>
    <s v="青海"/>
    <n v="1405"/>
    <s v="彩铃"/>
    <n v="1.8"/>
    <x v="3"/>
  </r>
  <r>
    <n v="2014"/>
    <n v="7"/>
    <n v="11"/>
    <s v="开票专员"/>
    <s v="津瑞"/>
    <x v="19"/>
    <s v="联通"/>
    <s v="北京"/>
    <n v="1403"/>
    <s v="信息费"/>
    <n v="1998.88"/>
    <x v="3"/>
  </r>
  <r>
    <n v="2014"/>
    <n v="7"/>
    <n v="31"/>
    <s v="开票专员"/>
    <s v="津瑞"/>
    <x v="14"/>
    <s v="联通"/>
    <s v="江西"/>
    <n v="1404"/>
    <s v="信息费"/>
    <n v="83129.7"/>
    <x v="3"/>
  </r>
  <r>
    <n v="2014"/>
    <n v="7"/>
    <n v="31"/>
    <s v="开票专员"/>
    <s v="津瑞"/>
    <x v="14"/>
    <s v="联通"/>
    <s v="江西"/>
    <n v="1404"/>
    <s v="彩铃"/>
    <n v="3861.99"/>
    <x v="3"/>
  </r>
  <r>
    <n v="2014"/>
    <n v="7"/>
    <n v="9"/>
    <s v="开票专员"/>
    <s v="RMC"/>
    <x v="23"/>
    <s v="移动"/>
    <s v="全网"/>
    <n v="1401"/>
    <s v="安卓游戏"/>
    <n v="52068.93"/>
    <x v="3"/>
  </r>
  <r>
    <n v="2014"/>
    <n v="7"/>
    <n v="9"/>
    <s v="开票专员"/>
    <s v="RMC"/>
    <x v="23"/>
    <s v="移动"/>
    <s v="全网"/>
    <n v="1402"/>
    <s v="安卓游戏"/>
    <n v="86343.21"/>
    <x v="3"/>
  </r>
  <r>
    <n v="2014"/>
    <n v="7"/>
    <n v="9"/>
    <s v="开票专员"/>
    <s v="RMC"/>
    <x v="23"/>
    <s v="移动"/>
    <s v="全网"/>
    <n v="1403"/>
    <s v="安卓游戏"/>
    <n v="113806.25"/>
    <x v="3"/>
  </r>
  <r>
    <n v="2014"/>
    <n v="7"/>
    <n v="9"/>
    <s v="开票专员"/>
    <s v="RMC"/>
    <x v="23"/>
    <s v="移动"/>
    <s v="全网"/>
    <n v="1404"/>
    <s v="安卓游戏"/>
    <n v="95602.33"/>
    <x v="3"/>
  </r>
  <r>
    <n v="2014"/>
    <n v="7"/>
    <n v="9"/>
    <s v="开票专员"/>
    <s v="RMC"/>
    <x v="23"/>
    <s v="移动"/>
    <s v="全网"/>
    <n v="1405"/>
    <s v="安卓游戏"/>
    <n v="73410.97"/>
    <x v="3"/>
  </r>
  <r>
    <n v="2014"/>
    <n v="7"/>
    <n v="9"/>
    <s v="开票专员"/>
    <s v="RMC"/>
    <x v="23"/>
    <s v="移动"/>
    <s v="全网"/>
    <n v="1406"/>
    <s v="安卓游戏"/>
    <n v="64622.7"/>
    <x v="3"/>
  </r>
  <r>
    <n v="2014"/>
    <n v="7"/>
    <n v="9"/>
    <s v="开票专员"/>
    <s v="RMC"/>
    <x v="24"/>
    <s v="移动"/>
    <s v="全网"/>
    <n v="1401"/>
    <s v="安卓游戏"/>
    <n v="10817.63"/>
    <x v="3"/>
  </r>
  <r>
    <n v="2014"/>
    <n v="7"/>
    <n v="9"/>
    <s v="开票专员"/>
    <s v="RMC"/>
    <x v="24"/>
    <s v="移动"/>
    <s v="全网"/>
    <n v="1402"/>
    <s v="安卓游戏"/>
    <n v="18946.57"/>
    <x v="3"/>
  </r>
  <r>
    <n v="2014"/>
    <n v="7"/>
    <n v="9"/>
    <s v="开票专员"/>
    <s v="RMC"/>
    <x v="24"/>
    <s v="移动"/>
    <s v="全网"/>
    <n v="1403"/>
    <s v="安卓游戏"/>
    <n v="20559.14"/>
    <x v="3"/>
  </r>
  <r>
    <n v="2014"/>
    <n v="7"/>
    <n v="9"/>
    <s v="开票专员"/>
    <s v="RMC"/>
    <x v="24"/>
    <s v="移动"/>
    <s v="全网"/>
    <n v="1404"/>
    <s v="安卓游戏"/>
    <n v="36916.120000000003"/>
    <x v="3"/>
  </r>
  <r>
    <n v="2014"/>
    <n v="7"/>
    <n v="9"/>
    <s v="开票专员"/>
    <s v="RMC"/>
    <x v="24"/>
    <s v="移动"/>
    <s v="全网"/>
    <n v="1405"/>
    <s v="安卓游戏"/>
    <n v="30671.4"/>
    <x v="3"/>
  </r>
  <r>
    <n v="2014"/>
    <n v="7"/>
    <n v="9"/>
    <s v="开票专员"/>
    <s v="RMC"/>
    <x v="24"/>
    <s v="移动"/>
    <s v="全网"/>
    <n v="1406"/>
    <s v="安卓游戏"/>
    <n v="37504.21"/>
    <x v="3"/>
  </r>
  <r>
    <n v="2014"/>
    <n v="7"/>
    <n v="10"/>
    <s v="开票专员"/>
    <s v="RMC"/>
    <x v="25"/>
    <s v="移动"/>
    <s v="全网"/>
    <n v="1312"/>
    <s v="安卓游戏"/>
    <n v="19"/>
    <x v="2"/>
  </r>
  <r>
    <n v="2014"/>
    <n v="7"/>
    <n v="10"/>
    <s v="开票专员"/>
    <s v="RMC"/>
    <x v="25"/>
    <s v="移动"/>
    <s v="全网"/>
    <n v="1401"/>
    <s v="安卓游戏"/>
    <n v="78489"/>
    <x v="3"/>
  </r>
  <r>
    <n v="2014"/>
    <n v="7"/>
    <n v="10"/>
    <s v="开票专员"/>
    <s v="RMC"/>
    <x v="25"/>
    <s v="移动"/>
    <s v="全网"/>
    <n v="1402"/>
    <s v="安卓游戏"/>
    <n v="136163.5"/>
    <x v="3"/>
  </r>
  <r>
    <n v="2014"/>
    <n v="7"/>
    <n v="10"/>
    <s v="开票专员"/>
    <s v="RMC"/>
    <x v="25"/>
    <s v="移动"/>
    <s v="全网"/>
    <n v="1403"/>
    <s v="安卓游戏"/>
    <n v="95266"/>
    <x v="3"/>
  </r>
  <r>
    <n v="2014"/>
    <n v="7"/>
    <n v="10"/>
    <s v="开票专员"/>
    <s v="RMC"/>
    <x v="25"/>
    <s v="移动"/>
    <s v="全网"/>
    <n v="1404"/>
    <s v="安卓游戏"/>
    <n v="58054.5"/>
    <x v="3"/>
  </r>
  <r>
    <n v="2014"/>
    <n v="7"/>
    <n v="10"/>
    <s v="开票专员"/>
    <s v="RMC"/>
    <x v="25"/>
    <s v="移动"/>
    <s v="全网"/>
    <n v="1405"/>
    <s v="安卓游戏"/>
    <n v="72323.5"/>
    <x v="3"/>
  </r>
  <r>
    <n v="2014"/>
    <n v="7"/>
    <n v="10"/>
    <s v="开票专员"/>
    <s v="RMC"/>
    <x v="25"/>
    <s v="移动"/>
    <s v="全网"/>
    <n v="1406"/>
    <s v="安卓游戏"/>
    <n v="54924.25"/>
    <x v="3"/>
  </r>
  <r>
    <n v="2014"/>
    <n v="7"/>
    <n v="14"/>
    <s v="开票专员"/>
    <s v="RMC"/>
    <x v="5"/>
    <s v="移动"/>
    <s v="陕西"/>
    <n v="1405"/>
    <s v="信息费"/>
    <n v="122687"/>
    <x v="3"/>
  </r>
  <r>
    <n v="2014"/>
    <n v="7"/>
    <n v="15"/>
    <s v="开票专员"/>
    <s v="RMC"/>
    <x v="6"/>
    <s v="移动"/>
    <s v="全网"/>
    <n v="1406"/>
    <s v="游戏"/>
    <n v="255680.24"/>
    <x v="3"/>
  </r>
  <r>
    <n v="2014"/>
    <n v="7"/>
    <n v="17"/>
    <s v="开票专员"/>
    <s v="RMC"/>
    <x v="6"/>
    <s v="移动"/>
    <s v="全网"/>
    <n v="1404"/>
    <s v="游戏"/>
    <n v="485152.42"/>
    <x v="3"/>
  </r>
  <r>
    <n v="2014"/>
    <n v="7"/>
    <n v="22"/>
    <s v="开票专员"/>
    <s v="RMC"/>
    <x v="2"/>
    <s v="移动"/>
    <s v="天津"/>
    <n v="1406"/>
    <s v="信息费"/>
    <n v="13938.21"/>
    <x v="3"/>
  </r>
  <r>
    <n v="2014"/>
    <n v="7"/>
    <n v="23"/>
    <s v="开票专员"/>
    <s v="RMC"/>
    <x v="3"/>
    <s v="移动"/>
    <s v="吉林"/>
    <n v="1401"/>
    <s v="信息费"/>
    <n v="125334.86"/>
    <x v="3"/>
  </r>
  <r>
    <n v="2014"/>
    <n v="7"/>
    <n v="23"/>
    <s v="开票专员"/>
    <s v="RMC"/>
    <x v="3"/>
    <s v="移动"/>
    <s v="吉林"/>
    <n v="1402"/>
    <s v="信息费"/>
    <n v="110110.38"/>
    <x v="3"/>
  </r>
  <r>
    <n v="2014"/>
    <n v="8"/>
    <n v="8"/>
    <s v="开票专员"/>
    <s v="津瑞"/>
    <x v="20"/>
    <s v="联通"/>
    <s v="重庆"/>
    <n v="1404"/>
    <s v="彩铃"/>
    <n v="5420.96"/>
    <x v="3"/>
  </r>
  <r>
    <n v="2014"/>
    <n v="8"/>
    <n v="8"/>
    <s v="开票专员"/>
    <s v="津瑞"/>
    <x v="20"/>
    <s v="联通"/>
    <s v="重庆"/>
    <n v="1405"/>
    <s v="彩铃"/>
    <n v="2458.5500000000002"/>
    <x v="3"/>
  </r>
  <r>
    <n v="2014"/>
    <n v="8"/>
    <n v="13"/>
    <s v="开票专员"/>
    <s v="津瑞"/>
    <x v="24"/>
    <s v="联通"/>
    <s v="全网"/>
    <n v="1407"/>
    <s v="安卓游戏"/>
    <n v="25847.63"/>
    <x v="3"/>
  </r>
  <r>
    <n v="2014"/>
    <n v="8"/>
    <n v="7"/>
    <s v="开票专员"/>
    <s v="津瑞"/>
    <x v="19"/>
    <s v="联通"/>
    <s v="北京"/>
    <n v="1407"/>
    <s v="信息费"/>
    <n v="1988.42"/>
    <x v="3"/>
  </r>
  <r>
    <n v="2014"/>
    <n v="8"/>
    <n v="27"/>
    <s v="开票专员"/>
    <s v="津瑞"/>
    <x v="14"/>
    <s v="联通"/>
    <s v="江西"/>
    <n v="1405"/>
    <s v="信息费"/>
    <n v="84675.01"/>
    <x v="3"/>
  </r>
  <r>
    <n v="2014"/>
    <n v="8"/>
    <n v="7"/>
    <s v="开票专员"/>
    <s v="RMC"/>
    <x v="23"/>
    <s v="移动"/>
    <s v="全网"/>
    <n v="1407"/>
    <s v="安卓游戏"/>
    <n v="59038.7"/>
    <x v="3"/>
  </r>
  <r>
    <n v="2014"/>
    <n v="8"/>
    <n v="11"/>
    <s v="开票专员"/>
    <s v="RMC"/>
    <x v="25"/>
    <s v="移动"/>
    <s v="全网"/>
    <n v="1407"/>
    <s v="安卓游戏"/>
    <n v="82360.25"/>
    <x v="3"/>
  </r>
  <r>
    <n v="2014"/>
    <n v="8"/>
    <n v="13"/>
    <s v="开票专员"/>
    <s v="RMC"/>
    <x v="3"/>
    <s v="移动"/>
    <s v="吉林"/>
    <n v="1403"/>
    <s v="信息费"/>
    <n v="80771.490000000005"/>
    <x v="3"/>
  </r>
  <r>
    <n v="2014"/>
    <n v="8"/>
    <n v="18"/>
    <s v="开票专员"/>
    <s v="RMC"/>
    <x v="2"/>
    <s v="移动"/>
    <s v="天津"/>
    <n v="1407"/>
    <s v="信息费"/>
    <n v="21424.67"/>
    <x v="3"/>
  </r>
  <r>
    <n v="2014"/>
    <n v="8"/>
    <n v="25"/>
    <s v="开票专员"/>
    <s v="RMC"/>
    <x v="21"/>
    <s v="移动"/>
    <s v="全网"/>
    <n v="1404"/>
    <s v="安卓游戏"/>
    <n v="13354.26"/>
    <x v="3"/>
  </r>
  <r>
    <n v="2014"/>
    <n v="8"/>
    <n v="25"/>
    <s v="开票专员"/>
    <s v="RMC"/>
    <x v="21"/>
    <s v="移动"/>
    <s v="全网"/>
    <n v="1405"/>
    <s v="安卓游戏"/>
    <n v="11514"/>
    <x v="3"/>
  </r>
  <r>
    <n v="2014"/>
    <n v="8"/>
    <n v="29"/>
    <s v="开票专员"/>
    <s v="RMC"/>
    <x v="21"/>
    <s v="移动"/>
    <s v="全网"/>
    <n v="1404"/>
    <s v="安卓游戏"/>
    <n v="-13354.26"/>
    <x v="3"/>
  </r>
  <r>
    <n v="2014"/>
    <n v="8"/>
    <n v="29"/>
    <s v="开票专员"/>
    <s v="RMC"/>
    <x v="21"/>
    <s v="移动"/>
    <s v="全网"/>
    <n v="1405"/>
    <s v="安卓游戏"/>
    <n v="-11514"/>
    <x v="3"/>
  </r>
  <r>
    <n v="2014"/>
    <n v="9"/>
    <n v="19"/>
    <s v="开票专员"/>
    <s v="津瑞"/>
    <x v="26"/>
    <s v="联通"/>
    <s v="宁夏"/>
    <n v="1406"/>
    <s v="信息费"/>
    <n v="6096.51"/>
    <x v="3"/>
  </r>
  <r>
    <n v="2014"/>
    <n v="9"/>
    <n v="22"/>
    <s v="开票专员"/>
    <s v="津瑞"/>
    <x v="14"/>
    <s v="联通"/>
    <s v="江西"/>
    <n v="1406"/>
    <s v="信息费"/>
    <n v="82689.039999999994"/>
    <x v="3"/>
  </r>
  <r>
    <n v="2014"/>
    <n v="9"/>
    <n v="22"/>
    <s v="开票专员"/>
    <s v="津瑞"/>
    <x v="11"/>
    <s v="电信"/>
    <s v="北京"/>
    <n v="1406"/>
    <s v="信息费"/>
    <n v="15597.97"/>
    <x v="3"/>
  </r>
  <r>
    <n v="2014"/>
    <n v="9"/>
    <n v="22"/>
    <s v="开票专员"/>
    <s v="津瑞"/>
    <x v="11"/>
    <s v="电信"/>
    <s v="北京"/>
    <n v="1407"/>
    <s v="信息费"/>
    <n v="14895.7"/>
    <x v="3"/>
  </r>
  <r>
    <n v="2014"/>
    <n v="9"/>
    <n v="22"/>
    <s v="开票专员"/>
    <s v="津瑞"/>
    <x v="11"/>
    <s v="电信"/>
    <s v="北京"/>
    <n v="1408"/>
    <s v="信息费"/>
    <n v="14812.3"/>
    <x v="3"/>
  </r>
  <r>
    <n v="2014"/>
    <n v="9"/>
    <n v="22"/>
    <s v="开票专员"/>
    <s v="津瑞"/>
    <x v="11"/>
    <s v="电信"/>
    <s v="北京"/>
    <n v="1406"/>
    <s v="彩铃"/>
    <n v="137.09"/>
    <x v="3"/>
  </r>
  <r>
    <n v="2014"/>
    <n v="9"/>
    <n v="22"/>
    <s v="开票专员"/>
    <s v="津瑞"/>
    <x v="11"/>
    <s v="电信"/>
    <s v="北京"/>
    <n v="1407"/>
    <s v="彩铃"/>
    <n v="99.8"/>
    <x v="3"/>
  </r>
  <r>
    <n v="2014"/>
    <n v="9"/>
    <n v="22"/>
    <s v="开票专员"/>
    <s v="津瑞"/>
    <x v="11"/>
    <s v="电信"/>
    <s v="北京"/>
    <n v="1408"/>
    <s v="彩铃"/>
    <n v="121.5"/>
    <x v="3"/>
  </r>
  <r>
    <n v="2014"/>
    <n v="9"/>
    <n v="19"/>
    <s v="开票专员"/>
    <s v="津瑞"/>
    <x v="4"/>
    <s v="联通"/>
    <s v="天津"/>
    <n v="1404"/>
    <s v="彩铃"/>
    <n v="6821.25"/>
    <x v="3"/>
  </r>
  <r>
    <n v="2014"/>
    <n v="9"/>
    <n v="19"/>
    <s v="开票专员"/>
    <s v="津瑞"/>
    <x v="4"/>
    <s v="联通"/>
    <s v="天津"/>
    <n v="1405"/>
    <s v="彩铃"/>
    <n v="6659.75"/>
    <x v="3"/>
  </r>
  <r>
    <n v="2014"/>
    <n v="9"/>
    <n v="22"/>
    <s v="开票专员"/>
    <s v="津瑞"/>
    <x v="11"/>
    <s v="电信"/>
    <s v="北京"/>
    <n v="1404"/>
    <s v="信息费"/>
    <n v="15609.52"/>
    <x v="3"/>
  </r>
  <r>
    <n v="2014"/>
    <n v="9"/>
    <n v="22"/>
    <s v="开票专员"/>
    <s v="津瑞"/>
    <x v="11"/>
    <s v="电信"/>
    <s v="北京"/>
    <n v="1405"/>
    <s v="信息费"/>
    <n v="14841.52"/>
    <x v="3"/>
  </r>
  <r>
    <n v="2014"/>
    <n v="9"/>
    <n v="22"/>
    <s v="开票专员"/>
    <s v="津瑞"/>
    <x v="11"/>
    <s v="电信"/>
    <s v="北京"/>
    <n v="1404"/>
    <s v="彩铃"/>
    <n v="146.19"/>
    <x v="3"/>
  </r>
  <r>
    <n v="2014"/>
    <n v="9"/>
    <n v="22"/>
    <s v="开票专员"/>
    <s v="津瑞"/>
    <x v="11"/>
    <s v="电信"/>
    <s v="北京"/>
    <n v="1405"/>
    <s v="彩铃"/>
    <n v="138.55000000000001"/>
    <x v="3"/>
  </r>
  <r>
    <n v="2014"/>
    <n v="9"/>
    <n v="17"/>
    <s v="开票专员"/>
    <s v="RMC"/>
    <x v="5"/>
    <s v="移动"/>
    <s v="陕西"/>
    <n v="1406"/>
    <s v="信息费"/>
    <n v="132690"/>
    <x v="3"/>
  </r>
  <r>
    <n v="2014"/>
    <n v="9"/>
    <n v="18"/>
    <s v="开票专员"/>
    <s v="RMC"/>
    <x v="6"/>
    <s v="移动"/>
    <s v="全网"/>
    <n v="1408"/>
    <s v="游戏"/>
    <n v="739962.97"/>
    <x v="3"/>
  </r>
  <r>
    <n v="2014"/>
    <n v="9"/>
    <n v="19"/>
    <s v="开票专员"/>
    <s v="RMC"/>
    <x v="5"/>
    <s v="移动"/>
    <s v="陕西"/>
    <n v="1407"/>
    <s v="信息费"/>
    <n v="268434"/>
    <x v="3"/>
  </r>
  <r>
    <n v="2014"/>
    <n v="10"/>
    <n v="17"/>
    <s v="开票专员"/>
    <s v="津瑞"/>
    <x v="26"/>
    <s v="联通"/>
    <s v="宁夏"/>
    <n v="1407"/>
    <s v="信息费"/>
    <n v="5944.51"/>
    <x v="3"/>
  </r>
  <r>
    <n v="2014"/>
    <n v="10"/>
    <n v="20"/>
    <s v="开票专员"/>
    <s v="津瑞"/>
    <x v="4"/>
    <s v="联通"/>
    <s v="天津"/>
    <n v="1406"/>
    <s v="彩铃"/>
    <n v="6549.25"/>
    <x v="3"/>
  </r>
  <r>
    <n v="2014"/>
    <n v="10"/>
    <n v="20"/>
    <s v="开票专员"/>
    <s v="津瑞"/>
    <x v="7"/>
    <s v="电信"/>
    <s v="河南"/>
    <n v="1406"/>
    <s v="彩铃"/>
    <n v="3815.69"/>
    <x v="3"/>
  </r>
  <r>
    <n v="2014"/>
    <n v="10"/>
    <n v="20"/>
    <s v="开票专员"/>
    <s v="津瑞"/>
    <x v="7"/>
    <s v="电信"/>
    <s v="河南"/>
    <n v="1407"/>
    <s v="彩铃"/>
    <n v="3709.43"/>
    <x v="3"/>
  </r>
  <r>
    <n v="2014"/>
    <n v="10"/>
    <n v="20"/>
    <s v="开票专员"/>
    <s v="津瑞"/>
    <x v="14"/>
    <s v="联通"/>
    <s v="江西"/>
    <n v="1407"/>
    <s v="信息费"/>
    <n v="80528.34"/>
    <x v="3"/>
  </r>
  <r>
    <n v="2014"/>
    <n v="10"/>
    <n v="22"/>
    <s v="开票专员"/>
    <s v="津瑞"/>
    <x v="19"/>
    <s v="联通"/>
    <s v="北京"/>
    <n v="1406"/>
    <s v="信息费"/>
    <n v="1965.02"/>
    <x v="3"/>
  </r>
  <r>
    <n v="2014"/>
    <n v="10"/>
    <n v="27"/>
    <s v="开票专员"/>
    <s v="津瑞"/>
    <x v="27"/>
    <s v="联通"/>
    <s v="云南"/>
    <n v="1306"/>
    <s v="彩信"/>
    <n v="6116.27"/>
    <x v="2"/>
  </r>
  <r>
    <n v="2014"/>
    <n v="10"/>
    <n v="27"/>
    <s v="开票专员"/>
    <s v="津瑞"/>
    <x v="27"/>
    <s v="联通"/>
    <s v="云南"/>
    <n v="1307"/>
    <s v="彩信"/>
    <n v="5737.28"/>
    <x v="2"/>
  </r>
  <r>
    <n v="2014"/>
    <n v="10"/>
    <n v="27"/>
    <s v="开票专员"/>
    <s v="津瑞"/>
    <x v="27"/>
    <s v="联通"/>
    <s v="云南"/>
    <n v="1308"/>
    <s v="彩信"/>
    <n v="5737.28"/>
    <x v="2"/>
  </r>
  <r>
    <n v="2014"/>
    <n v="10"/>
    <n v="27"/>
    <s v="开票专员"/>
    <s v="津瑞"/>
    <x v="27"/>
    <s v="联通"/>
    <s v="云南"/>
    <n v="1309"/>
    <s v="彩信"/>
    <n v="4423.8533333333335"/>
    <x v="2"/>
  </r>
  <r>
    <n v="2014"/>
    <n v="10"/>
    <n v="27"/>
    <s v="开票专员"/>
    <s v="津瑞"/>
    <x v="27"/>
    <s v="联通"/>
    <s v="云南"/>
    <n v="1310"/>
    <s v="彩信"/>
    <n v="4423.8533333333335"/>
    <x v="2"/>
  </r>
  <r>
    <n v="2014"/>
    <n v="10"/>
    <n v="27"/>
    <s v="开票专员"/>
    <s v="津瑞"/>
    <x v="27"/>
    <s v="联通"/>
    <s v="云南"/>
    <n v="1311"/>
    <s v="彩信"/>
    <n v="4423.8533333333335"/>
    <x v="2"/>
  </r>
  <r>
    <n v="2014"/>
    <n v="10"/>
    <n v="27"/>
    <s v="开票专员"/>
    <s v="津瑞"/>
    <x v="27"/>
    <s v="联通"/>
    <s v="云南"/>
    <n v="1312"/>
    <s v="彩信"/>
    <n v="2654.98"/>
    <x v="2"/>
  </r>
  <r>
    <n v="2014"/>
    <n v="10"/>
    <n v="27"/>
    <s v="开票专员"/>
    <s v="津瑞"/>
    <x v="27"/>
    <s v="联通"/>
    <s v="云南"/>
    <n v="1401"/>
    <s v="彩信"/>
    <n v="2654.98"/>
    <x v="2"/>
  </r>
  <r>
    <n v="2014"/>
    <n v="10"/>
    <n v="27"/>
    <s v="开票专员"/>
    <s v="津瑞"/>
    <x v="27"/>
    <s v="联通"/>
    <s v="云南"/>
    <n v="1402"/>
    <s v="彩信"/>
    <n v="2654.98"/>
    <x v="2"/>
  </r>
  <r>
    <n v="2014"/>
    <n v="10"/>
    <n v="27"/>
    <s v="开票专员"/>
    <s v="津瑞"/>
    <x v="27"/>
    <s v="联通"/>
    <s v="云南"/>
    <n v="1403"/>
    <s v="彩信"/>
    <n v="2166.14"/>
    <x v="3"/>
  </r>
  <r>
    <n v="2014"/>
    <n v="10"/>
    <n v="27"/>
    <s v="开票专员"/>
    <s v="津瑞"/>
    <x v="27"/>
    <s v="联通"/>
    <s v="云南"/>
    <n v="1404"/>
    <s v="彩信"/>
    <n v="2166.14"/>
    <x v="3"/>
  </r>
  <r>
    <n v="2014"/>
    <n v="10"/>
    <n v="27"/>
    <s v="开票专员"/>
    <s v="津瑞"/>
    <x v="27"/>
    <s v="联通"/>
    <s v="云南"/>
    <n v="1405"/>
    <s v="彩信"/>
    <n v="2166.14"/>
    <x v="3"/>
  </r>
  <r>
    <n v="2014"/>
    <n v="10"/>
    <n v="29"/>
    <s v="开票专员"/>
    <s v="津瑞"/>
    <x v="8"/>
    <s v="电信"/>
    <s v="山西"/>
    <n v="1404"/>
    <s v="彩铃"/>
    <n v="59071"/>
    <x v="3"/>
  </r>
  <r>
    <n v="2014"/>
    <n v="10"/>
    <n v="22"/>
    <s v="开票专员"/>
    <s v="津瑞"/>
    <x v="19"/>
    <s v="联通"/>
    <s v="北京"/>
    <n v="1405"/>
    <s v="信息费"/>
    <n v="8"/>
    <x v="3"/>
  </r>
  <r>
    <n v="2014"/>
    <n v="10"/>
    <n v="24"/>
    <s v="开票专员"/>
    <s v="RMC"/>
    <x v="5"/>
    <s v="移动"/>
    <s v="陕西"/>
    <n v="1408"/>
    <s v="信息费"/>
    <n v="2152"/>
    <x v="3"/>
  </r>
  <r>
    <n v="2014"/>
    <n v="11"/>
    <n v="13"/>
    <s v="开票专员"/>
    <s v="津瑞"/>
    <x v="7"/>
    <s v="电信"/>
    <s v="河南"/>
    <n v="1408"/>
    <s v="彩铃"/>
    <n v="3623.42"/>
    <x v="3"/>
  </r>
  <r>
    <n v="2014"/>
    <n v="11"/>
    <n v="13"/>
    <s v="开票专员"/>
    <s v="津瑞"/>
    <x v="7"/>
    <s v="电信"/>
    <s v="河南"/>
    <n v="1409"/>
    <s v="彩铃"/>
    <n v="3565.94"/>
    <x v="3"/>
  </r>
  <r>
    <n v="2014"/>
    <n v="11"/>
    <n v="24"/>
    <s v="开票专员"/>
    <s v="津瑞"/>
    <x v="14"/>
    <s v="联通"/>
    <s v="江西"/>
    <n v="1408"/>
    <s v="信息费"/>
    <n v="38770.18"/>
    <x v="3"/>
  </r>
  <r>
    <n v="2014"/>
    <n v="11"/>
    <n v="24"/>
    <s v="开票专员"/>
    <s v="津瑞"/>
    <x v="14"/>
    <s v="联通"/>
    <s v="江西"/>
    <n v="1408"/>
    <s v="彩信"/>
    <n v="36182.980000000003"/>
    <x v="3"/>
  </r>
  <r>
    <n v="2014"/>
    <n v="11"/>
    <n v="24"/>
    <s v="开票专员"/>
    <s v="津瑞"/>
    <x v="14"/>
    <s v="联通"/>
    <s v="江西"/>
    <n v="1408"/>
    <s v="彩铃"/>
    <n v="3336.3"/>
    <x v="3"/>
  </r>
  <r>
    <n v="2014"/>
    <n v="11"/>
    <n v="17"/>
    <s v="开票专员"/>
    <s v="津瑞"/>
    <x v="4"/>
    <s v="联通"/>
    <s v="天津"/>
    <n v="1407"/>
    <s v="彩铃"/>
    <n v="6377.86"/>
    <x v="3"/>
  </r>
  <r>
    <n v="2014"/>
    <n v="11"/>
    <n v="17"/>
    <s v="开票专员"/>
    <s v="RMC"/>
    <x v="6"/>
    <s v="移动"/>
    <s v="全网"/>
    <n v="1410"/>
    <s v="游戏"/>
    <n v="930134.71"/>
    <x v="3"/>
  </r>
  <r>
    <n v="2014"/>
    <n v="11"/>
    <n v="18"/>
    <s v="开票专员"/>
    <s v="RMC"/>
    <x v="5"/>
    <s v="移动"/>
    <s v="陕西"/>
    <n v="1409"/>
    <s v="信息费"/>
    <n v="71218"/>
    <x v="3"/>
  </r>
  <r>
    <n v="2014"/>
    <n v="11"/>
    <n v="12"/>
    <s v="开票专员"/>
    <s v="RMC"/>
    <x v="2"/>
    <s v="移动"/>
    <s v="天津"/>
    <n v="1408"/>
    <s v="信息费"/>
    <n v="1097.77"/>
    <x v="3"/>
  </r>
  <r>
    <n v="2014"/>
    <n v="11"/>
    <n v="12"/>
    <s v="开票专员"/>
    <s v="RMC"/>
    <x v="2"/>
    <s v="移动"/>
    <s v="天津"/>
    <n v="1409"/>
    <s v="信息费"/>
    <n v="659.5"/>
    <x v="3"/>
  </r>
  <r>
    <n v="2014"/>
    <n v="11"/>
    <n v="12"/>
    <s v="开票专员"/>
    <s v="RMC"/>
    <x v="2"/>
    <s v="移动"/>
    <s v="天津"/>
    <n v="1410"/>
    <s v="信息费"/>
    <n v="1350.65"/>
    <x v="3"/>
  </r>
  <r>
    <n v="2014"/>
    <n v="12"/>
    <n v="5"/>
    <s v="开票专员"/>
    <s v="RMC"/>
    <x v="23"/>
    <s v="其他"/>
    <s v="全网"/>
    <n v="1408"/>
    <s v="安卓游戏"/>
    <n v="16997.400000000001"/>
    <x v="3"/>
  </r>
  <r>
    <n v="2014"/>
    <n v="12"/>
    <n v="5"/>
    <s v="开票专员"/>
    <s v="RMC"/>
    <x v="25"/>
    <s v="其他"/>
    <s v="全网"/>
    <n v="1408"/>
    <s v="安卓游戏"/>
    <n v="45524"/>
    <x v="3"/>
  </r>
  <r>
    <n v="2014"/>
    <n v="12"/>
    <n v="5"/>
    <s v="开票专员"/>
    <s v="津瑞"/>
    <x v="17"/>
    <s v="电信"/>
    <s v="江苏"/>
    <n v="1405"/>
    <s v="彩信"/>
    <n v="11333.46"/>
    <x v="3"/>
  </r>
  <r>
    <n v="2014"/>
    <n v="12"/>
    <n v="5"/>
    <s v="开票专员"/>
    <s v="津瑞"/>
    <x v="17"/>
    <s v="电信"/>
    <s v="江苏"/>
    <n v="1406"/>
    <s v="彩信"/>
    <n v="10585.87"/>
    <x v="3"/>
  </r>
  <r>
    <n v="2014"/>
    <n v="12"/>
    <n v="5"/>
    <s v="开票专员"/>
    <s v="津瑞"/>
    <x v="17"/>
    <s v="电信"/>
    <s v="江苏"/>
    <n v="1407"/>
    <s v="彩信"/>
    <n v="9833.3700000000008"/>
    <x v="3"/>
  </r>
  <r>
    <n v="2014"/>
    <n v="12"/>
    <n v="5"/>
    <s v="开票专员"/>
    <s v="津瑞"/>
    <x v="17"/>
    <s v="电信"/>
    <s v="江苏"/>
    <n v="1408"/>
    <s v="彩信"/>
    <n v="9074.6200000000008"/>
    <x v="3"/>
  </r>
  <r>
    <n v="2014"/>
    <n v="12"/>
    <n v="5"/>
    <s v="开票专员"/>
    <s v="津瑞"/>
    <x v="17"/>
    <s v="电信"/>
    <s v="江苏"/>
    <n v="1409"/>
    <s v="彩信"/>
    <n v="8230.82"/>
    <x v="3"/>
  </r>
  <r>
    <n v="2014"/>
    <n v="12"/>
    <n v="5"/>
    <s v="开票专员"/>
    <s v="津瑞"/>
    <x v="17"/>
    <s v="电信"/>
    <s v="江苏"/>
    <n v="1410"/>
    <s v="彩信"/>
    <n v="7537.51"/>
    <x v="3"/>
  </r>
  <r>
    <n v="2014"/>
    <n v="12"/>
    <n v="10"/>
    <s v="开票专员"/>
    <s v="RMC"/>
    <x v="28"/>
    <s v="其他"/>
    <s v="全网"/>
    <n v="1409"/>
    <s v="安卓游戏"/>
    <n v="23221.8"/>
    <x v="3"/>
  </r>
  <r>
    <n v="2014"/>
    <n v="12"/>
    <n v="10"/>
    <s v="开票专员"/>
    <s v="RMC"/>
    <x v="28"/>
    <s v="其他"/>
    <s v="全网"/>
    <n v="1410"/>
    <s v="安卓游戏"/>
    <n v="16957.5"/>
    <x v="3"/>
  </r>
  <r>
    <n v="2014"/>
    <n v="12"/>
    <n v="10"/>
    <s v="开票专员"/>
    <s v="RMC"/>
    <x v="28"/>
    <s v="其他"/>
    <s v="全网"/>
    <n v="1411"/>
    <s v="安卓游戏"/>
    <n v="15408.05"/>
    <x v="3"/>
  </r>
  <r>
    <n v="2014"/>
    <n v="12"/>
    <n v="11"/>
    <s v="开票专员"/>
    <s v="RMC"/>
    <x v="25"/>
    <s v="其他"/>
    <s v="全网"/>
    <n v="1409"/>
    <s v="安卓游戏"/>
    <n v="46369.5"/>
    <x v="3"/>
  </r>
  <r>
    <n v="2014"/>
    <n v="12"/>
    <n v="11"/>
    <s v="开票专员"/>
    <s v="RMC"/>
    <x v="25"/>
    <s v="其他"/>
    <s v="全网"/>
    <n v="1410"/>
    <s v="安卓游戏"/>
    <n v="43396"/>
    <x v="3"/>
  </r>
  <r>
    <n v="2014"/>
    <n v="12"/>
    <n v="11"/>
    <s v="开票专员"/>
    <s v="RMC"/>
    <x v="25"/>
    <s v="其他"/>
    <s v="全网"/>
    <n v="1411"/>
    <s v="安卓游戏"/>
    <n v="28481"/>
    <x v="3"/>
  </r>
  <r>
    <n v="2014"/>
    <n v="12"/>
    <n v="12"/>
    <s v="开票专员"/>
    <s v="津瑞"/>
    <x v="22"/>
    <s v="联通"/>
    <s v="青海"/>
    <n v="1406"/>
    <s v="信息费"/>
    <n v="3372.6"/>
    <x v="3"/>
  </r>
  <r>
    <n v="2014"/>
    <n v="12"/>
    <n v="12"/>
    <s v="开票专员"/>
    <s v="津瑞"/>
    <x v="22"/>
    <s v="联通"/>
    <s v="青海"/>
    <n v="1407"/>
    <s v="信息费"/>
    <n v="3084.6"/>
    <x v="3"/>
  </r>
  <r>
    <n v="2014"/>
    <n v="12"/>
    <n v="12"/>
    <s v="开票专员"/>
    <s v="津瑞"/>
    <x v="22"/>
    <s v="联通"/>
    <s v="青海"/>
    <n v="1408"/>
    <s v="信息费"/>
    <n v="3183"/>
    <x v="3"/>
  </r>
  <r>
    <n v="2014"/>
    <n v="12"/>
    <n v="19"/>
    <s v="开票专员"/>
    <s v="津瑞"/>
    <x v="22"/>
    <s v="联通"/>
    <s v="青海"/>
    <n v="1409"/>
    <s v="信息费"/>
    <n v="3080.4"/>
    <x v="3"/>
  </r>
  <r>
    <n v="2014"/>
    <n v="12"/>
    <n v="19"/>
    <s v="开票专员"/>
    <s v="津瑞"/>
    <x v="22"/>
    <s v="联通"/>
    <s v="青海"/>
    <n v="1410"/>
    <s v="信息费"/>
    <n v="2994.51"/>
    <x v="3"/>
  </r>
  <r>
    <n v="2014"/>
    <n v="12"/>
    <n v="19"/>
    <s v="开票专员"/>
    <s v="津瑞"/>
    <x v="22"/>
    <s v="联通"/>
    <s v="青海"/>
    <n v="1411"/>
    <s v="信息费"/>
    <n v="2889"/>
    <x v="3"/>
  </r>
  <r>
    <n v="2014"/>
    <n v="12"/>
    <n v="15"/>
    <s v="开票专员"/>
    <s v="津瑞"/>
    <x v="20"/>
    <s v="其他"/>
    <s v="重庆"/>
    <n v="1306"/>
    <s v="彩铃"/>
    <n v="4582.8"/>
    <x v="2"/>
  </r>
  <r>
    <n v="2014"/>
    <n v="12"/>
    <n v="16"/>
    <s v="开票专员"/>
    <s v="津瑞"/>
    <x v="11"/>
    <s v="电信"/>
    <s v="北京"/>
    <n v="1409"/>
    <s v="信息费"/>
    <n v="4439.25"/>
    <x v="3"/>
  </r>
  <r>
    <n v="2014"/>
    <n v="12"/>
    <n v="16"/>
    <s v="开票专员"/>
    <s v="津瑞"/>
    <x v="11"/>
    <s v="电信"/>
    <s v="北京"/>
    <n v="1410"/>
    <s v="信息费"/>
    <n v="4314.78"/>
    <x v="3"/>
  </r>
  <r>
    <n v="2014"/>
    <n v="12"/>
    <n v="16"/>
    <s v="开票专员"/>
    <s v="津瑞"/>
    <x v="11"/>
    <s v="电信"/>
    <s v="北京"/>
    <n v="1409"/>
    <s v="彩铃"/>
    <n v="105.02"/>
    <x v="3"/>
  </r>
  <r>
    <n v="2014"/>
    <n v="12"/>
    <n v="16"/>
    <s v="开票专员"/>
    <s v="津瑞"/>
    <x v="11"/>
    <s v="电信"/>
    <s v="北京"/>
    <n v="1410"/>
    <s v="彩铃"/>
    <n v="112.2"/>
    <x v="3"/>
  </r>
  <r>
    <n v="2014"/>
    <n v="12"/>
    <n v="16"/>
    <s v="开票专员"/>
    <s v="津瑞"/>
    <x v="26"/>
    <s v="联通"/>
    <s v="宁夏"/>
    <n v="1408"/>
    <s v="信息费"/>
    <n v="5815.51"/>
    <x v="3"/>
  </r>
  <r>
    <n v="2014"/>
    <n v="12"/>
    <n v="16"/>
    <s v="开票专员"/>
    <s v="津瑞"/>
    <x v="26"/>
    <s v="联通"/>
    <s v="宁夏"/>
    <n v="1409"/>
    <s v="信息费"/>
    <n v="5679.99"/>
    <x v="3"/>
  </r>
  <r>
    <n v="2014"/>
    <n v="12"/>
    <n v="17"/>
    <s v="开票专员"/>
    <s v="津瑞"/>
    <x v="4"/>
    <s v="联通"/>
    <s v="天津"/>
    <n v="1408"/>
    <s v="彩铃"/>
    <n v="6222"/>
    <x v="3"/>
  </r>
  <r>
    <n v="2014"/>
    <n v="12"/>
    <n v="22"/>
    <s v="开票专员"/>
    <s v="RMC"/>
    <x v="29"/>
    <s v="其他"/>
    <s v="全网"/>
    <n v="1401"/>
    <s v="安卓游戏"/>
    <n v="5676.25"/>
    <x v="3"/>
  </r>
  <r>
    <n v="2014"/>
    <n v="12"/>
    <n v="22"/>
    <s v="开票专员"/>
    <s v="RMC"/>
    <x v="29"/>
    <s v="其他"/>
    <s v="全网"/>
    <n v="1402"/>
    <s v="安卓游戏"/>
    <n v="8930"/>
    <x v="3"/>
  </r>
  <r>
    <n v="2014"/>
    <n v="12"/>
    <n v="22"/>
    <s v="开票专员"/>
    <s v="RMC"/>
    <x v="29"/>
    <s v="其他"/>
    <s v="全网"/>
    <n v="1403"/>
    <s v="安卓游戏"/>
    <n v="1341"/>
    <x v="3"/>
  </r>
  <r>
    <n v="2014"/>
    <n v="12"/>
    <n v="22"/>
    <s v="开票专员"/>
    <s v="RMC"/>
    <x v="29"/>
    <s v="其他"/>
    <s v="全网"/>
    <n v="1404"/>
    <s v="安卓游戏"/>
    <n v="10065.25"/>
    <x v="3"/>
  </r>
  <r>
    <n v="2014"/>
    <n v="12"/>
    <n v="22"/>
    <s v="开票专员"/>
    <s v="RMC"/>
    <x v="29"/>
    <s v="其他"/>
    <s v="全网"/>
    <n v="1405"/>
    <s v="安卓游戏"/>
    <n v="5728.5"/>
    <x v="3"/>
  </r>
  <r>
    <n v="2014"/>
    <n v="12"/>
    <n v="22"/>
    <s v="开票专员"/>
    <s v="RMC"/>
    <x v="29"/>
    <s v="其他"/>
    <s v="全网"/>
    <n v="1406"/>
    <s v="安卓游戏"/>
    <n v="7334"/>
    <x v="3"/>
  </r>
  <r>
    <n v="2014"/>
    <n v="12"/>
    <n v="22"/>
    <s v="开票专员"/>
    <s v="RMC"/>
    <x v="29"/>
    <s v="其他"/>
    <s v="全网"/>
    <n v="1407"/>
    <s v="安卓游戏"/>
    <n v="7552.5"/>
    <x v="3"/>
  </r>
  <r>
    <n v="2014"/>
    <n v="12"/>
    <n v="22"/>
    <s v="开票专员"/>
    <s v="RMC"/>
    <x v="29"/>
    <s v="其他"/>
    <s v="全网"/>
    <n v="1408"/>
    <s v="安卓游戏"/>
    <n v="1700.5"/>
    <x v="3"/>
  </r>
  <r>
    <n v="2014"/>
    <n v="12"/>
    <n v="22"/>
    <s v="开票专员"/>
    <s v="RMC"/>
    <x v="29"/>
    <s v="其他"/>
    <s v="全网"/>
    <n v="1409"/>
    <s v="安卓游戏"/>
    <n v="3610"/>
    <x v="3"/>
  </r>
  <r>
    <n v="2014"/>
    <n v="12"/>
    <n v="22"/>
    <s v="开票专员"/>
    <s v="RMC"/>
    <x v="29"/>
    <s v="其他"/>
    <s v="全网"/>
    <n v="1410"/>
    <s v="安卓游戏"/>
    <n v="5652.5"/>
    <x v="3"/>
  </r>
  <r>
    <n v="2014"/>
    <n v="12"/>
    <n v="22"/>
    <s v="开票专员"/>
    <s v="RMC"/>
    <x v="29"/>
    <s v="其他"/>
    <s v="全网"/>
    <n v="1411"/>
    <s v="安卓游戏"/>
    <n v="3301.25"/>
    <x v="3"/>
  </r>
  <r>
    <n v="2014"/>
    <n v="12"/>
    <n v="31"/>
    <s v="开票专员"/>
    <s v="津瑞"/>
    <x v="30"/>
    <s v="其他"/>
    <s v="重庆"/>
    <n v="1306"/>
    <s v="彩铃"/>
    <n v="4582.8040000000001"/>
    <x v="2"/>
  </r>
  <r>
    <n v="2014"/>
    <n v="12"/>
    <n v="17"/>
    <s v="开票专员"/>
    <s v="RMC"/>
    <x v="2"/>
    <s v="移动"/>
    <s v="天津"/>
    <n v="1411"/>
    <s v="信息费"/>
    <n v="1003.85"/>
    <x v="3"/>
  </r>
  <r>
    <n v="2015"/>
    <n v="3"/>
    <n v="4"/>
    <s v="开票专员"/>
    <s v="RMC"/>
    <x v="3"/>
    <s v="移动"/>
    <s v="吉林"/>
    <n v="1404"/>
    <s v="信息费"/>
    <n v="170675.54"/>
    <x v="3"/>
  </r>
  <r>
    <n v="2015"/>
    <n v="3"/>
    <n v="4"/>
    <s v="开票专员"/>
    <s v="RMC"/>
    <x v="3"/>
    <s v="移动"/>
    <s v="吉林"/>
    <n v="1405"/>
    <s v="信息费"/>
    <n v="161967.01999999999"/>
    <x v="3"/>
  </r>
  <r>
    <n v="2015"/>
    <n v="1"/>
    <n v="7"/>
    <s v="开票专员"/>
    <s v="津瑞"/>
    <x v="7"/>
    <s v="电信"/>
    <s v="河南"/>
    <n v="1410"/>
    <s v="彩铃"/>
    <n v="3467.96"/>
    <x v="3"/>
  </r>
  <r>
    <n v="2015"/>
    <n v="1"/>
    <n v="7"/>
    <s v="开票专员"/>
    <s v="津瑞"/>
    <x v="7"/>
    <s v="电信"/>
    <s v="河南"/>
    <n v="1411"/>
    <s v="彩铃"/>
    <n v="3364.44"/>
    <x v="3"/>
  </r>
  <r>
    <n v="2015"/>
    <n v="1"/>
    <n v="9"/>
    <s v="开票专员"/>
    <s v="津瑞"/>
    <x v="31"/>
    <s v="联通"/>
    <s v="全网"/>
    <n v="1410"/>
    <s v="信息费"/>
    <n v="574324.61"/>
    <x v="3"/>
  </r>
  <r>
    <n v="2015"/>
    <n v="1"/>
    <n v="9"/>
    <s v="开票专员"/>
    <s v="津瑞"/>
    <x v="31"/>
    <s v="联通"/>
    <s v="全网"/>
    <n v="1411"/>
    <s v="信息费"/>
    <n v="271986.68"/>
    <x v="3"/>
  </r>
  <r>
    <n v="2015"/>
    <n v="1"/>
    <n v="15"/>
    <s v="开票专员"/>
    <s v="津瑞"/>
    <x v="18"/>
    <s v="联通"/>
    <s v="陕西"/>
    <n v="1311"/>
    <s v="信息费"/>
    <n v="4425.5"/>
    <x v="2"/>
  </r>
  <r>
    <n v="2015"/>
    <n v="1"/>
    <n v="15"/>
    <s v="开票专员"/>
    <s v="津瑞"/>
    <x v="18"/>
    <s v="联通"/>
    <s v="陕西"/>
    <n v="1312"/>
    <s v="信息费"/>
    <n v="4245.49"/>
    <x v="2"/>
  </r>
  <r>
    <n v="2015"/>
    <n v="1"/>
    <n v="15"/>
    <s v="开票专员"/>
    <s v="津瑞"/>
    <x v="18"/>
    <s v="联通"/>
    <s v="陕西"/>
    <n v="1401"/>
    <s v="信息费"/>
    <n v="4020.5"/>
    <x v="3"/>
  </r>
  <r>
    <n v="2015"/>
    <n v="1"/>
    <n v="15"/>
    <s v="开票专员"/>
    <s v="津瑞"/>
    <x v="18"/>
    <s v="联通"/>
    <s v="陕西"/>
    <n v="1402"/>
    <s v="信息费"/>
    <n v="3848.5"/>
    <x v="3"/>
  </r>
  <r>
    <n v="2015"/>
    <n v="1"/>
    <n v="15"/>
    <s v="开票专员"/>
    <s v="津瑞"/>
    <x v="18"/>
    <s v="联通"/>
    <s v="陕西"/>
    <n v="1403"/>
    <s v="信息费"/>
    <n v="3727"/>
    <x v="3"/>
  </r>
  <r>
    <n v="2015"/>
    <n v="1"/>
    <n v="15"/>
    <s v="开票专员"/>
    <s v="津瑞"/>
    <x v="18"/>
    <s v="联通"/>
    <s v="陕西"/>
    <n v="1404"/>
    <s v="信息费"/>
    <n v="3517"/>
    <x v="3"/>
  </r>
  <r>
    <n v="2015"/>
    <n v="1"/>
    <n v="15"/>
    <s v="开票专员"/>
    <s v="津瑞"/>
    <x v="18"/>
    <s v="联通"/>
    <s v="陕西"/>
    <n v="1405"/>
    <s v="信息费"/>
    <n v="3318"/>
    <x v="3"/>
  </r>
  <r>
    <n v="2015"/>
    <n v="1"/>
    <n v="19"/>
    <s v="开票专员"/>
    <s v="津瑞"/>
    <x v="26"/>
    <s v="联通"/>
    <s v="宁夏"/>
    <n v="1410"/>
    <s v="信息费"/>
    <n v="5544.01"/>
    <x v="3"/>
  </r>
  <r>
    <n v="2015"/>
    <n v="1"/>
    <n v="19"/>
    <s v="开票专员"/>
    <s v="津瑞"/>
    <x v="14"/>
    <s v="联通"/>
    <s v="江西"/>
    <n v="1409"/>
    <s v="信息费"/>
    <n v="37088.75"/>
    <x v="3"/>
  </r>
  <r>
    <n v="2015"/>
    <n v="1"/>
    <n v="19"/>
    <s v="开票专员"/>
    <s v="津瑞"/>
    <x v="14"/>
    <s v="联通"/>
    <s v="江西"/>
    <n v="1409"/>
    <s v="彩信"/>
    <n v="35374.51"/>
    <x v="3"/>
  </r>
  <r>
    <n v="2015"/>
    <n v="1"/>
    <n v="19"/>
    <s v="开票专员"/>
    <s v="津瑞"/>
    <x v="14"/>
    <s v="联通"/>
    <s v="江西"/>
    <n v="1409"/>
    <s v="彩铃"/>
    <n v="3203.65"/>
    <x v="3"/>
  </r>
  <r>
    <n v="2015"/>
    <n v="1"/>
    <n v="19"/>
    <s v="开票专员"/>
    <s v="津瑞"/>
    <x v="4"/>
    <s v="联通"/>
    <s v="天津"/>
    <n v="1409"/>
    <s v="彩铃"/>
    <n v="6111.5"/>
    <x v="3"/>
  </r>
  <r>
    <n v="2015"/>
    <n v="1"/>
    <n v="20"/>
    <s v="开票专员"/>
    <s v="津瑞"/>
    <x v="11"/>
    <s v="电信"/>
    <s v="北京"/>
    <n v="1411"/>
    <s v="信息费"/>
    <n v="1292.27"/>
    <x v="3"/>
  </r>
  <r>
    <n v="2015"/>
    <n v="1"/>
    <n v="20"/>
    <s v="开票专员"/>
    <s v="津瑞"/>
    <x v="11"/>
    <s v="电信"/>
    <s v="北京"/>
    <n v="1411"/>
    <s v="彩铃"/>
    <n v="115.97"/>
    <x v="3"/>
  </r>
  <r>
    <n v="2015"/>
    <n v="1"/>
    <n v="26"/>
    <s v="开票专员"/>
    <s v="津瑞"/>
    <x v="8"/>
    <s v="电信"/>
    <s v="山西"/>
    <n v="1408"/>
    <s v="彩铃"/>
    <n v="57982"/>
    <x v="3"/>
  </r>
  <r>
    <n v="2015"/>
    <n v="1"/>
    <n v="27"/>
    <s v="开票专员"/>
    <s v="津瑞"/>
    <x v="14"/>
    <s v="联通"/>
    <s v="江西"/>
    <n v="1410"/>
    <s v="信息费"/>
    <n v="35955.19"/>
    <x v="3"/>
  </r>
  <r>
    <n v="2015"/>
    <n v="1"/>
    <n v="27"/>
    <s v="开票专员"/>
    <s v="津瑞"/>
    <x v="14"/>
    <s v="联通"/>
    <s v="江西"/>
    <n v="1410"/>
    <s v="彩信"/>
    <n v="34597.51"/>
    <x v="3"/>
  </r>
  <r>
    <n v="2015"/>
    <n v="1"/>
    <n v="27"/>
    <s v="开票专员"/>
    <s v="津瑞"/>
    <x v="14"/>
    <s v="联通"/>
    <s v="江西"/>
    <n v="1410"/>
    <s v="彩铃"/>
    <n v="3097.7"/>
    <x v="3"/>
  </r>
  <r>
    <n v="2015"/>
    <n v="1"/>
    <n v="30"/>
    <s v="开票专员"/>
    <s v="RMC"/>
    <x v="20"/>
    <s v="其他"/>
    <s v="重庆"/>
    <n v="1306"/>
    <s v="彩铃"/>
    <n v="-4582.8"/>
    <x v="2"/>
  </r>
  <r>
    <n v="2015"/>
    <n v="1"/>
    <n v="13"/>
    <s v="开票专员"/>
    <s v="RMC"/>
    <x v="2"/>
    <s v="移动"/>
    <s v="天津"/>
    <n v="1412"/>
    <s v="信息费"/>
    <n v="15926.46"/>
    <x v="3"/>
  </r>
  <r>
    <n v="2015"/>
    <n v="1"/>
    <n v="19"/>
    <s v="开票专员"/>
    <s v="RMC"/>
    <x v="6"/>
    <s v="移动"/>
    <s v="全网"/>
    <n v="1412"/>
    <s v="游戏"/>
    <n v="314826.08"/>
    <x v="3"/>
  </r>
  <r>
    <n v="2015"/>
    <n v="2"/>
    <n v="26"/>
    <s v="开票专员"/>
    <s v="津瑞"/>
    <x v="14"/>
    <s v="联通"/>
    <s v="江西"/>
    <n v="1411"/>
    <s v="信息费"/>
    <n v="35027.279999999999"/>
    <x v="3"/>
  </r>
  <r>
    <n v="2015"/>
    <n v="2"/>
    <n v="26"/>
    <s v="开票专员"/>
    <s v="津瑞"/>
    <x v="14"/>
    <s v="联通"/>
    <s v="江西"/>
    <n v="1411"/>
    <s v="彩信"/>
    <n v="33894"/>
    <x v="3"/>
  </r>
  <r>
    <n v="2015"/>
    <n v="2"/>
    <n v="26"/>
    <s v="开票专员"/>
    <s v="津瑞"/>
    <x v="14"/>
    <s v="联通"/>
    <s v="江西"/>
    <n v="1411"/>
    <s v="彩铃"/>
    <n v="2964.05"/>
    <x v="3"/>
  </r>
  <r>
    <n v="2015"/>
    <n v="2"/>
    <n v="9"/>
    <s v="开票专员"/>
    <s v="津瑞"/>
    <x v="26"/>
    <s v="联通"/>
    <s v="宁夏"/>
    <n v="1411"/>
    <s v="信息费"/>
    <n v="5425"/>
    <x v="3"/>
  </r>
  <r>
    <n v="2015"/>
    <n v="2"/>
    <n v="3"/>
    <s v="开票专员"/>
    <s v="津瑞"/>
    <x v="18"/>
    <s v="联通"/>
    <s v="陕西"/>
    <n v="1406"/>
    <s v="信息费"/>
    <n v="3194"/>
    <x v="3"/>
  </r>
  <r>
    <n v="2015"/>
    <n v="2"/>
    <n v="3"/>
    <s v="开票专员"/>
    <s v="津瑞"/>
    <x v="18"/>
    <s v="联通"/>
    <s v="陕西"/>
    <n v="1407"/>
    <s v="信息费"/>
    <n v="3010.5"/>
    <x v="3"/>
  </r>
  <r>
    <n v="2015"/>
    <n v="2"/>
    <n v="3"/>
    <s v="开票专员"/>
    <s v="津瑞"/>
    <x v="18"/>
    <s v="联通"/>
    <s v="陕西"/>
    <n v="1408"/>
    <s v="信息费"/>
    <n v="2954.5"/>
    <x v="3"/>
  </r>
  <r>
    <n v="2015"/>
    <n v="2"/>
    <n v="3"/>
    <s v="开票专员"/>
    <s v="津瑞"/>
    <x v="18"/>
    <s v="联通"/>
    <s v="陕西"/>
    <n v="1409"/>
    <s v="信息费"/>
    <n v="2809"/>
    <x v="3"/>
  </r>
  <r>
    <n v="2015"/>
    <n v="2"/>
    <n v="11"/>
    <s v="开票专员"/>
    <s v="津瑞"/>
    <x v="4"/>
    <s v="联通"/>
    <s v="天津"/>
    <n v="1410"/>
    <s v="彩铃"/>
    <n v="6047.75"/>
    <x v="3"/>
  </r>
  <r>
    <n v="2015"/>
    <n v="2"/>
    <n v="5"/>
    <s v="开票专员"/>
    <s v="RMC"/>
    <x v="3"/>
    <s v="移动"/>
    <s v="吉林"/>
    <n v="1410"/>
    <s v="信息费"/>
    <n v="52475.199999999997"/>
    <x v="3"/>
  </r>
  <r>
    <n v="2015"/>
    <n v="2"/>
    <n v="10"/>
    <s v="开票专员"/>
    <s v="RMC"/>
    <x v="5"/>
    <s v="移动"/>
    <s v="陕西"/>
    <n v="1410"/>
    <s v="信息费"/>
    <n v="171501"/>
    <x v="3"/>
  </r>
  <r>
    <n v="2015"/>
    <n v="2"/>
    <n v="10"/>
    <s v="开票专员"/>
    <s v="RMC"/>
    <x v="5"/>
    <s v="移动"/>
    <s v="陕西"/>
    <n v="1411"/>
    <s v="信息费"/>
    <n v="603"/>
    <x v="3"/>
  </r>
  <r>
    <n v="2015"/>
    <n v="2"/>
    <n v="26"/>
    <s v="开票专员"/>
    <s v="RMC"/>
    <x v="2"/>
    <s v="移动"/>
    <s v="天津"/>
    <n v="1501"/>
    <s v="信息费"/>
    <n v="642.08000000000004"/>
    <x v="4"/>
  </r>
  <r>
    <n v="2015"/>
    <n v="3"/>
    <n v="3"/>
    <s v="开票专员"/>
    <s v="RMC"/>
    <x v="29"/>
    <s v="其他"/>
    <s v="全网"/>
    <n v="1401"/>
    <s v="安卓游戏"/>
    <n v="5676.25"/>
    <x v="3"/>
  </r>
  <r>
    <n v="2015"/>
    <n v="3"/>
    <n v="3"/>
    <s v="开票专员"/>
    <s v="RMC"/>
    <x v="29"/>
    <s v="其他"/>
    <s v="全网"/>
    <n v="1402"/>
    <s v="安卓游戏"/>
    <n v="8930"/>
    <x v="3"/>
  </r>
  <r>
    <n v="2015"/>
    <n v="3"/>
    <n v="3"/>
    <s v="开票专员"/>
    <s v="RMC"/>
    <x v="29"/>
    <s v="其他"/>
    <s v="全网"/>
    <n v="1403"/>
    <s v="安卓游戏"/>
    <n v="1341"/>
    <x v="3"/>
  </r>
  <r>
    <n v="2015"/>
    <n v="3"/>
    <n v="3"/>
    <s v="开票专员"/>
    <s v="RMC"/>
    <x v="29"/>
    <s v="其他"/>
    <s v="全网"/>
    <n v="1404"/>
    <s v="安卓游戏"/>
    <n v="10065.25"/>
    <x v="3"/>
  </r>
  <r>
    <n v="2015"/>
    <n v="3"/>
    <n v="3"/>
    <s v="开票专员"/>
    <s v="RMC"/>
    <x v="29"/>
    <s v="其他"/>
    <s v="全网"/>
    <n v="1405"/>
    <s v="安卓游戏"/>
    <n v="5728.5"/>
    <x v="3"/>
  </r>
  <r>
    <n v="2015"/>
    <n v="3"/>
    <n v="3"/>
    <s v="开票专员"/>
    <s v="RMC"/>
    <x v="29"/>
    <s v="其他"/>
    <s v="全网"/>
    <n v="1406"/>
    <s v="安卓游戏"/>
    <n v="7334"/>
    <x v="3"/>
  </r>
  <r>
    <n v="2015"/>
    <n v="3"/>
    <n v="3"/>
    <s v="开票专员"/>
    <s v="RMC"/>
    <x v="29"/>
    <s v="其他"/>
    <s v="全网"/>
    <n v="1407"/>
    <s v="安卓游戏"/>
    <n v="7552.5"/>
    <x v="3"/>
  </r>
  <r>
    <n v="2015"/>
    <n v="3"/>
    <n v="3"/>
    <s v="开票专员"/>
    <s v="RMC"/>
    <x v="29"/>
    <s v="其他"/>
    <s v="全网"/>
    <n v="1408"/>
    <s v="安卓游戏"/>
    <n v="1700.5"/>
    <x v="3"/>
  </r>
  <r>
    <n v="2015"/>
    <n v="3"/>
    <n v="3"/>
    <s v="开票专员"/>
    <s v="RMC"/>
    <x v="29"/>
    <s v="其他"/>
    <s v="全网"/>
    <n v="1409"/>
    <s v="安卓游戏"/>
    <n v="3610"/>
    <x v="3"/>
  </r>
  <r>
    <n v="2015"/>
    <n v="3"/>
    <n v="3"/>
    <s v="开票专员"/>
    <s v="RMC"/>
    <x v="29"/>
    <s v="其他"/>
    <s v="全网"/>
    <n v="1410"/>
    <s v="安卓游戏"/>
    <n v="5652.5"/>
    <x v="3"/>
  </r>
  <r>
    <n v="2015"/>
    <n v="3"/>
    <n v="3"/>
    <s v="开票专员"/>
    <s v="RMC"/>
    <x v="29"/>
    <s v="其他"/>
    <s v="全网"/>
    <n v="1411"/>
    <s v="安卓游戏"/>
    <n v="3301.25"/>
    <x v="3"/>
  </r>
  <r>
    <n v="2015"/>
    <n v="3"/>
    <n v="4"/>
    <s v="开票专员"/>
    <s v="RMC"/>
    <x v="30"/>
    <s v="其他"/>
    <s v="陕西"/>
    <n v="1402"/>
    <s v="彩铃"/>
    <n v="6569.85"/>
    <x v="3"/>
  </r>
  <r>
    <n v="2015"/>
    <n v="3"/>
    <n v="4"/>
    <s v="开票专员"/>
    <s v="RMC"/>
    <x v="30"/>
    <s v="其他"/>
    <s v="陕西"/>
    <n v="1403"/>
    <s v="彩铃"/>
    <n v="3050"/>
    <x v="3"/>
  </r>
  <r>
    <n v="2015"/>
    <n v="3"/>
    <n v="4"/>
    <s v="开票专员"/>
    <s v="RMC"/>
    <x v="30"/>
    <s v="其他"/>
    <s v="陕西"/>
    <n v="1404"/>
    <s v="彩铃"/>
    <n v="1896"/>
    <x v="3"/>
  </r>
  <r>
    <n v="2015"/>
    <n v="3"/>
    <n v="4"/>
    <s v="开票专员"/>
    <s v="RMC"/>
    <x v="3"/>
    <s v="移动"/>
    <s v="吉林"/>
    <n v="1406"/>
    <s v="信息费"/>
    <n v="203982.09"/>
    <x v="3"/>
  </r>
  <r>
    <n v="2015"/>
    <n v="3"/>
    <n v="5"/>
    <s v="开票专员"/>
    <s v="津瑞"/>
    <x v="16"/>
    <s v="联通"/>
    <s v="河北"/>
    <n v="1407"/>
    <s v="彩铃"/>
    <n v="18345"/>
    <x v="3"/>
  </r>
  <r>
    <n v="2015"/>
    <n v="3"/>
    <n v="5"/>
    <s v="开票专员"/>
    <s v="津瑞"/>
    <x v="16"/>
    <s v="联通"/>
    <s v="河北"/>
    <n v="1406"/>
    <s v="彩铃"/>
    <n v="19302.61"/>
    <x v="3"/>
  </r>
  <r>
    <n v="2015"/>
    <n v="3"/>
    <n v="9"/>
    <s v="开票专员"/>
    <s v="津瑞"/>
    <x v="26"/>
    <s v="联通"/>
    <s v="宁夏"/>
    <n v="1412"/>
    <s v="信息费"/>
    <n v="5290.51"/>
    <x v="3"/>
  </r>
  <r>
    <n v="2015"/>
    <n v="3"/>
    <n v="11"/>
    <s v="开票专员"/>
    <s v="津瑞"/>
    <x v="7"/>
    <s v="电信"/>
    <s v="河南"/>
    <n v="1412"/>
    <s v="彩铃"/>
    <n v="3285.76"/>
    <x v="3"/>
  </r>
  <r>
    <n v="2015"/>
    <n v="3"/>
    <n v="11"/>
    <s v="开票专员"/>
    <s v="津瑞"/>
    <x v="7"/>
    <s v="电信"/>
    <s v="河南"/>
    <n v="1501"/>
    <s v="彩铃"/>
    <n v="3204.35"/>
    <x v="4"/>
  </r>
  <r>
    <n v="2015"/>
    <n v="3"/>
    <n v="4"/>
    <s v="开票专员"/>
    <s v="RMC"/>
    <x v="3"/>
    <s v="移动"/>
    <s v="吉林"/>
    <n v="1407"/>
    <s v="信息费"/>
    <n v="201978.78"/>
    <x v="3"/>
  </r>
  <r>
    <n v="2015"/>
    <n v="3"/>
    <n v="13"/>
    <s v="开票专员"/>
    <s v="津瑞"/>
    <x v="31"/>
    <s v="联通"/>
    <s v="全网"/>
    <n v="1501"/>
    <s v="信息费"/>
    <n v="131407.6"/>
    <x v="4"/>
  </r>
  <r>
    <n v="2015"/>
    <n v="3"/>
    <n v="13"/>
    <s v="开票专员"/>
    <s v="津瑞"/>
    <x v="31"/>
    <s v="联通"/>
    <s v="全网"/>
    <n v="1412"/>
    <s v="信息费"/>
    <n v="248521.87"/>
    <x v="3"/>
  </r>
  <r>
    <n v="2015"/>
    <n v="3"/>
    <n v="13"/>
    <s v="开票专员"/>
    <s v="津瑞"/>
    <x v="22"/>
    <s v="联通"/>
    <s v="青海"/>
    <n v="1412"/>
    <s v="信息费"/>
    <n v="2787.6"/>
    <x v="3"/>
  </r>
  <r>
    <n v="2015"/>
    <n v="3"/>
    <n v="13"/>
    <s v="开票专员"/>
    <s v="津瑞"/>
    <x v="22"/>
    <s v="联通"/>
    <s v="青海"/>
    <n v="1501"/>
    <s v="信息费"/>
    <n v="2705.4"/>
    <x v="4"/>
  </r>
  <r>
    <n v="2015"/>
    <n v="3"/>
    <n v="13"/>
    <s v="开票专员"/>
    <s v="津瑞"/>
    <x v="22"/>
    <s v="联通"/>
    <s v="青海"/>
    <n v="1502"/>
    <s v="信息费"/>
    <n v="2640.6"/>
    <x v="4"/>
  </r>
  <r>
    <n v="2015"/>
    <n v="3"/>
    <n v="4"/>
    <s v="开票专员"/>
    <s v="RMC"/>
    <x v="3"/>
    <s v="移动"/>
    <s v="吉林"/>
    <n v="1408"/>
    <s v="信息费"/>
    <n v="159628.82"/>
    <x v="3"/>
  </r>
  <r>
    <n v="2015"/>
    <n v="3"/>
    <n v="4"/>
    <s v="开票专员"/>
    <s v="RMC"/>
    <x v="3"/>
    <s v="移动"/>
    <s v="吉林"/>
    <n v="1409"/>
    <s v="信息费"/>
    <n v="121662.09"/>
    <x v="3"/>
  </r>
  <r>
    <n v="2015"/>
    <n v="3"/>
    <n v="5"/>
    <s v="开票专员"/>
    <s v="津瑞"/>
    <x v="16"/>
    <s v="联通"/>
    <s v="河北"/>
    <n v="1405"/>
    <s v="彩铃"/>
    <n v="21256.799999999999"/>
    <x v="3"/>
  </r>
  <r>
    <n v="2015"/>
    <n v="3"/>
    <n v="5"/>
    <s v="开票专员"/>
    <s v="津瑞"/>
    <x v="16"/>
    <s v="联通"/>
    <s v="河北"/>
    <n v="1404"/>
    <s v="彩铃"/>
    <n v="22836"/>
    <x v="3"/>
  </r>
  <r>
    <n v="2015"/>
    <n v="3"/>
    <n v="5"/>
    <s v="开票专员"/>
    <s v="津瑞"/>
    <x v="16"/>
    <s v="联通"/>
    <s v="河北"/>
    <n v="1403"/>
    <s v="彩铃"/>
    <n v="24288.6"/>
    <x v="3"/>
  </r>
  <r>
    <n v="2015"/>
    <n v="3"/>
    <n v="5"/>
    <s v="开票专员"/>
    <s v="津瑞"/>
    <x v="16"/>
    <s v="联通"/>
    <s v="河北"/>
    <n v="1402"/>
    <s v="彩铃"/>
    <n v="28475.4"/>
    <x v="3"/>
  </r>
  <r>
    <n v="2015"/>
    <n v="3"/>
    <n v="4"/>
    <s v="开票专员"/>
    <s v="RMC"/>
    <x v="3"/>
    <s v="移动"/>
    <s v="吉林"/>
    <n v="1410"/>
    <s v="信息费"/>
    <n v="121662.09"/>
    <x v="3"/>
  </r>
  <r>
    <n v="2015"/>
    <n v="3"/>
    <n v="4"/>
    <s v="开票专员"/>
    <s v="RMC"/>
    <x v="3"/>
    <s v="移动"/>
    <s v="吉林"/>
    <n v="1411"/>
    <s v="信息费"/>
    <n v="786.18"/>
    <x v="3"/>
  </r>
  <r>
    <n v="2015"/>
    <n v="3"/>
    <n v="12"/>
    <s v="开票专员"/>
    <s v="RMC"/>
    <x v="2"/>
    <s v="移动"/>
    <s v="天津"/>
    <n v="1502"/>
    <s v="信息费"/>
    <n v="17658.32"/>
    <x v="4"/>
  </r>
  <r>
    <n v="2015"/>
    <n v="3"/>
    <n v="30"/>
    <s v="开票专员"/>
    <s v="RMC"/>
    <x v="29"/>
    <s v="其他"/>
    <s v="全网"/>
    <n v="1401"/>
    <s v="安卓游戏"/>
    <n v="-5676.25"/>
    <x v="3"/>
  </r>
  <r>
    <n v="2015"/>
    <n v="3"/>
    <n v="30"/>
    <s v="开票专员"/>
    <s v="RMC"/>
    <x v="29"/>
    <s v="其他"/>
    <s v="全网"/>
    <n v="1402"/>
    <s v="安卓游戏"/>
    <n v="-8930"/>
    <x v="3"/>
  </r>
  <r>
    <n v="2015"/>
    <n v="3"/>
    <n v="30"/>
    <s v="开票专员"/>
    <s v="RMC"/>
    <x v="29"/>
    <s v="其他"/>
    <s v="全网"/>
    <n v="1403"/>
    <s v="安卓游戏"/>
    <n v="-1341"/>
    <x v="3"/>
  </r>
  <r>
    <n v="2015"/>
    <n v="3"/>
    <n v="30"/>
    <s v="开票专员"/>
    <s v="RMC"/>
    <x v="29"/>
    <s v="其他"/>
    <s v="全网"/>
    <n v="1404"/>
    <s v="安卓游戏"/>
    <n v="-10065.25"/>
    <x v="3"/>
  </r>
  <r>
    <n v="2015"/>
    <n v="3"/>
    <n v="30"/>
    <s v="开票专员"/>
    <s v="RMC"/>
    <x v="29"/>
    <s v="其他"/>
    <s v="全网"/>
    <n v="1405"/>
    <s v="安卓游戏"/>
    <n v="-5728.5"/>
    <x v="3"/>
  </r>
  <r>
    <n v="2015"/>
    <n v="3"/>
    <n v="30"/>
    <s v="开票专员"/>
    <s v="RMC"/>
    <x v="29"/>
    <s v="其他"/>
    <s v="全网"/>
    <n v="1406"/>
    <s v="安卓游戏"/>
    <n v="-7334"/>
    <x v="3"/>
  </r>
  <r>
    <n v="2015"/>
    <n v="3"/>
    <n v="30"/>
    <s v="开票专员"/>
    <s v="RMC"/>
    <x v="29"/>
    <s v="其他"/>
    <s v="全网"/>
    <n v="1407"/>
    <s v="安卓游戏"/>
    <n v="-7552.5"/>
    <x v="3"/>
  </r>
  <r>
    <n v="2015"/>
    <n v="3"/>
    <n v="30"/>
    <s v="开票专员"/>
    <s v="RMC"/>
    <x v="29"/>
    <s v="其他"/>
    <s v="全网"/>
    <n v="1408"/>
    <s v="安卓游戏"/>
    <n v="-1700.5"/>
    <x v="3"/>
  </r>
  <r>
    <n v="2015"/>
    <n v="3"/>
    <n v="30"/>
    <s v="开票专员"/>
    <s v="RMC"/>
    <x v="29"/>
    <s v="其他"/>
    <s v="全网"/>
    <n v="1409"/>
    <s v="安卓游戏"/>
    <n v="-3610"/>
    <x v="3"/>
  </r>
  <r>
    <n v="2015"/>
    <n v="3"/>
    <n v="30"/>
    <s v="开票专员"/>
    <s v="RMC"/>
    <x v="29"/>
    <s v="其他"/>
    <s v="全网"/>
    <n v="1410"/>
    <s v="安卓游戏"/>
    <n v="-5652.5"/>
    <x v="3"/>
  </r>
  <r>
    <n v="2015"/>
    <n v="3"/>
    <n v="30"/>
    <s v="开票专员"/>
    <s v="RMC"/>
    <x v="29"/>
    <s v="其他"/>
    <s v="全网"/>
    <n v="1411"/>
    <s v="安卓游戏"/>
    <n v="-3301.25"/>
    <x v="3"/>
  </r>
  <r>
    <n v="2015"/>
    <n v="4"/>
    <n v="13"/>
    <s v="开票专员"/>
    <s v="RMC"/>
    <x v="2"/>
    <s v="移动"/>
    <s v="天津"/>
    <n v="1503"/>
    <s v="信息费"/>
    <n v="1011.24"/>
    <x v="4"/>
  </r>
  <r>
    <n v="2015"/>
    <n v="4"/>
    <n v="15"/>
    <s v="开票专员"/>
    <s v="津瑞"/>
    <x v="14"/>
    <s v="联通"/>
    <s v="江西"/>
    <n v="1412"/>
    <s v="信息费"/>
    <n v="34120.800000000003"/>
    <x v="3"/>
  </r>
  <r>
    <n v="2015"/>
    <n v="4"/>
    <n v="15"/>
    <s v="开票专员"/>
    <s v="津瑞"/>
    <x v="14"/>
    <s v="联通"/>
    <s v="江西"/>
    <n v="1412"/>
    <s v="彩信"/>
    <n v="33087.61"/>
    <x v="3"/>
  </r>
  <r>
    <n v="2015"/>
    <n v="4"/>
    <n v="15"/>
    <s v="开票专员"/>
    <s v="津瑞"/>
    <x v="14"/>
    <s v="联通"/>
    <s v="江西"/>
    <n v="1412"/>
    <s v="彩铃"/>
    <n v="2799.73"/>
    <x v="3"/>
  </r>
  <r>
    <n v="2015"/>
    <n v="4"/>
    <n v="16"/>
    <s v="开票专员"/>
    <s v="津瑞"/>
    <x v="26"/>
    <s v="联通"/>
    <s v="宁夏"/>
    <n v="1501"/>
    <s v="信息费"/>
    <n v="5141"/>
    <x v="4"/>
  </r>
  <r>
    <n v="2015"/>
    <n v="4"/>
    <n v="17"/>
    <s v="开票专员"/>
    <s v="RMC"/>
    <x v="32"/>
    <s v="移动"/>
    <s v="江苏"/>
    <n v="1501"/>
    <s v="游戏"/>
    <n v="288953.83"/>
    <x v="4"/>
  </r>
  <r>
    <n v="2015"/>
    <n v="4"/>
    <n v="17"/>
    <s v="开票专员"/>
    <s v="RMC"/>
    <x v="32"/>
    <s v="移动"/>
    <s v="江苏"/>
    <n v="1502"/>
    <s v="游戏"/>
    <n v="179981.09"/>
    <x v="4"/>
  </r>
  <r>
    <n v="2015"/>
    <n v="4"/>
    <n v="17"/>
    <s v="开票专员"/>
    <s v="RMC"/>
    <x v="32"/>
    <s v="移动"/>
    <s v="江苏"/>
    <n v="1503"/>
    <s v="游戏"/>
    <n v="279423.09000000003"/>
    <x v="4"/>
  </r>
  <r>
    <n v="2015"/>
    <n v="4"/>
    <n v="22"/>
    <s v="开票专员"/>
    <s v="津瑞"/>
    <x v="14"/>
    <s v="联通"/>
    <s v="江西"/>
    <n v="1501"/>
    <s v="信息费"/>
    <n v="33145.68"/>
    <x v="4"/>
  </r>
  <r>
    <n v="2015"/>
    <n v="4"/>
    <n v="22"/>
    <s v="开票专员"/>
    <s v="津瑞"/>
    <x v="14"/>
    <s v="联通"/>
    <s v="江西"/>
    <n v="1501"/>
    <s v="彩信"/>
    <n v="32264.400000000001"/>
    <x v="4"/>
  </r>
  <r>
    <n v="2015"/>
    <n v="4"/>
    <n v="22"/>
    <s v="开票专员"/>
    <s v="津瑞"/>
    <x v="14"/>
    <s v="联通"/>
    <s v="江西"/>
    <n v="1501"/>
    <s v="彩铃"/>
    <n v="2640.32"/>
    <x v="4"/>
  </r>
  <r>
    <n v="2015"/>
    <n v="4"/>
    <n v="29"/>
    <s v="开票专员"/>
    <s v="津瑞"/>
    <x v="4"/>
    <s v="联通"/>
    <s v="天津"/>
    <n v="1412"/>
    <s v="彩铃"/>
    <n v="5873.5"/>
    <x v="3"/>
  </r>
  <r>
    <n v="2015"/>
    <n v="5"/>
    <n v="5"/>
    <s v="开票专员"/>
    <s v="津瑞"/>
    <x v="7"/>
    <s v="电信"/>
    <s v="河南"/>
    <n v="1502"/>
    <s v="彩铃"/>
    <n v="3114.67"/>
    <x v="4"/>
  </r>
  <r>
    <n v="2015"/>
    <n v="5"/>
    <n v="5"/>
    <s v="开票专员"/>
    <s v="津瑞"/>
    <x v="7"/>
    <s v="电信"/>
    <s v="河南"/>
    <n v="1503"/>
    <s v="彩铃"/>
    <n v="3093.96"/>
    <x v="4"/>
  </r>
  <r>
    <n v="2015"/>
    <n v="5"/>
    <n v="6"/>
    <s v="开票专员"/>
    <s v="津瑞"/>
    <x v="18"/>
    <s v="联通"/>
    <s v="陕西"/>
    <n v="1410"/>
    <s v="信息费"/>
    <n v="2607"/>
    <x v="3"/>
  </r>
  <r>
    <n v="2015"/>
    <n v="5"/>
    <n v="6"/>
    <s v="开票专员"/>
    <s v="津瑞"/>
    <x v="18"/>
    <s v="联通"/>
    <s v="陕西"/>
    <n v="1411"/>
    <s v="信息费"/>
    <n v="2530.5100000000002"/>
    <x v="3"/>
  </r>
  <r>
    <n v="2015"/>
    <n v="5"/>
    <n v="6"/>
    <s v="开票专员"/>
    <s v="津瑞"/>
    <x v="18"/>
    <s v="联通"/>
    <s v="陕西"/>
    <n v="1412"/>
    <s v="信息费"/>
    <n v="2457"/>
    <x v="3"/>
  </r>
  <r>
    <n v="2015"/>
    <n v="5"/>
    <n v="11"/>
    <s v="开票专员"/>
    <s v="津瑞"/>
    <x v="30"/>
    <s v="联通"/>
    <s v="重庆"/>
    <n v="1308"/>
    <s v="彩铃"/>
    <n v="51.5"/>
    <x v="2"/>
  </r>
  <r>
    <n v="2015"/>
    <n v="5"/>
    <n v="11"/>
    <s v="开票专员"/>
    <s v="津瑞"/>
    <x v="30"/>
    <s v="联通"/>
    <s v="重庆"/>
    <n v="1410"/>
    <s v="彩铃"/>
    <n v="19438.46"/>
    <x v="3"/>
  </r>
  <r>
    <n v="2015"/>
    <n v="5"/>
    <n v="12"/>
    <s v="开票专员"/>
    <s v="津瑞"/>
    <x v="26"/>
    <s v="联通"/>
    <s v="宁夏"/>
    <n v="1502"/>
    <s v="信息费"/>
    <n v="4971.53"/>
    <x v="4"/>
  </r>
  <r>
    <n v="2015"/>
    <n v="5"/>
    <n v="13"/>
    <s v="开票专员"/>
    <s v="RMC"/>
    <x v="2"/>
    <s v="移动"/>
    <s v="天津"/>
    <n v="1504"/>
    <s v="信息费"/>
    <n v="21003.85"/>
    <x v="4"/>
  </r>
  <r>
    <n v="2015"/>
    <n v="5"/>
    <n v="14"/>
    <s v="开票专员"/>
    <s v="津瑞"/>
    <x v="4"/>
    <s v="联通"/>
    <s v="天津"/>
    <n v="1501"/>
    <s v="彩铃"/>
    <n v="5780.95"/>
    <x v="4"/>
  </r>
  <r>
    <n v="2015"/>
    <n v="5"/>
    <n v="15"/>
    <s v="开票专员"/>
    <s v="津瑞"/>
    <x v="14"/>
    <s v="联通"/>
    <s v="江西"/>
    <n v="1502"/>
    <s v="信息费"/>
    <n v="31052.51"/>
    <x v="4"/>
  </r>
  <r>
    <n v="2015"/>
    <n v="5"/>
    <n v="15"/>
    <s v="开票专员"/>
    <s v="津瑞"/>
    <x v="14"/>
    <s v="联通"/>
    <s v="江西"/>
    <n v="1502"/>
    <s v="彩信"/>
    <n v="31481.1"/>
    <x v="4"/>
  </r>
  <r>
    <n v="2015"/>
    <n v="5"/>
    <n v="15"/>
    <s v="开票专员"/>
    <s v="津瑞"/>
    <x v="14"/>
    <s v="联通"/>
    <s v="江西"/>
    <n v="1502"/>
    <s v="彩铃"/>
    <n v="2394.42"/>
    <x v="4"/>
  </r>
  <r>
    <n v="2015"/>
    <n v="5"/>
    <n v="19"/>
    <s v="开票专员"/>
    <s v="RMC"/>
    <x v="32"/>
    <s v="移动"/>
    <s v="全网"/>
    <n v="1504"/>
    <s v="游戏"/>
    <n v="658623.84"/>
    <x v="4"/>
  </r>
  <r>
    <n v="2015"/>
    <n v="5"/>
    <n v="19"/>
    <s v="开票专员"/>
    <s v="津瑞"/>
    <x v="8"/>
    <s v="电信"/>
    <s v="山西"/>
    <n v="1501"/>
    <s v="彩铃"/>
    <n v="9758"/>
    <x v="4"/>
  </r>
  <r>
    <n v="2015"/>
    <n v="5"/>
    <n v="19"/>
    <s v="开票专员"/>
    <s v="津瑞"/>
    <x v="8"/>
    <s v="电信"/>
    <s v="山西"/>
    <n v="1502"/>
    <s v="彩铃"/>
    <n v="9259"/>
    <x v="4"/>
  </r>
  <r>
    <n v="2015"/>
    <n v="5"/>
    <n v="19"/>
    <s v="开票专员"/>
    <s v="津瑞"/>
    <x v="8"/>
    <s v="电信"/>
    <s v="山西"/>
    <n v="1503"/>
    <s v="彩铃"/>
    <n v="8819"/>
    <x v="4"/>
  </r>
  <r>
    <n v="2015"/>
    <n v="5"/>
    <n v="27"/>
    <s v="开票专员"/>
    <s v="津瑞"/>
    <x v="27"/>
    <s v="联通"/>
    <s v="云南"/>
    <n v="1406"/>
    <s v="彩信"/>
    <n v="1304.08"/>
    <x v="3"/>
  </r>
  <r>
    <n v="2015"/>
    <n v="5"/>
    <n v="27"/>
    <s v="开票专员"/>
    <s v="津瑞"/>
    <x v="27"/>
    <s v="联通"/>
    <s v="云南"/>
    <n v="1407"/>
    <s v="彩信"/>
    <n v="1304.08"/>
    <x v="3"/>
  </r>
  <r>
    <n v="2015"/>
    <n v="5"/>
    <n v="27"/>
    <s v="开票专员"/>
    <s v="津瑞"/>
    <x v="27"/>
    <s v="联通"/>
    <s v="云南"/>
    <n v="1408"/>
    <s v="彩信"/>
    <n v="1304.08"/>
    <x v="3"/>
  </r>
  <r>
    <n v="2015"/>
    <n v="6"/>
    <n v="5"/>
    <s v="开票专员"/>
    <s v="RMC"/>
    <x v="5"/>
    <s v="移动"/>
    <s v="陕西"/>
    <n v="1502"/>
    <s v="信息费"/>
    <n v="5"/>
    <x v="4"/>
  </r>
  <r>
    <n v="2015"/>
    <n v="6"/>
    <n v="5"/>
    <s v="开票专员"/>
    <s v="RMC"/>
    <x v="5"/>
    <s v="移动"/>
    <s v="陕西"/>
    <n v="1503"/>
    <s v="信息费"/>
    <n v="6128"/>
    <x v="4"/>
  </r>
  <r>
    <n v="2015"/>
    <n v="6"/>
    <n v="8"/>
    <s v="开票专员"/>
    <s v="RMC"/>
    <x v="5"/>
    <s v="移动"/>
    <s v="陕西"/>
    <n v="1412"/>
    <s v="信息费"/>
    <n v="77.989999999999995"/>
    <x v="3"/>
  </r>
  <r>
    <n v="2015"/>
    <n v="6"/>
    <n v="8"/>
    <s v="开票专员"/>
    <s v="RMC"/>
    <x v="5"/>
    <s v="移动"/>
    <s v="陕西"/>
    <n v="1501"/>
    <s v="信息费"/>
    <n v="5"/>
    <x v="4"/>
  </r>
  <r>
    <n v="2015"/>
    <n v="6"/>
    <n v="10"/>
    <s v="开票专员"/>
    <s v="RMC"/>
    <x v="3"/>
    <s v="移动"/>
    <s v="吉林"/>
    <n v="1501"/>
    <s v="信息费"/>
    <n v="786.4"/>
    <x v="4"/>
  </r>
  <r>
    <n v="2015"/>
    <n v="6"/>
    <n v="10"/>
    <s v="开票专员"/>
    <s v="RMC"/>
    <x v="3"/>
    <s v="移动"/>
    <s v="吉林"/>
    <n v="1502"/>
    <s v="信息费"/>
    <n v="966.47"/>
    <x v="4"/>
  </r>
  <r>
    <n v="2015"/>
    <n v="6"/>
    <n v="10"/>
    <s v="开票专员"/>
    <s v="RMC"/>
    <x v="3"/>
    <s v="移动"/>
    <s v="吉林"/>
    <n v="1503"/>
    <s v="信息费"/>
    <n v="6587.5"/>
    <x v="4"/>
  </r>
  <r>
    <n v="2015"/>
    <n v="6"/>
    <n v="10"/>
    <s v="开票专员"/>
    <s v="津瑞"/>
    <x v="26"/>
    <s v="联通"/>
    <s v="宁夏"/>
    <n v="1503"/>
    <s v="信息费"/>
    <n v="4833.99"/>
    <x v="4"/>
  </r>
  <r>
    <n v="2015"/>
    <n v="6"/>
    <n v="11"/>
    <s v="开票专员"/>
    <s v="津瑞"/>
    <x v="31"/>
    <s v="联通"/>
    <s v="全网"/>
    <n v="1503"/>
    <s v="信息费"/>
    <n v="130237.01"/>
    <x v="4"/>
  </r>
  <r>
    <n v="2015"/>
    <n v="6"/>
    <n v="16"/>
    <s v="开票专员"/>
    <s v="津瑞"/>
    <x v="4"/>
    <s v="联通"/>
    <s v="天津"/>
    <n v="1502"/>
    <s v="彩铃"/>
    <n v="5669.49"/>
    <x v="4"/>
  </r>
  <r>
    <n v="2015"/>
    <n v="6"/>
    <n v="16"/>
    <s v="开票专员"/>
    <s v="RMC"/>
    <x v="32"/>
    <s v="移动"/>
    <s v="全网"/>
    <n v="1505"/>
    <s v="游戏"/>
    <n v="149136.56"/>
    <x v="4"/>
  </r>
  <r>
    <n v="2015"/>
    <n v="6"/>
    <n v="17"/>
    <s v="开票专员"/>
    <s v="津瑞"/>
    <x v="14"/>
    <s v="联通"/>
    <s v="江西"/>
    <n v="1503"/>
    <s v="信息费"/>
    <n v="30673.7"/>
    <x v="4"/>
  </r>
  <r>
    <n v="2015"/>
    <n v="6"/>
    <n v="17"/>
    <s v="开票专员"/>
    <s v="津瑞"/>
    <x v="14"/>
    <s v="联通"/>
    <s v="江西"/>
    <n v="1503"/>
    <s v="彩信"/>
    <n v="30979.21"/>
    <x v="4"/>
  </r>
  <r>
    <n v="2015"/>
    <n v="6"/>
    <n v="17"/>
    <s v="开票专员"/>
    <s v="津瑞"/>
    <x v="14"/>
    <s v="联通"/>
    <s v="江西"/>
    <n v="1503"/>
    <s v="彩铃"/>
    <n v="2426.39"/>
    <x v="4"/>
  </r>
  <r>
    <n v="2015"/>
    <n v="6"/>
    <n v="17"/>
    <s v="开票专员"/>
    <s v="RMC"/>
    <x v="2"/>
    <s v="移动"/>
    <s v="天津"/>
    <n v="1505"/>
    <s v="信息费"/>
    <n v="27509.07"/>
    <x v="4"/>
  </r>
  <r>
    <n v="2015"/>
    <n v="6"/>
    <n v="17"/>
    <s v="开票专员"/>
    <s v="RMC"/>
    <x v="5"/>
    <s v="移动"/>
    <s v="陕西"/>
    <n v="1504"/>
    <s v="信息费"/>
    <n v="75515"/>
    <x v="4"/>
  </r>
  <r>
    <n v="2015"/>
    <n v="6"/>
    <n v="23"/>
    <s v="开票专员"/>
    <s v="RMC"/>
    <x v="33"/>
    <s v="其他"/>
    <s v="全网"/>
    <n v="1412"/>
    <s v="信息费"/>
    <n v="358780.94"/>
    <x v="3"/>
  </r>
  <r>
    <n v="2015"/>
    <n v="6"/>
    <n v="24"/>
    <s v="开票专员"/>
    <s v="津瑞"/>
    <x v="30"/>
    <s v="联通"/>
    <s v="重庆"/>
    <n v="1407"/>
    <s v="彩铃"/>
    <n v="2815.34"/>
    <x v="3"/>
  </r>
  <r>
    <n v="2015"/>
    <n v="6"/>
    <n v="24"/>
    <s v="开票专员"/>
    <s v="津瑞"/>
    <x v="30"/>
    <s v="联通"/>
    <s v="重庆"/>
    <n v="1411"/>
    <s v="彩铃"/>
    <n v="795.44"/>
    <x v="3"/>
  </r>
  <r>
    <n v="2015"/>
    <n v="6"/>
    <n v="24"/>
    <s v="开票专员"/>
    <s v="津瑞"/>
    <x v="30"/>
    <s v="联通"/>
    <s v="重庆"/>
    <n v="1412"/>
    <s v="彩铃"/>
    <n v="345.53"/>
    <x v="3"/>
  </r>
  <r>
    <n v="2015"/>
    <n v="6"/>
    <n v="24"/>
    <s v="开票专员"/>
    <s v="津瑞"/>
    <x v="30"/>
    <s v="联通"/>
    <s v="重庆"/>
    <n v="1501"/>
    <s v="彩铃"/>
    <n v="1.49"/>
    <x v="4"/>
  </r>
  <r>
    <n v="2015"/>
    <n v="6"/>
    <n v="30"/>
    <s v="开票专员"/>
    <s v="RMC"/>
    <x v="3"/>
    <s v="移动"/>
    <s v="吉林"/>
    <n v="1410"/>
    <s v="信息费"/>
    <n v="-52475.199999999997"/>
    <x v="3"/>
  </r>
  <r>
    <s v="2015"/>
    <n v="7"/>
    <n v="1"/>
    <s v="开票专员"/>
    <s v="津瑞"/>
    <x v="30"/>
    <s v="联通"/>
    <s v="陕西"/>
    <n v="1408"/>
    <s v="彩铃"/>
    <n v="4345"/>
    <x v="3"/>
  </r>
  <r>
    <s v="2015"/>
    <n v="7"/>
    <n v="1"/>
    <s v="开票专员"/>
    <s v="津瑞"/>
    <x v="30"/>
    <s v="联通"/>
    <s v="陕西"/>
    <n v="1409"/>
    <s v="彩铃"/>
    <n v="4477"/>
    <x v="3"/>
  </r>
  <r>
    <s v="2015"/>
    <n v="7"/>
    <n v="1"/>
    <s v="开票专员"/>
    <s v="津瑞"/>
    <x v="30"/>
    <s v="联通"/>
    <s v="陕西"/>
    <n v="1410"/>
    <s v="彩铃"/>
    <n v="4020"/>
    <x v="3"/>
  </r>
  <r>
    <s v="2015"/>
    <n v="7"/>
    <n v="1"/>
    <s v="开票专员"/>
    <s v="津瑞"/>
    <x v="30"/>
    <s v="联通"/>
    <s v="陕西"/>
    <n v="1411"/>
    <s v="彩铃"/>
    <n v="1079"/>
    <x v="3"/>
  </r>
  <r>
    <s v="2015"/>
    <n v="7"/>
    <n v="1"/>
    <s v="开票专员"/>
    <s v="津瑞"/>
    <x v="30"/>
    <s v="联通"/>
    <s v="陕西"/>
    <n v="1412"/>
    <s v="彩铃"/>
    <n v="3487"/>
    <x v="3"/>
  </r>
  <r>
    <s v="2015"/>
    <n v="7"/>
    <n v="1"/>
    <s v="开票专员"/>
    <s v="津瑞"/>
    <x v="30"/>
    <s v="联通"/>
    <s v="陕西"/>
    <n v="1501"/>
    <s v="彩铃"/>
    <n v="3485"/>
    <x v="4"/>
  </r>
  <r>
    <s v="2015"/>
    <n v="7"/>
    <n v="1"/>
    <s v="开票专员"/>
    <s v="津瑞"/>
    <x v="30"/>
    <s v="联通"/>
    <s v="陕西"/>
    <n v="1502"/>
    <s v="彩铃"/>
    <n v="2362"/>
    <x v="4"/>
  </r>
  <r>
    <s v="2015"/>
    <n v="7"/>
    <n v="1"/>
    <s v="开票专员"/>
    <s v="津瑞"/>
    <x v="30"/>
    <s v="联通"/>
    <s v="陕西"/>
    <n v="1503"/>
    <s v="彩铃"/>
    <n v="1888"/>
    <x v="4"/>
  </r>
  <r>
    <s v="2015"/>
    <n v="7"/>
    <n v="1"/>
    <s v="开票专员"/>
    <s v="津瑞"/>
    <x v="30"/>
    <s v="联通"/>
    <s v="陕西"/>
    <n v="1504"/>
    <s v="彩铃"/>
    <n v="1625"/>
    <x v="4"/>
  </r>
  <r>
    <s v="2015"/>
    <n v="7"/>
    <n v="7"/>
    <s v="开票专员"/>
    <s v="RMC"/>
    <x v="3"/>
    <s v="移动"/>
    <s v="吉林"/>
    <n v="1504"/>
    <s v="信息费"/>
    <n v="21771.9"/>
    <x v="4"/>
  </r>
  <r>
    <s v="2015"/>
    <n v="7"/>
    <n v="7"/>
    <s v="开票专员"/>
    <s v="RMC"/>
    <x v="3"/>
    <s v="移动"/>
    <s v="吉林"/>
    <n v="1505"/>
    <s v="信息费"/>
    <n v="34869.56"/>
    <x v="4"/>
  </r>
  <r>
    <s v="2015"/>
    <n v="7"/>
    <n v="7"/>
    <s v="开票专员"/>
    <s v="RMC"/>
    <x v="3"/>
    <s v="移动"/>
    <s v="吉林"/>
    <n v="1506"/>
    <s v="信息费"/>
    <n v="77900.87"/>
    <x v="4"/>
  </r>
  <r>
    <s v="2015"/>
    <n v="7"/>
    <n v="7"/>
    <s v="开票专员"/>
    <s v="RMC"/>
    <x v="3"/>
    <s v="移动"/>
    <s v="吉林"/>
    <n v="1410"/>
    <s v="信息费"/>
    <n v="174137.29"/>
    <x v="3"/>
  </r>
  <r>
    <s v="2015"/>
    <n v="7"/>
    <n v="7"/>
    <s v="开票专员"/>
    <s v="RMC"/>
    <x v="3"/>
    <s v="移动"/>
    <s v="吉林"/>
    <n v="1412"/>
    <s v="信息费"/>
    <n v="861.59"/>
    <x v="3"/>
  </r>
  <r>
    <s v="2015"/>
    <n v="7"/>
    <n v="8"/>
    <s v="开票专员"/>
    <s v="RMC"/>
    <x v="2"/>
    <s v="移动"/>
    <s v="天津"/>
    <n v="1506"/>
    <s v="信息费"/>
    <n v="2197.9299999999998"/>
    <x v="4"/>
  </r>
  <r>
    <s v="2015"/>
    <n v="7"/>
    <n v="8"/>
    <s v="开票专员"/>
    <s v="津瑞"/>
    <x v="26"/>
    <s v="联通"/>
    <s v="宁夏"/>
    <n v="1504"/>
    <s v="信息费"/>
    <n v="4698.99"/>
    <x v="4"/>
  </r>
  <r>
    <s v="2015"/>
    <n v="7"/>
    <n v="8"/>
    <s v="开票专员"/>
    <s v="津瑞"/>
    <x v="22"/>
    <s v="联通"/>
    <s v="青海"/>
    <n v="1503"/>
    <s v="信息费"/>
    <n v="2567.98"/>
    <x v="4"/>
  </r>
  <r>
    <s v="2015"/>
    <n v="7"/>
    <n v="8"/>
    <s v="开票专员"/>
    <s v="津瑞"/>
    <x v="22"/>
    <s v="联通"/>
    <s v="青海"/>
    <n v="1504"/>
    <s v="信息费"/>
    <n v="2471.4"/>
    <x v="4"/>
  </r>
  <r>
    <s v="2015"/>
    <n v="7"/>
    <n v="8"/>
    <s v="开票专员"/>
    <s v="津瑞"/>
    <x v="22"/>
    <s v="联通"/>
    <s v="青海"/>
    <n v="1505"/>
    <s v="信息费"/>
    <n v="2402.4"/>
    <x v="4"/>
  </r>
  <r>
    <s v="2015"/>
    <n v="7"/>
    <n v="13"/>
    <s v="开票专员"/>
    <s v="津瑞"/>
    <x v="31"/>
    <s v="联通"/>
    <s v="全网"/>
    <n v="1505"/>
    <s v="信息费"/>
    <n v="162013.71"/>
    <x v="4"/>
  </r>
  <r>
    <s v="2015"/>
    <n v="7"/>
    <n v="14"/>
    <s v="开票专员"/>
    <s v="津瑞"/>
    <x v="7"/>
    <s v="电信"/>
    <s v="河南"/>
    <n v="1504"/>
    <s v="彩铃"/>
    <n v="3000.13"/>
    <x v="4"/>
  </r>
  <r>
    <s v="2015"/>
    <n v="7"/>
    <n v="14"/>
    <s v="开票专员"/>
    <s v="津瑞"/>
    <x v="7"/>
    <s v="电信"/>
    <s v="河南"/>
    <n v="1505"/>
    <s v="彩铃"/>
    <n v="2943.51"/>
    <x v="4"/>
  </r>
  <r>
    <s v="2015"/>
    <n v="7"/>
    <n v="17"/>
    <s v="开票专员"/>
    <s v="RMC"/>
    <x v="5"/>
    <s v="移动"/>
    <s v="陕西"/>
    <n v="1505"/>
    <s v="信息费"/>
    <n v="90217"/>
    <x v="4"/>
  </r>
  <r>
    <s v="2015"/>
    <n v="7"/>
    <n v="20"/>
    <s v="开票专员"/>
    <s v="津瑞"/>
    <x v="4"/>
    <s v="联通"/>
    <s v="天津"/>
    <n v="1503"/>
    <s v="彩铃"/>
    <n v="5597.25"/>
    <x v="4"/>
  </r>
  <r>
    <s v="2015"/>
    <n v="7"/>
    <n v="21"/>
    <s v="开票专员"/>
    <s v="津瑞"/>
    <x v="14"/>
    <s v="联通"/>
    <s v="江西"/>
    <n v="1504"/>
    <s v="信息费"/>
    <n v="30155.3"/>
    <x v="4"/>
  </r>
  <r>
    <s v="2015"/>
    <n v="7"/>
    <n v="21"/>
    <s v="开票专员"/>
    <s v="津瑞"/>
    <x v="14"/>
    <s v="联通"/>
    <s v="江西"/>
    <n v="1504"/>
    <s v="彩信"/>
    <n v="30317.69"/>
    <x v="4"/>
  </r>
  <r>
    <s v="2015"/>
    <n v="7"/>
    <n v="21"/>
    <s v="开票专员"/>
    <s v="津瑞"/>
    <x v="14"/>
    <s v="联通"/>
    <s v="江西"/>
    <n v="1504"/>
    <s v="彩铃"/>
    <n v="2261.15"/>
    <x v="4"/>
  </r>
  <r>
    <n v="2015"/>
    <n v="7"/>
    <n v="29"/>
    <s v="开票专员"/>
    <s v="RMC"/>
    <x v="3"/>
    <s v="移动"/>
    <s v="吉林"/>
    <n v="1410"/>
    <s v="信息费"/>
    <n v="-121662.09"/>
    <x v="3"/>
  </r>
  <r>
    <n v="2015"/>
    <n v="8"/>
    <n v="6"/>
    <s v="开票专员"/>
    <s v="津瑞"/>
    <x v="17"/>
    <s v="电信"/>
    <s v="江苏"/>
    <n v="1411"/>
    <s v="彩信"/>
    <n v="6970.46"/>
    <x v="3"/>
  </r>
  <r>
    <n v="2015"/>
    <n v="8"/>
    <n v="6"/>
    <s v="开票专员"/>
    <s v="津瑞"/>
    <x v="17"/>
    <s v="电信"/>
    <s v="江苏"/>
    <n v="1412"/>
    <s v="彩信"/>
    <n v="6566.3"/>
    <x v="3"/>
  </r>
  <r>
    <n v="2015"/>
    <n v="8"/>
    <n v="6"/>
    <s v="开票专员"/>
    <s v="津瑞"/>
    <x v="17"/>
    <s v="电信"/>
    <s v="江苏"/>
    <n v="1501"/>
    <s v="彩信"/>
    <n v="6077.15"/>
    <x v="4"/>
  </r>
  <r>
    <n v="2015"/>
    <n v="8"/>
    <n v="6"/>
    <s v="开票专员"/>
    <s v="津瑞"/>
    <x v="17"/>
    <s v="电信"/>
    <s v="江苏"/>
    <n v="1502"/>
    <s v="彩信"/>
    <n v="5657.92"/>
    <x v="4"/>
  </r>
  <r>
    <n v="2015"/>
    <n v="8"/>
    <n v="6"/>
    <s v="开票专员"/>
    <s v="津瑞"/>
    <x v="17"/>
    <s v="电信"/>
    <s v="江苏"/>
    <n v="1503"/>
    <s v="彩信"/>
    <n v="5351.53"/>
    <x v="4"/>
  </r>
  <r>
    <n v="2015"/>
    <n v="8"/>
    <n v="6"/>
    <s v="开票专员"/>
    <s v="津瑞"/>
    <x v="17"/>
    <s v="电信"/>
    <s v="江苏"/>
    <n v="1504"/>
    <s v="彩信"/>
    <n v="5003.21"/>
    <x v="4"/>
  </r>
  <r>
    <n v="2015"/>
    <n v="8"/>
    <n v="6"/>
    <s v="开票专员"/>
    <s v="津瑞"/>
    <x v="17"/>
    <s v="电信"/>
    <s v="江苏"/>
    <n v="1505"/>
    <s v="彩信"/>
    <n v="4702.04"/>
    <x v="4"/>
  </r>
  <r>
    <n v="2015"/>
    <n v="8"/>
    <n v="6"/>
    <s v="开票专员"/>
    <s v="津瑞"/>
    <x v="17"/>
    <s v="电信"/>
    <s v="江苏"/>
    <n v="1506"/>
    <s v="彩信"/>
    <n v="4467.78"/>
    <x v="4"/>
  </r>
  <r>
    <n v="2015"/>
    <n v="8"/>
    <n v="14"/>
    <s v="开票专员"/>
    <s v="津瑞"/>
    <x v="14"/>
    <s v="联通"/>
    <s v="江西"/>
    <n v="1505"/>
    <s v="信息费"/>
    <n v="29350.29"/>
    <x v="4"/>
  </r>
  <r>
    <n v="2015"/>
    <n v="8"/>
    <n v="14"/>
    <s v="开票专员"/>
    <s v="津瑞"/>
    <x v="14"/>
    <s v="联通"/>
    <s v="江西"/>
    <n v="1505"/>
    <s v="彩信"/>
    <n v="29563.82"/>
    <x v="4"/>
  </r>
  <r>
    <n v="2015"/>
    <n v="8"/>
    <n v="14"/>
    <s v="开票专员"/>
    <s v="津瑞"/>
    <x v="14"/>
    <s v="联通"/>
    <s v="江西"/>
    <n v="1505"/>
    <s v="彩铃"/>
    <n v="2153.2399999999998"/>
    <x v="4"/>
  </r>
  <r>
    <n v="2015"/>
    <n v="8"/>
    <n v="14"/>
    <s v="开票专员"/>
    <s v="RMC"/>
    <x v="2"/>
    <s v="移动"/>
    <s v="天津"/>
    <n v="1507"/>
    <s v="信息费"/>
    <n v="1542.31"/>
    <x v="4"/>
  </r>
  <r>
    <n v="2015"/>
    <n v="8"/>
    <n v="18"/>
    <s v="开票专员"/>
    <s v="RMC"/>
    <x v="5"/>
    <s v="移动"/>
    <s v="陕西"/>
    <n v="1506"/>
    <s v="信息费"/>
    <n v="63196"/>
    <x v="4"/>
  </r>
  <r>
    <n v="2015"/>
    <n v="8"/>
    <n v="19"/>
    <s v="开票专员"/>
    <s v="津瑞"/>
    <x v="26"/>
    <s v="联通"/>
    <s v="宁夏"/>
    <n v="1505"/>
    <s v="信息费"/>
    <n v="4565.99"/>
    <x v="4"/>
  </r>
  <r>
    <n v="2015"/>
    <n v="8"/>
    <n v="20"/>
    <s v="开票专员"/>
    <s v="RMC"/>
    <x v="29"/>
    <s v="其他"/>
    <s v="全网"/>
    <n v="1401"/>
    <s v="安卓游戏"/>
    <n v="-5676.25"/>
    <x v="3"/>
  </r>
  <r>
    <n v="2015"/>
    <n v="8"/>
    <n v="20"/>
    <s v="开票专员"/>
    <s v="RMC"/>
    <x v="29"/>
    <s v="其他"/>
    <s v="全网"/>
    <n v="1402"/>
    <s v="安卓游戏"/>
    <n v="-8930"/>
    <x v="3"/>
  </r>
  <r>
    <n v="2015"/>
    <n v="8"/>
    <n v="20"/>
    <s v="开票专员"/>
    <s v="RMC"/>
    <x v="29"/>
    <s v="其他"/>
    <s v="全网"/>
    <n v="1403"/>
    <s v="安卓游戏"/>
    <n v="-1341"/>
    <x v="3"/>
  </r>
  <r>
    <n v="2015"/>
    <n v="8"/>
    <n v="20"/>
    <s v="开票专员"/>
    <s v="RMC"/>
    <x v="29"/>
    <s v="其他"/>
    <s v="全网"/>
    <n v="1404"/>
    <s v="安卓游戏"/>
    <n v="-10065.25"/>
    <x v="3"/>
  </r>
  <r>
    <n v="2015"/>
    <n v="8"/>
    <n v="20"/>
    <s v="开票专员"/>
    <s v="RMC"/>
    <x v="29"/>
    <s v="其他"/>
    <s v="全网"/>
    <n v="1405"/>
    <s v="安卓游戏"/>
    <n v="-5728.5"/>
    <x v="3"/>
  </r>
  <r>
    <n v="2015"/>
    <n v="8"/>
    <n v="20"/>
    <s v="开票专员"/>
    <s v="RMC"/>
    <x v="29"/>
    <s v="其他"/>
    <s v="全网"/>
    <n v="1406"/>
    <s v="安卓游戏"/>
    <n v="-7334"/>
    <x v="3"/>
  </r>
  <r>
    <n v="2015"/>
    <n v="8"/>
    <n v="20"/>
    <s v="开票专员"/>
    <s v="RMC"/>
    <x v="29"/>
    <s v="其他"/>
    <s v="全网"/>
    <n v="1407"/>
    <s v="安卓游戏"/>
    <n v="-7552.5"/>
    <x v="3"/>
  </r>
  <r>
    <n v="2015"/>
    <n v="8"/>
    <n v="20"/>
    <s v="开票专员"/>
    <s v="RMC"/>
    <x v="29"/>
    <s v="其他"/>
    <s v="全网"/>
    <n v="1408"/>
    <s v="安卓游戏"/>
    <n v="-1700.5"/>
    <x v="3"/>
  </r>
  <r>
    <n v="2015"/>
    <n v="8"/>
    <n v="20"/>
    <s v="开票专员"/>
    <s v="RMC"/>
    <x v="29"/>
    <s v="其他"/>
    <s v="全网"/>
    <n v="1409"/>
    <s v="安卓游戏"/>
    <n v="-3610"/>
    <x v="3"/>
  </r>
  <r>
    <n v="2015"/>
    <n v="8"/>
    <n v="20"/>
    <s v="开票专员"/>
    <s v="RMC"/>
    <x v="29"/>
    <s v="其他"/>
    <s v="全网"/>
    <n v="1410"/>
    <s v="安卓游戏"/>
    <n v="-5652.5"/>
    <x v="3"/>
  </r>
  <r>
    <n v="2015"/>
    <n v="8"/>
    <n v="20"/>
    <s v="开票专员"/>
    <s v="RMC"/>
    <x v="29"/>
    <s v="其他"/>
    <s v="全网"/>
    <n v="1411"/>
    <s v="安卓游戏"/>
    <n v="-3301.25"/>
    <x v="3"/>
  </r>
  <r>
    <n v="2015"/>
    <n v="9"/>
    <n v="1"/>
    <s v="开票专员"/>
    <s v="津瑞"/>
    <x v="18"/>
    <s v="联通"/>
    <s v="陕西"/>
    <n v="1501"/>
    <s v="信息费"/>
    <n v="2340"/>
    <x v="4"/>
  </r>
  <r>
    <n v="2015"/>
    <n v="9"/>
    <n v="1"/>
    <s v="开票专员"/>
    <s v="津瑞"/>
    <x v="18"/>
    <s v="联通"/>
    <s v="陕西"/>
    <n v="1503"/>
    <s v="信息费"/>
    <n v="2247.0100000000002"/>
    <x v="4"/>
  </r>
  <r>
    <n v="2015"/>
    <n v="9"/>
    <n v="1"/>
    <s v="开票专员"/>
    <s v="津瑞"/>
    <x v="18"/>
    <s v="联通"/>
    <s v="陕西"/>
    <n v="1504"/>
    <s v="信息费"/>
    <n v="2133.0100000000002"/>
    <x v="4"/>
  </r>
  <r>
    <n v="2015"/>
    <n v="9"/>
    <n v="1"/>
    <s v="开票专员"/>
    <s v="津瑞"/>
    <x v="18"/>
    <s v="联通"/>
    <s v="陕西"/>
    <n v="1502"/>
    <s v="信息费"/>
    <n v="2306.9899999999998"/>
    <x v="4"/>
  </r>
  <r>
    <n v="2015"/>
    <n v="9"/>
    <n v="1"/>
    <s v="开票专员"/>
    <s v="津瑞"/>
    <x v="17"/>
    <s v="电信"/>
    <s v="江苏"/>
    <n v="1507"/>
    <s v="彩信"/>
    <n v="4187.7299999999996"/>
    <x v="4"/>
  </r>
  <r>
    <n v="2015"/>
    <n v="9"/>
    <n v="7"/>
    <s v="开票专员"/>
    <s v="津瑞"/>
    <x v="26"/>
    <s v="联通"/>
    <s v="宁夏"/>
    <n v="1506"/>
    <s v="信息费"/>
    <n v="4396"/>
    <x v="4"/>
  </r>
  <r>
    <n v="2015"/>
    <n v="9"/>
    <n v="14"/>
    <s v="开票专员"/>
    <s v="津瑞"/>
    <x v="14"/>
    <s v="联通"/>
    <s v="江西"/>
    <n v="1506"/>
    <s v="信息费"/>
    <n v="28489.3"/>
    <x v="4"/>
  </r>
  <r>
    <n v="2015"/>
    <n v="9"/>
    <n v="14"/>
    <s v="开票专员"/>
    <s v="津瑞"/>
    <x v="14"/>
    <s v="联通"/>
    <s v="江西"/>
    <n v="1506"/>
    <s v="彩信"/>
    <n v="28772.11"/>
    <x v="4"/>
  </r>
  <r>
    <n v="2015"/>
    <n v="9"/>
    <n v="14"/>
    <s v="开票专员"/>
    <s v="津瑞"/>
    <x v="14"/>
    <s v="联通"/>
    <s v="江西"/>
    <n v="1506"/>
    <s v="彩铃"/>
    <n v="2010.68"/>
    <x v="4"/>
  </r>
  <r>
    <n v="2015"/>
    <n v="9"/>
    <n v="15"/>
    <s v="开票专员"/>
    <s v="RMC"/>
    <x v="5"/>
    <s v="移动"/>
    <s v="陕西"/>
    <n v="1507"/>
    <s v="信息费"/>
    <n v="13952"/>
    <x v="4"/>
  </r>
  <r>
    <n v="2015"/>
    <n v="9"/>
    <n v="16"/>
    <s v="开票专员"/>
    <s v="津瑞"/>
    <x v="31"/>
    <s v="联通"/>
    <s v="全网"/>
    <n v="1507"/>
    <s v="信息费"/>
    <n v="1253827.06"/>
    <x v="4"/>
  </r>
  <r>
    <n v="2015"/>
    <n v="9"/>
    <n v="16"/>
    <s v="开票专员"/>
    <s v="RMC"/>
    <x v="32"/>
    <s v="移动"/>
    <s v="全网"/>
    <n v="1506"/>
    <s v="游戏"/>
    <n v="123523.19"/>
    <x v="4"/>
  </r>
  <r>
    <n v="2015"/>
    <n v="9"/>
    <n v="16"/>
    <s v="开票专员"/>
    <s v="RMC"/>
    <x v="32"/>
    <s v="移动"/>
    <s v="全网"/>
    <n v="1507"/>
    <s v="游戏"/>
    <n v="144637.94"/>
    <x v="4"/>
  </r>
  <r>
    <n v="2015"/>
    <n v="9"/>
    <n v="22"/>
    <s v="开票专员"/>
    <s v="津瑞"/>
    <x v="4"/>
    <s v="联通"/>
    <s v="天津"/>
    <n v="1504"/>
    <s v="彩铃"/>
    <n v="5554.75"/>
    <x v="4"/>
  </r>
  <r>
    <n v="2015"/>
    <n v="9"/>
    <n v="22"/>
    <s v="开票专员"/>
    <s v="津瑞"/>
    <x v="4"/>
    <s v="联通"/>
    <s v="天津"/>
    <n v="1505"/>
    <s v="彩铃"/>
    <n v="3227.5"/>
    <x v="4"/>
  </r>
  <r>
    <n v="2015"/>
    <n v="9"/>
    <n v="25"/>
    <s v="开票专员"/>
    <s v="津瑞"/>
    <x v="22"/>
    <s v="联通"/>
    <s v="青海"/>
    <n v="1506"/>
    <s v="信息费"/>
    <n v="2321.9699999999998"/>
    <x v="4"/>
  </r>
  <r>
    <n v="2015"/>
    <n v="9"/>
    <n v="25"/>
    <s v="开票专员"/>
    <s v="津瑞"/>
    <x v="22"/>
    <s v="联通"/>
    <s v="青海"/>
    <n v="1507"/>
    <s v="信息费"/>
    <n v="2277.59"/>
    <x v="4"/>
  </r>
  <r>
    <n v="2015"/>
    <n v="9"/>
    <n v="25"/>
    <s v="开票专员"/>
    <s v="津瑞"/>
    <x v="22"/>
    <s v="联通"/>
    <s v="青海"/>
    <n v="1508"/>
    <s v="信息费"/>
    <n v="2191.7600000000002"/>
    <x v="4"/>
  </r>
  <r>
    <n v="2015"/>
    <n v="9"/>
    <n v="28"/>
    <s v="开票专员"/>
    <s v="津瑞"/>
    <x v="17"/>
    <s v="电信"/>
    <s v="江苏"/>
    <n v="1508"/>
    <s v="彩信"/>
    <n v="3930.37"/>
    <x v="4"/>
  </r>
  <r>
    <n v="2015"/>
    <n v="10"/>
    <n v="8"/>
    <s v="开票专员"/>
    <s v="津瑞"/>
    <x v="26"/>
    <s v="联通"/>
    <s v="宁夏"/>
    <n v="1507"/>
    <s v="信息费"/>
    <n v="4266.99"/>
    <x v="4"/>
  </r>
  <r>
    <n v="2015"/>
    <n v="10"/>
    <n v="10"/>
    <s v="开票专员"/>
    <s v="津瑞"/>
    <x v="11"/>
    <s v="电信"/>
    <s v="北京"/>
    <n v="1412"/>
    <s v="信息费"/>
    <n v="13790.14"/>
    <x v="3"/>
  </r>
  <r>
    <n v="2015"/>
    <n v="10"/>
    <n v="10"/>
    <s v="开票专员"/>
    <s v="津瑞"/>
    <x v="11"/>
    <s v="电信"/>
    <s v="北京"/>
    <n v="1501"/>
    <s v="信息费"/>
    <n v="13455.42"/>
    <x v="4"/>
  </r>
  <r>
    <n v="2015"/>
    <n v="10"/>
    <n v="10"/>
    <s v="开票专员"/>
    <s v="津瑞"/>
    <x v="11"/>
    <s v="电信"/>
    <s v="北京"/>
    <n v="1502"/>
    <s v="信息费"/>
    <n v="3282.18"/>
    <x v="4"/>
  </r>
  <r>
    <n v="2015"/>
    <n v="10"/>
    <n v="10"/>
    <s v="开票专员"/>
    <s v="津瑞"/>
    <x v="18"/>
    <s v="联通"/>
    <s v="陕西"/>
    <n v="1505"/>
    <s v="信息费"/>
    <n v="1902.5"/>
    <x v="4"/>
  </r>
  <r>
    <n v="2015"/>
    <n v="10"/>
    <n v="13"/>
    <s v="开票专员"/>
    <s v="RMC"/>
    <x v="2"/>
    <s v="移动"/>
    <s v="天津"/>
    <n v="1509"/>
    <s v="信息费"/>
    <n v="94641.65"/>
    <x v="4"/>
  </r>
  <r>
    <n v="2015"/>
    <n v="10"/>
    <n v="13"/>
    <s v="开票专员"/>
    <s v="RMC"/>
    <x v="2"/>
    <s v="移动"/>
    <s v="天津"/>
    <n v="1508"/>
    <s v="信息费"/>
    <n v="114560.44"/>
    <x v="4"/>
  </r>
  <r>
    <n v="2015"/>
    <n v="10"/>
    <n v="15"/>
    <s v="开票专员"/>
    <s v="津瑞"/>
    <x v="11"/>
    <s v="电信"/>
    <s v="北京"/>
    <n v="1505"/>
    <s v="信息费"/>
    <n v="8464.74"/>
    <x v="4"/>
  </r>
  <r>
    <n v="2015"/>
    <n v="10"/>
    <n v="15"/>
    <s v="开票专员"/>
    <s v="津瑞"/>
    <x v="11"/>
    <s v="电信"/>
    <s v="北京"/>
    <n v="1506"/>
    <s v="信息费"/>
    <n v="8351.42"/>
    <x v="4"/>
  </r>
  <r>
    <n v="2015"/>
    <n v="10"/>
    <n v="15"/>
    <s v="开票专员"/>
    <s v="津瑞"/>
    <x v="11"/>
    <s v="电信"/>
    <s v="北京"/>
    <n v="1507"/>
    <s v="信息费"/>
    <n v="8231.09"/>
    <x v="4"/>
  </r>
  <r>
    <n v="2015"/>
    <n v="10"/>
    <n v="15"/>
    <s v="开票专员"/>
    <s v="津瑞"/>
    <x v="11"/>
    <s v="电信"/>
    <s v="北京"/>
    <n v="1508"/>
    <s v="信息费"/>
    <n v="8103.94"/>
    <x v="4"/>
  </r>
  <r>
    <n v="2015"/>
    <n v="10"/>
    <n v="16"/>
    <s v="开票专员"/>
    <s v="RMC"/>
    <x v="32"/>
    <s v="移动"/>
    <s v="全网"/>
    <n v="1508"/>
    <s v="游戏"/>
    <n v="129833.98"/>
    <x v="4"/>
  </r>
  <r>
    <n v="2015"/>
    <n v="10"/>
    <n v="20"/>
    <s v="开票专员"/>
    <s v="津瑞"/>
    <x v="7"/>
    <s v="电信"/>
    <s v="河南"/>
    <n v="1506"/>
    <s v="彩铃"/>
    <n v="2816.12"/>
    <x v="4"/>
  </r>
  <r>
    <n v="2015"/>
    <n v="10"/>
    <n v="20"/>
    <s v="开票专员"/>
    <s v="津瑞"/>
    <x v="7"/>
    <s v="电信"/>
    <s v="河南"/>
    <n v="1507"/>
    <s v="彩铃"/>
    <n v="2721.38"/>
    <x v="4"/>
  </r>
  <r>
    <n v="2015"/>
    <n v="10"/>
    <n v="20"/>
    <s v="开票专员"/>
    <s v="津瑞"/>
    <x v="14"/>
    <s v="联通"/>
    <s v="江西"/>
    <n v="1507"/>
    <s v="信息费"/>
    <n v="27463.119999999999"/>
    <x v="4"/>
  </r>
  <r>
    <n v="2015"/>
    <n v="10"/>
    <n v="20"/>
    <s v="开票专员"/>
    <s v="津瑞"/>
    <x v="14"/>
    <s v="联通"/>
    <s v="江西"/>
    <n v="1507"/>
    <s v="彩信"/>
    <n v="28160.99"/>
    <x v="4"/>
  </r>
  <r>
    <n v="2015"/>
    <n v="10"/>
    <n v="20"/>
    <s v="开票专员"/>
    <s v="津瑞"/>
    <x v="14"/>
    <s v="联通"/>
    <s v="江西"/>
    <n v="1507"/>
    <s v="彩铃"/>
    <n v="1907.72"/>
    <x v="4"/>
  </r>
  <r>
    <n v="2015"/>
    <n v="10"/>
    <n v="21"/>
    <s v="开票专员"/>
    <s v="津瑞"/>
    <x v="22"/>
    <s v="联通"/>
    <s v="青海"/>
    <n v="1506"/>
    <s v="信息费"/>
    <n v="2321.9699999999998"/>
    <x v="4"/>
  </r>
  <r>
    <n v="2015"/>
    <n v="10"/>
    <n v="21"/>
    <s v="开票专员"/>
    <s v="津瑞"/>
    <x v="22"/>
    <s v="联通"/>
    <s v="青海"/>
    <n v="1507"/>
    <s v="信息费"/>
    <n v="2277.59"/>
    <x v="4"/>
  </r>
  <r>
    <n v="2015"/>
    <n v="10"/>
    <n v="21"/>
    <s v="开票专员"/>
    <s v="津瑞"/>
    <x v="22"/>
    <s v="联通"/>
    <s v="青海"/>
    <n v="1508"/>
    <s v="信息费"/>
    <n v="2191.7600000000002"/>
    <x v="4"/>
  </r>
  <r>
    <n v="2015"/>
    <n v="10"/>
    <n v="29"/>
    <s v="王金贺"/>
    <s v="RMC"/>
    <x v="34"/>
    <s v="其他"/>
    <s v="全网"/>
    <n v="1510"/>
    <s v="彩铃"/>
    <n v="1000000"/>
    <x v="4"/>
  </r>
  <r>
    <n v="2015"/>
    <n v="10"/>
    <n v="29"/>
    <s v="王金贺"/>
    <s v="RMC"/>
    <x v="34"/>
    <s v="其他"/>
    <s v="全网"/>
    <n v="1510"/>
    <s v="彩铃"/>
    <n v="300000"/>
    <x v="4"/>
  </r>
  <r>
    <n v="2015"/>
    <n v="10"/>
    <n v="30"/>
    <s v="开票专员"/>
    <s v="津瑞"/>
    <x v="22"/>
    <s v="联通"/>
    <s v="青海"/>
    <n v="1506"/>
    <s v="信息费"/>
    <n v="-2321.9699999999998"/>
    <x v="4"/>
  </r>
  <r>
    <n v="2015"/>
    <n v="10"/>
    <n v="30"/>
    <s v="开票专员"/>
    <s v="津瑞"/>
    <x v="22"/>
    <s v="联通"/>
    <s v="青海"/>
    <n v="1507"/>
    <s v="信息费"/>
    <n v="-2277.59"/>
    <x v="4"/>
  </r>
  <r>
    <n v="2015"/>
    <n v="10"/>
    <n v="30"/>
    <s v="开票专员"/>
    <s v="津瑞"/>
    <x v="22"/>
    <s v="联通"/>
    <s v="青海"/>
    <n v="1508"/>
    <s v="信息费"/>
    <n v="-2191.7600000000002"/>
    <x v="4"/>
  </r>
  <r>
    <n v="2015"/>
    <n v="11"/>
    <n v="18"/>
    <s v="开票专员"/>
    <s v="RMC"/>
    <x v="2"/>
    <s v="移动"/>
    <s v="天津"/>
    <n v="1510"/>
    <s v="信息费"/>
    <n v="93517.93"/>
    <x v="4"/>
  </r>
  <r>
    <n v="2015"/>
    <n v="11"/>
    <n v="18"/>
    <s v="开票专员"/>
    <s v="津瑞"/>
    <x v="26"/>
    <s v="联通"/>
    <s v="宁夏"/>
    <n v="1508"/>
    <s v="信息费"/>
    <n v="4106.5"/>
    <x v="4"/>
  </r>
  <r>
    <n v="2015"/>
    <n v="11"/>
    <n v="19"/>
    <s v="开票专员"/>
    <s v="津瑞"/>
    <x v="31"/>
    <s v="联通"/>
    <s v="全网"/>
    <n v="1509"/>
    <s v="信息费"/>
    <n v="491708.21"/>
    <x v="4"/>
  </r>
  <r>
    <n v="2015"/>
    <n v="11"/>
    <n v="19"/>
    <s v="开票专员"/>
    <s v="RMC"/>
    <x v="32"/>
    <s v="移动"/>
    <s v="江苏"/>
    <n v="1509"/>
    <s v="游戏"/>
    <n v="137408.98000000001"/>
    <x v="4"/>
  </r>
  <r>
    <n v="2015"/>
    <n v="11"/>
    <n v="19"/>
    <s v="开票专员"/>
    <s v="津瑞"/>
    <x v="4"/>
    <s v="联通"/>
    <s v="天津"/>
    <n v="1507"/>
    <s v="彩铃"/>
    <n v="2970"/>
    <x v="4"/>
  </r>
  <r>
    <n v="2015"/>
    <n v="11"/>
    <n v="23"/>
    <s v="开票专员"/>
    <s v="津瑞"/>
    <x v="18"/>
    <s v="联通"/>
    <s v="陕西"/>
    <n v="1506"/>
    <s v="信息费"/>
    <n v="1584.5"/>
    <x v="4"/>
  </r>
  <r>
    <n v="2015"/>
    <n v="11"/>
    <n v="24"/>
    <s v="开票专员"/>
    <s v="津瑞"/>
    <x v="14"/>
    <s v="联通"/>
    <s v="江西"/>
    <n v="1508"/>
    <s v="信息费"/>
    <n v="26688.89"/>
    <x v="4"/>
  </r>
  <r>
    <n v="2015"/>
    <n v="11"/>
    <n v="24"/>
    <s v="开票专员"/>
    <s v="津瑞"/>
    <x v="14"/>
    <s v="联通"/>
    <s v="江西"/>
    <n v="1508"/>
    <s v="彩信"/>
    <n v="27453.3"/>
    <x v="4"/>
  </r>
  <r>
    <n v="2015"/>
    <n v="11"/>
    <n v="24"/>
    <s v="开票专员"/>
    <s v="津瑞"/>
    <x v="14"/>
    <s v="联通"/>
    <s v="江西"/>
    <n v="1508"/>
    <s v="彩铃"/>
    <n v="1751.3"/>
    <x v="4"/>
  </r>
  <r>
    <n v="2015"/>
    <n v="12"/>
    <n v="2"/>
    <s v="开票专员"/>
    <s v="津瑞"/>
    <x v="17"/>
    <s v="电信"/>
    <s v="江苏"/>
    <n v="1509"/>
    <s v="彩信"/>
    <n v="3756.44"/>
    <x v="4"/>
  </r>
  <r>
    <n v="2015"/>
    <n v="12"/>
    <n v="2"/>
    <s v="开票专员"/>
    <s v="津瑞"/>
    <x v="17"/>
    <s v="电信"/>
    <s v="江苏"/>
    <n v="1510"/>
    <s v="彩信"/>
    <n v="3547.68"/>
    <x v="4"/>
  </r>
  <r>
    <n v="2015"/>
    <n v="12"/>
    <n v="4"/>
    <s v="开票专员"/>
    <s v="RMC"/>
    <x v="3"/>
    <s v="移动"/>
    <s v="吉林"/>
    <n v="1507"/>
    <s v="信息费"/>
    <n v="181977.42"/>
    <x v="4"/>
  </r>
  <r>
    <n v="2015"/>
    <n v="12"/>
    <n v="4"/>
    <s v="开票专员"/>
    <s v="RMC"/>
    <x v="3"/>
    <s v="移动"/>
    <s v="吉林"/>
    <n v="1508"/>
    <s v="信息费"/>
    <n v="222459.47"/>
    <x v="4"/>
  </r>
  <r>
    <n v="2015"/>
    <n v="12"/>
    <n v="4"/>
    <s v="开票专员"/>
    <s v="RMC"/>
    <x v="3"/>
    <s v="移动"/>
    <s v="吉林"/>
    <n v="1509"/>
    <s v="信息费"/>
    <n v="258579.9"/>
    <x v="4"/>
  </r>
  <r>
    <n v="2015"/>
    <n v="12"/>
    <n v="4"/>
    <s v="开票专员"/>
    <s v="RMC"/>
    <x v="3"/>
    <s v="移动"/>
    <s v="吉林"/>
    <n v="1510"/>
    <s v="信息费"/>
    <n v="185325.71"/>
    <x v="4"/>
  </r>
  <r>
    <n v="2015"/>
    <n v="12"/>
    <n v="8"/>
    <s v="开票专员"/>
    <s v="RMC"/>
    <x v="2"/>
    <s v="移动"/>
    <s v="天津"/>
    <n v="1511"/>
    <s v="信息费"/>
    <n v="106620.83"/>
    <x v="4"/>
  </r>
  <r>
    <n v="2015"/>
    <n v="12"/>
    <n v="8"/>
    <s v="开票专员"/>
    <s v="津瑞"/>
    <x v="26"/>
    <s v="联通"/>
    <s v="宁夏"/>
    <n v="1509"/>
    <s v="信息费"/>
    <n v="3972"/>
    <x v="4"/>
  </r>
  <r>
    <n v="2015"/>
    <n v="12"/>
    <n v="9"/>
    <s v="开票专员"/>
    <s v="津瑞"/>
    <x v="11"/>
    <s v="电信"/>
    <s v="北京"/>
    <n v="1509"/>
    <s v="信息费"/>
    <n v="2964.77"/>
    <x v="4"/>
  </r>
  <r>
    <n v="2015"/>
    <n v="12"/>
    <n v="9"/>
    <s v="开票专员"/>
    <s v="津瑞"/>
    <x v="11"/>
    <s v="电信"/>
    <s v="北京"/>
    <n v="1509"/>
    <s v="信息费"/>
    <n v="4909.1099999999997"/>
    <x v="4"/>
  </r>
  <r>
    <n v="2015"/>
    <n v="12"/>
    <n v="9"/>
    <s v="开票专员"/>
    <s v="津瑞"/>
    <x v="11"/>
    <s v="电信"/>
    <s v="北京"/>
    <n v="1510"/>
    <s v="信息费"/>
    <n v="2917.93"/>
    <x v="4"/>
  </r>
  <r>
    <n v="2015"/>
    <n v="12"/>
    <n v="9"/>
    <s v="开票专员"/>
    <s v="津瑞"/>
    <x v="11"/>
    <s v="电信"/>
    <s v="北京"/>
    <n v="1510"/>
    <s v="信息费"/>
    <n v="4758.24"/>
    <x v="4"/>
  </r>
  <r>
    <n v="2015"/>
    <n v="12"/>
    <n v="9"/>
    <s v="开票专员"/>
    <s v="津瑞"/>
    <x v="11"/>
    <s v="电信"/>
    <s v="北京"/>
    <n v="1511"/>
    <s v="信息费"/>
    <n v="3677.56"/>
    <x v="4"/>
  </r>
  <r>
    <n v="2015"/>
    <n v="12"/>
    <n v="9"/>
    <s v="开票专员"/>
    <s v="津瑞"/>
    <x v="11"/>
    <s v="电信"/>
    <s v="北京"/>
    <n v="1511"/>
    <s v="信息费"/>
    <n v="7312.17"/>
    <x v="4"/>
  </r>
  <r>
    <n v="2015"/>
    <n v="12"/>
    <n v="15"/>
    <s v="开票专员"/>
    <s v="津瑞"/>
    <x v="22"/>
    <s v="联通"/>
    <s v="青海"/>
    <n v="1509"/>
    <s v="信息费"/>
    <n v="2156.9699999999998"/>
    <x v="4"/>
  </r>
  <r>
    <n v="2015"/>
    <n v="12"/>
    <n v="15"/>
    <s v="开票专员"/>
    <s v="津瑞"/>
    <x v="22"/>
    <s v="联通"/>
    <s v="青海"/>
    <n v="1510"/>
    <s v="信息费"/>
    <n v="2031.57"/>
    <x v="4"/>
  </r>
  <r>
    <n v="2015"/>
    <n v="12"/>
    <n v="15"/>
    <s v="开票专员"/>
    <s v="津瑞"/>
    <x v="22"/>
    <s v="联通"/>
    <s v="青海"/>
    <n v="1511"/>
    <s v="信息费"/>
    <n v="1958.97"/>
    <x v="4"/>
  </r>
  <r>
    <n v="2015"/>
    <n v="12"/>
    <n v="15"/>
    <s v="开票专员"/>
    <s v="津瑞"/>
    <x v="11"/>
    <s v="电信"/>
    <s v="北京"/>
    <n v="1502"/>
    <s v="信息费"/>
    <n v="5891.68"/>
    <x v="4"/>
  </r>
  <r>
    <n v="2015"/>
    <n v="12"/>
    <n v="15"/>
    <s v="开票专员"/>
    <s v="津瑞"/>
    <x v="11"/>
    <s v="电信"/>
    <s v="北京"/>
    <n v="1503"/>
    <s v="信息费"/>
    <n v="3255.8"/>
    <x v="4"/>
  </r>
  <r>
    <n v="2015"/>
    <n v="12"/>
    <n v="15"/>
    <s v="开票专员"/>
    <s v="津瑞"/>
    <x v="11"/>
    <s v="电信"/>
    <s v="北京"/>
    <n v="1503"/>
    <s v="信息费"/>
    <n v="5751.85"/>
    <x v="4"/>
  </r>
  <r>
    <n v="2015"/>
    <n v="12"/>
    <n v="15"/>
    <s v="开票专员"/>
    <s v="津瑞"/>
    <x v="11"/>
    <s v="电信"/>
    <s v="北京"/>
    <n v="1504"/>
    <s v="信息费"/>
    <n v="3167.86"/>
    <x v="4"/>
  </r>
  <r>
    <n v="2015"/>
    <n v="12"/>
    <n v="15"/>
    <s v="开票专员"/>
    <s v="津瑞"/>
    <x v="11"/>
    <s v="电信"/>
    <s v="北京"/>
    <n v="1504"/>
    <s v="信息费"/>
    <n v="5490.56"/>
    <x v="4"/>
  </r>
  <r>
    <n v="2015"/>
    <n v="12"/>
    <n v="16"/>
    <s v="开票专员"/>
    <s v="RMC"/>
    <x v="32"/>
    <s v="移动"/>
    <s v="全网"/>
    <n v="1510"/>
    <s v="游戏"/>
    <n v="21881.72"/>
    <x v="4"/>
  </r>
  <r>
    <n v="2015"/>
    <n v="12"/>
    <n v="24"/>
    <s v="开票专员"/>
    <s v="津瑞"/>
    <x v="14"/>
    <s v="联通"/>
    <s v="江西"/>
    <n v="1509"/>
    <s v="信息费"/>
    <n v="25854.49"/>
    <x v="4"/>
  </r>
  <r>
    <n v="2015"/>
    <n v="12"/>
    <n v="24"/>
    <s v="开票专员"/>
    <s v="津瑞"/>
    <x v="14"/>
    <s v="联通"/>
    <s v="江西"/>
    <n v="1509"/>
    <s v="彩信"/>
    <n v="26712"/>
    <x v="4"/>
  </r>
  <r>
    <n v="2015"/>
    <n v="12"/>
    <n v="24"/>
    <s v="开票专员"/>
    <s v="津瑞"/>
    <x v="14"/>
    <s v="联通"/>
    <s v="江西"/>
    <n v="1509"/>
    <s v="彩铃"/>
    <n v="1664.19"/>
    <x v="4"/>
  </r>
  <r>
    <n v="2016"/>
    <n v="1"/>
    <n v="7"/>
    <s v="开票专员"/>
    <s v="津瑞"/>
    <x v="26"/>
    <s v="联通"/>
    <s v="宁夏"/>
    <n v="1510"/>
    <s v="信息费"/>
    <n v="3834.5"/>
    <x v="4"/>
  </r>
  <r>
    <n v="2016"/>
    <n v="1"/>
    <n v="7"/>
    <s v="开票专员"/>
    <s v="津瑞"/>
    <x v="31"/>
    <s v="联通"/>
    <s v="全网"/>
    <n v="1511"/>
    <s v="信息费"/>
    <n v="661948.02"/>
    <x v="4"/>
  </r>
  <r>
    <n v="2016"/>
    <n v="1"/>
    <n v="8"/>
    <s v="开票专员"/>
    <s v="RMC"/>
    <x v="2"/>
    <s v="移动"/>
    <s v="天津"/>
    <n v="1512"/>
    <s v="信息费"/>
    <n v="140560.72"/>
    <x v="4"/>
  </r>
  <r>
    <n v="2016"/>
    <n v="1"/>
    <n v="8"/>
    <s v="开票专员"/>
    <s v="津瑞"/>
    <x v="4"/>
    <s v="联通"/>
    <s v="天津"/>
    <n v="1508"/>
    <s v="彩铃"/>
    <n v="2917.5"/>
    <x v="4"/>
  </r>
  <r>
    <n v="2016"/>
    <n v="1"/>
    <n v="20"/>
    <s v="开票专员"/>
    <s v="津瑞"/>
    <x v="27"/>
    <s v="联通"/>
    <s v="云南"/>
    <n v="1409"/>
    <s v="彩信"/>
    <n v="1457.135"/>
    <x v="3"/>
  </r>
  <r>
    <n v="2016"/>
    <n v="1"/>
    <n v="20"/>
    <s v="开票专员"/>
    <s v="津瑞"/>
    <x v="27"/>
    <s v="联通"/>
    <s v="云南"/>
    <n v="1410"/>
    <s v="彩信"/>
    <n v="1457.135"/>
    <x v="3"/>
  </r>
  <r>
    <n v="2016"/>
    <n v="1"/>
    <n v="20"/>
    <s v="开票专员"/>
    <s v="津瑞"/>
    <x v="27"/>
    <s v="联通"/>
    <s v="云南"/>
    <n v="1411"/>
    <s v="彩信"/>
    <n v="1457.135"/>
    <x v="3"/>
  </r>
  <r>
    <n v="2016"/>
    <n v="1"/>
    <n v="20"/>
    <s v="开票专员"/>
    <s v="津瑞"/>
    <x v="27"/>
    <s v="联通"/>
    <s v="云南"/>
    <n v="1412"/>
    <s v="彩信"/>
    <n v="1457.135"/>
    <x v="3"/>
  </r>
  <r>
    <n v="2016"/>
    <n v="1"/>
    <n v="22"/>
    <s v="开票专员"/>
    <s v="津瑞"/>
    <x v="14"/>
    <s v="联通"/>
    <s v="江西"/>
    <n v="1510"/>
    <s v="彩铃"/>
    <n v="1566.17"/>
    <x v="4"/>
  </r>
  <r>
    <n v="2016"/>
    <n v="1"/>
    <n v="27"/>
    <s v="开票专员"/>
    <s v="津瑞"/>
    <x v="4"/>
    <s v="联通"/>
    <s v="天津"/>
    <n v="1509"/>
    <s v="彩铃"/>
    <n v="2645.06"/>
    <x v="4"/>
  </r>
  <r>
    <n v="2016"/>
    <n v="2"/>
    <n v="18"/>
    <s v="开票专员"/>
    <s v="RMC"/>
    <x v="32"/>
    <s v="移动"/>
    <s v="全网"/>
    <n v="1512"/>
    <s v="游戏"/>
    <n v="20957.41"/>
    <x v="4"/>
  </r>
  <r>
    <n v="2016"/>
    <n v="2"/>
    <n v="18"/>
    <s v="开票专员"/>
    <s v="RMC"/>
    <x v="32"/>
    <s v="移动"/>
    <s v="全网"/>
    <n v="1511"/>
    <s v="游戏"/>
    <n v="4833.8599999999997"/>
    <x v="4"/>
  </r>
  <r>
    <n v="2016"/>
    <n v="2"/>
    <n v="18"/>
    <s v="开票专员"/>
    <s v="津瑞"/>
    <x v="4"/>
    <s v="联通"/>
    <s v="天津"/>
    <n v="1510"/>
    <s v="彩铃"/>
    <n v="2320"/>
    <x v="4"/>
  </r>
  <r>
    <n v="2016"/>
    <n v="3"/>
    <n v="1"/>
    <s v="开票专员"/>
    <s v="津瑞"/>
    <x v="14"/>
    <s v="联通"/>
    <s v="江西"/>
    <n v="1511"/>
    <s v="彩铃"/>
    <n v="1464.21"/>
    <x v="4"/>
  </r>
  <r>
    <n v="2016"/>
    <n v="3"/>
    <n v="1"/>
    <s v="开票专员"/>
    <s v="津瑞"/>
    <x v="14"/>
    <s v="联通"/>
    <s v="江西"/>
    <n v="1511"/>
    <s v="彩信"/>
    <n v="25084.51"/>
    <x v="4"/>
  </r>
  <r>
    <n v="2016"/>
    <n v="3"/>
    <n v="1"/>
    <s v="开票专员"/>
    <s v="津瑞"/>
    <x v="14"/>
    <s v="联通"/>
    <s v="江西"/>
    <n v="1511"/>
    <s v="信息费"/>
    <n v="19627.46"/>
    <x v="4"/>
  </r>
  <r>
    <n v="2016"/>
    <n v="3"/>
    <n v="1"/>
    <s v="开票专员"/>
    <s v="津瑞"/>
    <x v="11"/>
    <s v="电信"/>
    <s v="北京"/>
    <n v="1512"/>
    <s v="信息费"/>
    <n v="3577.32"/>
    <x v="4"/>
  </r>
  <r>
    <n v="2016"/>
    <n v="3"/>
    <n v="1"/>
    <s v="开票专员"/>
    <s v="津瑞"/>
    <x v="11"/>
    <s v="电信"/>
    <s v="北京"/>
    <n v="1512"/>
    <s v="信息费"/>
    <n v="7043.51"/>
    <x v="4"/>
  </r>
  <r>
    <n v="2016"/>
    <n v="3"/>
    <n v="1"/>
    <s v="开票专员"/>
    <s v="津瑞"/>
    <x v="11"/>
    <s v="电信"/>
    <s v="北京"/>
    <n v="1601"/>
    <s v="信息费"/>
    <n v="12507.74"/>
    <x v="5"/>
  </r>
  <r>
    <n v="2016"/>
    <n v="3"/>
    <n v="1"/>
    <s v="开票专员"/>
    <s v="津瑞"/>
    <x v="11"/>
    <s v="电信"/>
    <s v="北京"/>
    <n v="1601"/>
    <s v="信息费"/>
    <n v="44992.34"/>
    <x v="5"/>
  </r>
  <r>
    <n v="2016"/>
    <n v="3"/>
    <n v="3"/>
    <s v="开票专员"/>
    <s v="津瑞"/>
    <x v="27"/>
    <s v="联通"/>
    <s v="云南"/>
    <n v="1306"/>
    <s v="彩信"/>
    <n v="4314.1477777777782"/>
    <x v="2"/>
  </r>
  <r>
    <n v="2016"/>
    <n v="3"/>
    <n v="3"/>
    <s v="开票专员"/>
    <s v="津瑞"/>
    <x v="27"/>
    <s v="联通"/>
    <s v="云南"/>
    <n v="1307"/>
    <s v="彩信"/>
    <n v="4314.1477777777782"/>
    <x v="2"/>
  </r>
  <r>
    <n v="2016"/>
    <n v="3"/>
    <n v="3"/>
    <s v="开票专员"/>
    <s v="津瑞"/>
    <x v="27"/>
    <s v="联通"/>
    <s v="云南"/>
    <n v="1308"/>
    <s v="彩信"/>
    <n v="4314.1477777777782"/>
    <x v="2"/>
  </r>
  <r>
    <n v="2016"/>
    <n v="3"/>
    <n v="3"/>
    <s v="开票专员"/>
    <s v="津瑞"/>
    <x v="27"/>
    <s v="联通"/>
    <s v="云南"/>
    <n v="1309"/>
    <s v="彩信"/>
    <n v="4314.1477777777782"/>
    <x v="2"/>
  </r>
  <r>
    <n v="2016"/>
    <n v="3"/>
    <n v="3"/>
    <s v="开票专员"/>
    <s v="津瑞"/>
    <x v="27"/>
    <s v="联通"/>
    <s v="云南"/>
    <n v="1310"/>
    <s v="彩信"/>
    <n v="4314.1477777777782"/>
    <x v="2"/>
  </r>
  <r>
    <n v="2016"/>
    <n v="3"/>
    <n v="3"/>
    <s v="开票专员"/>
    <s v="津瑞"/>
    <x v="27"/>
    <s v="联通"/>
    <s v="云南"/>
    <n v="1311"/>
    <s v="彩信"/>
    <n v="4314.1477777777782"/>
    <x v="2"/>
  </r>
  <r>
    <n v="2016"/>
    <n v="3"/>
    <n v="3"/>
    <s v="开票专员"/>
    <s v="津瑞"/>
    <x v="27"/>
    <s v="联通"/>
    <s v="云南"/>
    <n v="1312"/>
    <s v="彩信"/>
    <n v="4314.1477777777782"/>
    <x v="2"/>
  </r>
  <r>
    <n v="2016"/>
    <n v="3"/>
    <n v="3"/>
    <s v="开票专员"/>
    <s v="津瑞"/>
    <x v="27"/>
    <s v="联通"/>
    <s v="云南"/>
    <n v="1401"/>
    <s v="彩信"/>
    <n v="4314.1477777777782"/>
    <x v="2"/>
  </r>
  <r>
    <n v="2016"/>
    <n v="3"/>
    <n v="3"/>
    <s v="开票专员"/>
    <s v="津瑞"/>
    <x v="27"/>
    <s v="联通"/>
    <s v="云南"/>
    <n v="1402"/>
    <s v="彩信"/>
    <n v="4314.1477777777782"/>
    <x v="2"/>
  </r>
  <r>
    <n v="2016"/>
    <n v="3"/>
    <n v="3"/>
    <s v="开票专员"/>
    <s v="津瑞"/>
    <x v="18"/>
    <s v="联通"/>
    <s v="陕西"/>
    <n v="1507"/>
    <s v="信息费"/>
    <n v="1514"/>
    <x v="4"/>
  </r>
  <r>
    <n v="2016"/>
    <n v="3"/>
    <n v="3"/>
    <s v="开票专员"/>
    <s v="津瑞"/>
    <x v="18"/>
    <s v="联通"/>
    <s v="陕西"/>
    <n v="1508"/>
    <s v="信息费"/>
    <n v="1505.01"/>
    <x v="4"/>
  </r>
  <r>
    <n v="2016"/>
    <n v="3"/>
    <n v="3"/>
    <s v="开票专员"/>
    <s v="津瑞"/>
    <x v="18"/>
    <s v="联通"/>
    <s v="陕西"/>
    <n v="1509"/>
    <s v="信息费"/>
    <n v="1425.51"/>
    <x v="4"/>
  </r>
  <r>
    <n v="2016"/>
    <n v="3"/>
    <n v="3"/>
    <s v="开票专员"/>
    <s v="津瑞"/>
    <x v="18"/>
    <s v="联通"/>
    <s v="陕西"/>
    <n v="1510"/>
    <s v="信息费"/>
    <n v="1253"/>
    <x v="4"/>
  </r>
  <r>
    <n v="2016"/>
    <n v="3"/>
    <n v="8"/>
    <s v="开票专员"/>
    <s v="津瑞"/>
    <x v="7"/>
    <s v="电信"/>
    <s v="河南"/>
    <n v="1508"/>
    <s v="彩铃"/>
    <n v="2641.32"/>
    <x v="4"/>
  </r>
  <r>
    <n v="2016"/>
    <n v="3"/>
    <n v="8"/>
    <s v="开票专员"/>
    <s v="津瑞"/>
    <x v="7"/>
    <s v="电信"/>
    <s v="河南"/>
    <n v="1509"/>
    <s v="彩铃"/>
    <n v="2536.44"/>
    <x v="4"/>
  </r>
  <r>
    <n v="2016"/>
    <n v="3"/>
    <n v="9"/>
    <s v="开票专员"/>
    <s v="津瑞"/>
    <x v="31"/>
    <s v="联通"/>
    <s v="全网"/>
    <n v="1601"/>
    <s v="信息费"/>
    <n v="628811.97"/>
    <x v="5"/>
  </r>
  <r>
    <n v="2016"/>
    <n v="3"/>
    <n v="9"/>
    <s v="开票专员"/>
    <s v="津瑞"/>
    <x v="17"/>
    <s v="电信"/>
    <s v="江苏"/>
    <n v="1511"/>
    <s v="彩信"/>
    <n v="3386.69"/>
    <x v="4"/>
  </r>
  <r>
    <n v="2016"/>
    <n v="3"/>
    <n v="9"/>
    <s v="开票专员"/>
    <s v="津瑞"/>
    <x v="17"/>
    <s v="电信"/>
    <s v="江苏"/>
    <n v="1512"/>
    <s v="彩信"/>
    <n v="3283.58"/>
    <x v="4"/>
  </r>
  <r>
    <n v="2016"/>
    <n v="3"/>
    <n v="9"/>
    <s v="开票专员"/>
    <s v="津瑞"/>
    <x v="17"/>
    <s v="电信"/>
    <s v="江苏"/>
    <n v="1601"/>
    <s v="彩信"/>
    <n v="3144.69"/>
    <x v="5"/>
  </r>
  <r>
    <n v="2016"/>
    <n v="3"/>
    <n v="14"/>
    <s v="开票专员"/>
    <s v="津瑞"/>
    <x v="26"/>
    <s v="联通"/>
    <s v="宁夏"/>
    <n v="1511"/>
    <s v="信息费"/>
    <n v="3717.01"/>
    <x v="4"/>
  </r>
  <r>
    <n v="2016"/>
    <n v="3"/>
    <n v="14"/>
    <s v="开票专员"/>
    <s v="津瑞"/>
    <x v="26"/>
    <s v="联通"/>
    <s v="宁夏"/>
    <n v="1512"/>
    <s v="信息费"/>
    <n v="3557.51"/>
    <x v="4"/>
  </r>
  <r>
    <n v="2016"/>
    <n v="3"/>
    <n v="15"/>
    <s v="开票专员"/>
    <s v="RMC"/>
    <x v="32"/>
    <s v="移动"/>
    <s v="全网"/>
    <n v="1601"/>
    <s v="游戏"/>
    <n v="19529.29"/>
    <x v="5"/>
  </r>
  <r>
    <n v="2016"/>
    <n v="3"/>
    <n v="22"/>
    <s v="开票专员"/>
    <s v="津瑞"/>
    <x v="22"/>
    <s v="联通"/>
    <s v="青海"/>
    <n v="1512"/>
    <s v="信息费"/>
    <n v="1838.98"/>
    <x v="4"/>
  </r>
  <r>
    <n v="2016"/>
    <n v="3"/>
    <n v="22"/>
    <s v="开票专员"/>
    <s v="津瑞"/>
    <x v="22"/>
    <s v="联通"/>
    <s v="青海"/>
    <n v="1601"/>
    <s v="信息费"/>
    <n v="1782.56"/>
    <x v="5"/>
  </r>
  <r>
    <n v="2016"/>
    <n v="3"/>
    <n v="22"/>
    <s v="开票专员"/>
    <s v="津瑞"/>
    <x v="22"/>
    <s v="联通"/>
    <s v="青海"/>
    <n v="1602"/>
    <s v="信息费"/>
    <n v="1738.76"/>
    <x v="5"/>
  </r>
  <r>
    <n v="2016"/>
    <n v="3"/>
    <n v="24"/>
    <s v="开票专员"/>
    <s v="津瑞"/>
    <x v="14"/>
    <s v="联通"/>
    <s v="江西"/>
    <n v="1512"/>
    <s v="彩铃"/>
    <n v="1359.26"/>
    <x v="4"/>
  </r>
  <r>
    <n v="2016"/>
    <n v="3"/>
    <n v="24"/>
    <s v="开票专员"/>
    <s v="津瑞"/>
    <x v="14"/>
    <s v="联通"/>
    <s v="江西"/>
    <n v="1512"/>
    <s v="彩信"/>
    <n v="24467.1"/>
    <x v="4"/>
  </r>
  <r>
    <n v="2016"/>
    <n v="3"/>
    <n v="24"/>
    <s v="开票专员"/>
    <s v="津瑞"/>
    <x v="14"/>
    <s v="联通"/>
    <s v="江西"/>
    <n v="1512"/>
    <s v="信息费"/>
    <n v="23817.5"/>
    <x v="4"/>
  </r>
  <r>
    <n v="2016"/>
    <n v="3"/>
    <n v="30"/>
    <s v="开票专员"/>
    <s v="津瑞"/>
    <x v="4"/>
    <s v="联通"/>
    <s v="天津"/>
    <n v="1511"/>
    <s v="彩铃"/>
    <n v="2039.78"/>
    <x v="4"/>
  </r>
  <r>
    <n v="2016"/>
    <n v="4"/>
    <n v="12"/>
    <s v="开票专员"/>
    <s v="津瑞"/>
    <x v="4"/>
    <s v="联通"/>
    <s v="天津"/>
    <n v="1512"/>
    <s v="彩铃"/>
    <n v="1872.5"/>
    <x v="4"/>
  </r>
  <r>
    <n v="2016"/>
    <n v="4"/>
    <n v="14"/>
    <s v="开票专员"/>
    <s v="津瑞"/>
    <x v="26"/>
    <s v="联通"/>
    <s v="宁夏"/>
    <n v="1601"/>
    <s v="信息费"/>
    <n v="3439"/>
    <x v="5"/>
  </r>
  <r>
    <n v="2016"/>
    <n v="4"/>
    <n v="15"/>
    <s v="开票专员"/>
    <s v="RMC"/>
    <x v="32"/>
    <s v="移动"/>
    <s v="全网"/>
    <n v="1602"/>
    <s v="游戏"/>
    <n v="18424.509999999998"/>
    <x v="5"/>
  </r>
  <r>
    <n v="2016"/>
    <n v="4"/>
    <n v="15"/>
    <s v="开票专员"/>
    <s v="津瑞"/>
    <x v="18"/>
    <s v="联通"/>
    <s v="陕西"/>
    <n v="1511"/>
    <s v="信息费"/>
    <n v="1159.5"/>
    <x v="4"/>
  </r>
  <r>
    <n v="2016"/>
    <n v="4"/>
    <n v="15"/>
    <s v="开票专员"/>
    <s v="津瑞"/>
    <x v="18"/>
    <s v="联通"/>
    <s v="陕西"/>
    <n v="1512"/>
    <s v="信息费"/>
    <n v="1136"/>
    <x v="4"/>
  </r>
  <r>
    <n v="2016"/>
    <n v="4"/>
    <n v="21"/>
    <s v="开票专员"/>
    <s v="津瑞"/>
    <x v="14"/>
    <s v="联通"/>
    <s v="江西"/>
    <n v="1601"/>
    <s v="彩铃"/>
    <n v="1268.19"/>
    <x v="5"/>
  </r>
  <r>
    <n v="2016"/>
    <n v="4"/>
    <n v="21"/>
    <s v="开票专员"/>
    <s v="津瑞"/>
    <x v="14"/>
    <s v="联通"/>
    <s v="江西"/>
    <n v="1601"/>
    <s v="彩信"/>
    <n v="23847.62"/>
    <x v="5"/>
  </r>
  <r>
    <n v="2016"/>
    <n v="4"/>
    <n v="21"/>
    <s v="开票专员"/>
    <s v="津瑞"/>
    <x v="14"/>
    <s v="联通"/>
    <s v="江西"/>
    <n v="1601"/>
    <s v="信息费"/>
    <n v="21344.01"/>
    <x v="5"/>
  </r>
  <r>
    <n v="2016"/>
    <n v="5"/>
    <n v="5"/>
    <s v="开票专员"/>
    <s v="津瑞"/>
    <x v="26"/>
    <s v="联通"/>
    <s v="宁夏"/>
    <n v="1602"/>
    <s v="信息费"/>
    <n v="3343.02"/>
    <x v="5"/>
  </r>
  <r>
    <n v="2016"/>
    <n v="5"/>
    <n v="16"/>
    <s v="开票专员"/>
    <s v="RMC"/>
    <x v="32"/>
    <s v="移动"/>
    <s v="全网"/>
    <n v="1603"/>
    <s v="游戏"/>
    <n v="17949.97"/>
    <x v="5"/>
  </r>
  <r>
    <n v="2016"/>
    <n v="5"/>
    <n v="20"/>
    <s v="开票专员"/>
    <s v="津瑞"/>
    <x v="4"/>
    <s v="联通"/>
    <s v="天津"/>
    <n v="1601"/>
    <s v="彩铃"/>
    <n v="1720"/>
    <x v="5"/>
  </r>
  <r>
    <n v="2016"/>
    <n v="5"/>
    <n v="24"/>
    <s v="开票专员"/>
    <s v="津瑞"/>
    <x v="14"/>
    <s v="联通"/>
    <s v="江西"/>
    <n v="1602"/>
    <s v="彩铃"/>
    <n v="1175.1199999999999"/>
    <x v="5"/>
  </r>
  <r>
    <n v="2016"/>
    <n v="5"/>
    <n v="24"/>
    <s v="开票专员"/>
    <s v="津瑞"/>
    <x v="14"/>
    <s v="联通"/>
    <s v="江西"/>
    <n v="1602"/>
    <s v="彩信"/>
    <n v="23299.49"/>
    <x v="5"/>
  </r>
  <r>
    <n v="2016"/>
    <n v="5"/>
    <n v="24"/>
    <s v="开票专员"/>
    <s v="津瑞"/>
    <x v="14"/>
    <s v="联通"/>
    <s v="江西"/>
    <n v="1602"/>
    <s v="信息费"/>
    <n v="22571.49"/>
    <x v="5"/>
  </r>
  <r>
    <n v="2016"/>
    <n v="5"/>
    <n v="26"/>
    <s v="开票专员"/>
    <s v="津瑞"/>
    <x v="7"/>
    <s v="电信"/>
    <s v="河南"/>
    <n v="1510"/>
    <s v="彩铃"/>
    <n v="2470.1999999999998"/>
    <x v="4"/>
  </r>
  <r>
    <n v="2016"/>
    <n v="5"/>
    <n v="26"/>
    <s v="开票专员"/>
    <s v="津瑞"/>
    <x v="7"/>
    <s v="电信"/>
    <s v="河南"/>
    <n v="1511"/>
    <s v="彩铃"/>
    <n v="2349.9"/>
    <x v="4"/>
  </r>
  <r>
    <n v="2016"/>
    <n v="5"/>
    <n v="26"/>
    <s v="开票专员"/>
    <s v="津瑞"/>
    <x v="7"/>
    <s v="电信"/>
    <s v="河南"/>
    <n v="1512"/>
    <s v="彩铃"/>
    <n v="2259.06"/>
    <x v="4"/>
  </r>
  <r>
    <n v="2016"/>
    <n v="5"/>
    <n v="26"/>
    <s v="开票专员"/>
    <s v="津瑞"/>
    <x v="7"/>
    <s v="电信"/>
    <s v="河南"/>
    <n v="1601"/>
    <s v="彩铃"/>
    <n v="2106.1799999999998"/>
    <x v="5"/>
  </r>
  <r>
    <n v="2016"/>
    <n v="5"/>
    <n v="26"/>
    <s v="开票专员"/>
    <s v="津瑞"/>
    <x v="7"/>
    <s v="电信"/>
    <s v="河南"/>
    <n v="1602"/>
    <s v="彩铃"/>
    <n v="2086.56"/>
    <x v="5"/>
  </r>
  <r>
    <n v="2016"/>
    <n v="5"/>
    <n v="26"/>
    <s v="开票专员"/>
    <s v="津瑞"/>
    <x v="7"/>
    <s v="电信"/>
    <s v="河南"/>
    <n v="1603"/>
    <s v="彩铃"/>
    <n v="2023.08"/>
    <x v="5"/>
  </r>
  <r>
    <n v="2016"/>
    <n v="6"/>
    <n v="1"/>
    <s v="开票专员"/>
    <s v="津瑞"/>
    <x v="31"/>
    <s v="联通"/>
    <s v="全网"/>
    <n v="1603"/>
    <s v="信息费"/>
    <n v="600506.32999999996"/>
    <x v="5"/>
  </r>
  <r>
    <n v="2016"/>
    <n v="6"/>
    <n v="15"/>
    <s v="开票专员"/>
    <s v="津瑞"/>
    <x v="14"/>
    <s v="联通"/>
    <s v="江西"/>
    <n v="1603"/>
    <s v="彩铃"/>
    <n v="1123.6400000000001"/>
    <x v="5"/>
  </r>
  <r>
    <n v="2016"/>
    <n v="6"/>
    <n v="15"/>
    <s v="开票专员"/>
    <s v="津瑞"/>
    <x v="14"/>
    <s v="联通"/>
    <s v="江西"/>
    <n v="1603"/>
    <s v="彩信"/>
    <n v="22761.89"/>
    <x v="5"/>
  </r>
  <r>
    <n v="2016"/>
    <n v="6"/>
    <n v="15"/>
    <s v="开票专员"/>
    <s v="津瑞"/>
    <x v="14"/>
    <s v="联通"/>
    <s v="江西"/>
    <n v="1603"/>
    <s v="信息费"/>
    <n v="22067.48"/>
    <x v="5"/>
  </r>
  <r>
    <n v="2016"/>
    <n v="6"/>
    <n v="15"/>
    <s v="开票专员"/>
    <s v="RMC"/>
    <x v="32"/>
    <s v="移动"/>
    <s v="全网"/>
    <n v="1604"/>
    <s v="游戏"/>
    <n v="17724.11"/>
    <x v="5"/>
  </r>
  <r>
    <n v="2016"/>
    <n v="6"/>
    <n v="16"/>
    <s v="开票专员"/>
    <s v="津瑞"/>
    <x v="26"/>
    <s v="联通"/>
    <s v="宁夏"/>
    <n v="1603"/>
    <s v="信息费"/>
    <n v="3208.01"/>
    <x v="5"/>
  </r>
  <r>
    <n v="2016"/>
    <n v="6"/>
    <n v="23"/>
    <s v="开票专员"/>
    <s v="津瑞"/>
    <x v="22"/>
    <s v="联通"/>
    <s v="青海"/>
    <n v="1603"/>
    <s v="信息费"/>
    <n v="1684.18"/>
    <x v="5"/>
  </r>
  <r>
    <n v="2016"/>
    <n v="6"/>
    <n v="23"/>
    <s v="开票专员"/>
    <s v="津瑞"/>
    <x v="22"/>
    <s v="联通"/>
    <s v="青海"/>
    <n v="1604"/>
    <s v="信息费"/>
    <n v="1621.81"/>
    <x v="5"/>
  </r>
  <r>
    <n v="2016"/>
    <n v="6"/>
    <n v="23"/>
    <s v="开票专员"/>
    <s v="津瑞"/>
    <x v="22"/>
    <s v="联通"/>
    <s v="青海"/>
    <n v="1605"/>
    <s v="信息费"/>
    <n v="1537.22"/>
    <x v="5"/>
  </r>
  <r>
    <n v="2016"/>
    <n v="11"/>
    <n v="10"/>
    <s v="开票专员"/>
    <s v="津瑞"/>
    <x v="11"/>
    <s v="电信"/>
    <s v="北京"/>
    <n v="1609"/>
    <s v="信息费"/>
    <n v="3126.44"/>
    <x v="5"/>
  </r>
  <r>
    <n v="2016"/>
    <n v="11"/>
    <n v="10"/>
    <s v="开票专员"/>
    <s v="津瑞"/>
    <x v="11"/>
    <s v="电信"/>
    <s v="北京"/>
    <n v="1609"/>
    <s v="信息费"/>
    <n v="5597.29"/>
    <x v="5"/>
  </r>
  <r>
    <n v="2016"/>
    <n v="6"/>
    <n v="28"/>
    <s v="开票专员"/>
    <s v="津瑞"/>
    <x v="4"/>
    <s v="联通"/>
    <s v="天津"/>
    <n v="1602"/>
    <s v="彩铃"/>
    <n v="1520"/>
    <x v="5"/>
  </r>
  <r>
    <n v="2016"/>
    <n v="7"/>
    <n v="6"/>
    <s v="开票专员"/>
    <s v="津瑞"/>
    <x v="31"/>
    <s v="联通"/>
    <s v="全网"/>
    <n v="1605"/>
    <s v="信息费"/>
    <n v="944331.06"/>
    <x v="5"/>
  </r>
  <r>
    <n v="2016"/>
    <n v="7"/>
    <n v="13"/>
    <s v="开票专员"/>
    <s v="津瑞"/>
    <x v="26"/>
    <s v="联通"/>
    <s v="宁夏"/>
    <n v="1604"/>
    <s v="信息费"/>
    <n v="3087.01"/>
    <x v="5"/>
  </r>
  <r>
    <n v="2016"/>
    <n v="7"/>
    <n v="18"/>
    <s v="开票专员"/>
    <s v="RMC"/>
    <x v="32"/>
    <s v="移动"/>
    <s v="全网"/>
    <n v="1605"/>
    <s v="游戏"/>
    <n v="17441.73"/>
    <x v="5"/>
  </r>
  <r>
    <n v="2016"/>
    <n v="7"/>
    <n v="21"/>
    <s v="开票专员"/>
    <s v="津瑞"/>
    <x v="14"/>
    <s v="联通"/>
    <s v="江西"/>
    <n v="1604"/>
    <s v="彩铃"/>
    <n v="1035.52"/>
    <x v="5"/>
  </r>
  <r>
    <n v="2016"/>
    <n v="7"/>
    <n v="21"/>
    <s v="开票专员"/>
    <s v="津瑞"/>
    <x v="14"/>
    <s v="联通"/>
    <s v="江西"/>
    <n v="1604"/>
    <s v="彩信"/>
    <n v="22184.39"/>
    <x v="5"/>
  </r>
  <r>
    <n v="2016"/>
    <n v="7"/>
    <n v="21"/>
    <s v="开票专员"/>
    <s v="津瑞"/>
    <x v="14"/>
    <s v="联通"/>
    <s v="江西"/>
    <n v="1604"/>
    <s v="信息费"/>
    <n v="21447.99"/>
    <x v="5"/>
  </r>
  <r>
    <n v="2016"/>
    <n v="7"/>
    <n v="22"/>
    <s v="开票专员"/>
    <s v="RMC"/>
    <x v="3"/>
    <s v="移动"/>
    <s v="吉林"/>
    <n v="1511"/>
    <s v="信息费"/>
    <n v="243460.61"/>
    <x v="4"/>
  </r>
  <r>
    <n v="2016"/>
    <n v="7"/>
    <n v="22"/>
    <s v="开票专员"/>
    <s v="RMC"/>
    <x v="3"/>
    <s v="移动"/>
    <s v="吉林"/>
    <n v="1512"/>
    <s v="信息费"/>
    <n v="206102.3"/>
    <x v="4"/>
  </r>
  <r>
    <n v="2016"/>
    <n v="8"/>
    <n v="8"/>
    <s v="开票专员"/>
    <s v="津瑞"/>
    <x v="4"/>
    <s v="联通"/>
    <s v="天津"/>
    <n v="1603"/>
    <s v="彩铃"/>
    <n v="1475"/>
    <x v="5"/>
  </r>
  <r>
    <n v="2016"/>
    <n v="8"/>
    <n v="11"/>
    <s v="开票专员"/>
    <s v="津瑞"/>
    <x v="8"/>
    <s v="电信"/>
    <s v="山西"/>
    <n v="1504"/>
    <s v="彩铃"/>
    <n v="797"/>
    <x v="4"/>
  </r>
  <r>
    <n v="2016"/>
    <n v="8"/>
    <n v="11"/>
    <s v="开票专员"/>
    <s v="津瑞"/>
    <x v="8"/>
    <s v="电信"/>
    <s v="山西"/>
    <n v="1505"/>
    <s v="彩铃"/>
    <n v="797"/>
    <x v="4"/>
  </r>
  <r>
    <n v="2016"/>
    <n v="8"/>
    <n v="11"/>
    <s v="开票专员"/>
    <s v="津瑞"/>
    <x v="8"/>
    <s v="电信"/>
    <s v="山西"/>
    <n v="1506"/>
    <s v="彩铃"/>
    <n v="797"/>
    <x v="4"/>
  </r>
  <r>
    <n v="2016"/>
    <n v="8"/>
    <n v="11"/>
    <s v="开票专员"/>
    <s v="津瑞"/>
    <x v="8"/>
    <s v="电信"/>
    <s v="山西"/>
    <n v="1507"/>
    <s v="彩铃"/>
    <n v="797"/>
    <x v="4"/>
  </r>
  <r>
    <n v="2016"/>
    <n v="8"/>
    <n v="11"/>
    <s v="开票专员"/>
    <s v="津瑞"/>
    <x v="8"/>
    <s v="电信"/>
    <s v="山西"/>
    <n v="1508"/>
    <s v="彩铃"/>
    <n v="797"/>
    <x v="4"/>
  </r>
  <r>
    <n v="2016"/>
    <n v="8"/>
    <n v="11"/>
    <s v="开票专员"/>
    <s v="津瑞"/>
    <x v="8"/>
    <s v="电信"/>
    <s v="山西"/>
    <n v="1509"/>
    <s v="彩铃"/>
    <n v="797"/>
    <x v="4"/>
  </r>
  <r>
    <n v="2016"/>
    <n v="8"/>
    <n v="11"/>
    <s v="开票专员"/>
    <s v="津瑞"/>
    <x v="8"/>
    <s v="电信"/>
    <s v="山西"/>
    <n v="1510"/>
    <s v="彩铃"/>
    <n v="797"/>
    <x v="4"/>
  </r>
  <r>
    <n v="2016"/>
    <n v="8"/>
    <n v="11"/>
    <s v="开票专员"/>
    <s v="津瑞"/>
    <x v="8"/>
    <s v="电信"/>
    <s v="山西"/>
    <n v="1511"/>
    <s v="彩铃"/>
    <n v="797"/>
    <x v="4"/>
  </r>
  <r>
    <n v="2016"/>
    <n v="8"/>
    <n v="11"/>
    <s v="开票专员"/>
    <s v="津瑞"/>
    <x v="8"/>
    <s v="电信"/>
    <s v="山西"/>
    <n v="1512"/>
    <s v="彩铃"/>
    <n v="797"/>
    <x v="4"/>
  </r>
  <r>
    <n v="2016"/>
    <n v="8"/>
    <n v="11"/>
    <s v="开票专员"/>
    <s v="津瑞"/>
    <x v="8"/>
    <s v="电信"/>
    <s v="山西"/>
    <n v="1601"/>
    <s v="彩铃"/>
    <n v="797"/>
    <x v="4"/>
  </r>
  <r>
    <n v="2016"/>
    <n v="8"/>
    <n v="11"/>
    <s v="开票专员"/>
    <s v="津瑞"/>
    <x v="8"/>
    <s v="电信"/>
    <s v="山西"/>
    <n v="1602"/>
    <s v="彩铃"/>
    <n v="797"/>
    <x v="4"/>
  </r>
  <r>
    <n v="2016"/>
    <n v="8"/>
    <n v="16"/>
    <s v="开票专员"/>
    <s v="RMC"/>
    <x v="32"/>
    <s v="移动"/>
    <s v="全网"/>
    <n v="1606"/>
    <s v="游戏"/>
    <n v="41096.300000000003"/>
    <x v="5"/>
  </r>
  <r>
    <n v="2016"/>
    <n v="8"/>
    <n v="17"/>
    <s v="开票专员"/>
    <s v="津瑞"/>
    <x v="26"/>
    <s v="联通"/>
    <s v="宁夏"/>
    <n v="1605"/>
    <s v="信息费"/>
    <n v="2987.49"/>
    <x v="5"/>
  </r>
  <r>
    <n v="2016"/>
    <n v="8"/>
    <n v="17"/>
    <s v="开票专员"/>
    <s v="津瑞"/>
    <x v="4"/>
    <s v="联通"/>
    <s v="天津"/>
    <n v="1604"/>
    <s v="彩铃"/>
    <n v="1357.16"/>
    <x v="5"/>
  </r>
  <r>
    <n v="2016"/>
    <n v="9"/>
    <n v="1"/>
    <s v="开票专员"/>
    <s v="津瑞"/>
    <x v="31"/>
    <s v="联通"/>
    <s v="全网"/>
    <n v="1607"/>
    <s v="信息费"/>
    <n v="926433.27"/>
    <x v="5"/>
  </r>
  <r>
    <n v="2016"/>
    <n v="9"/>
    <n v="18"/>
    <s v="开票专员"/>
    <s v="津瑞"/>
    <x v="14"/>
    <s v="联通"/>
    <s v="江西"/>
    <n v="1606"/>
    <s v="彩信"/>
    <n v="21189.01"/>
    <x v="5"/>
  </r>
  <r>
    <n v="2016"/>
    <n v="10"/>
    <n v="19"/>
    <s v="开票专员"/>
    <s v="津瑞"/>
    <x v="14"/>
    <s v="联通"/>
    <s v="江西"/>
    <n v="1607"/>
    <s v="彩信"/>
    <n v="20533.8"/>
    <x v="5"/>
  </r>
  <r>
    <n v="2016"/>
    <n v="9"/>
    <n v="18"/>
    <s v="开票专员"/>
    <s v="津瑞"/>
    <x v="14"/>
    <s v="联通"/>
    <s v="江西"/>
    <n v="1606"/>
    <s v="信息费"/>
    <n v="20430.88"/>
    <x v="5"/>
  </r>
  <r>
    <n v="2016"/>
    <n v="10"/>
    <n v="19"/>
    <s v="开票专员"/>
    <s v="津瑞"/>
    <x v="14"/>
    <s v="联通"/>
    <s v="江西"/>
    <n v="1607"/>
    <s v="信息费"/>
    <n v="19363.39"/>
    <x v="5"/>
  </r>
  <r>
    <n v="2016"/>
    <n v="10"/>
    <n v="9"/>
    <s v="开票专员"/>
    <s v="津瑞"/>
    <x v="22"/>
    <s v="联通"/>
    <s v="青海"/>
    <n v="1606"/>
    <s v="信息费"/>
    <n v="1408.22"/>
    <x v="5"/>
  </r>
  <r>
    <n v="2016"/>
    <n v="8"/>
    <n v="24"/>
    <s v="开票专员"/>
    <s v="津瑞"/>
    <x v="14"/>
    <s v="联通"/>
    <s v="江西"/>
    <n v="1605"/>
    <s v="彩铃"/>
    <n v="984.06"/>
    <x v="5"/>
  </r>
  <r>
    <n v="2016"/>
    <n v="8"/>
    <n v="24"/>
    <s v="开票专员"/>
    <s v="津瑞"/>
    <x v="14"/>
    <s v="联通"/>
    <s v="江西"/>
    <n v="1605"/>
    <s v="彩信"/>
    <n v="21718.22"/>
    <x v="5"/>
  </r>
  <r>
    <n v="2016"/>
    <n v="8"/>
    <n v="24"/>
    <s v="开票专员"/>
    <s v="津瑞"/>
    <x v="14"/>
    <s v="联通"/>
    <s v="江西"/>
    <n v="1605"/>
    <s v="信息费"/>
    <n v="21005.599999999999"/>
    <x v="5"/>
  </r>
  <r>
    <n v="2016"/>
    <n v="8"/>
    <n v="24"/>
    <s v="开票专员"/>
    <s v="RMC"/>
    <x v="35"/>
    <s v="其他"/>
    <s v="全网"/>
    <n v="1509"/>
    <s v="其他"/>
    <n v="1040000"/>
    <x v="4"/>
  </r>
  <r>
    <n v="2016"/>
    <n v="8"/>
    <n v="24"/>
    <s v="开票专员"/>
    <s v="RMC"/>
    <x v="33"/>
    <s v="其他"/>
    <s v="全网"/>
    <n v="1509"/>
    <s v="其他"/>
    <n v="46087.3"/>
    <x v="4"/>
  </r>
  <r>
    <n v="2016"/>
    <n v="8"/>
    <n v="24"/>
    <s v="开票专员"/>
    <s v="RMC"/>
    <x v="33"/>
    <s v="其他"/>
    <s v="全网"/>
    <n v="1509"/>
    <s v="其他"/>
    <n v="384174.94"/>
    <x v="4"/>
  </r>
  <r>
    <n v="2016"/>
    <n v="8"/>
    <n v="24"/>
    <s v="开票专员"/>
    <s v="RMC"/>
    <x v="33"/>
    <s v="其他"/>
    <s v="全网"/>
    <n v="1512"/>
    <s v="其他"/>
    <n v="216000"/>
    <x v="4"/>
  </r>
  <r>
    <n v="2016"/>
    <n v="8"/>
    <n v="24"/>
    <s v="开票专员"/>
    <s v="RMC"/>
    <x v="36"/>
    <s v="其他"/>
    <s v="全网"/>
    <n v="1608"/>
    <s v="其他"/>
    <n v="400000"/>
    <x v="5"/>
  </r>
  <r>
    <n v="2016"/>
    <n v="10"/>
    <n v="9"/>
    <s v="开票专员"/>
    <s v="津瑞"/>
    <x v="22"/>
    <s v="联通"/>
    <s v="青海"/>
    <n v="1607"/>
    <s v="信息费"/>
    <n v="1443.6"/>
    <x v="5"/>
  </r>
  <r>
    <n v="2016"/>
    <n v="10"/>
    <n v="9"/>
    <s v="开票专员"/>
    <s v="津瑞"/>
    <x v="22"/>
    <s v="联通"/>
    <s v="青海"/>
    <n v="1608"/>
    <s v="信息费"/>
    <n v="1401.62"/>
    <x v="5"/>
  </r>
  <r>
    <n v="2016"/>
    <n v="8"/>
    <n v="19"/>
    <s v="开票专员"/>
    <s v="津瑞"/>
    <x v="11"/>
    <s v="电信"/>
    <s v="北京"/>
    <n v="1604"/>
    <s v="信息费"/>
    <n v="6388.48"/>
    <x v="5"/>
  </r>
  <r>
    <n v="2016"/>
    <n v="9"/>
    <n v="13"/>
    <s v="开票专员"/>
    <s v="津瑞"/>
    <x v="26"/>
    <s v="联通"/>
    <s v="宁夏"/>
    <n v="1606"/>
    <s v="信息费"/>
    <n v="2849.99"/>
    <x v="5"/>
  </r>
  <r>
    <n v="2016"/>
    <n v="8"/>
    <n v="19"/>
    <s v="开票专员"/>
    <s v="津瑞"/>
    <x v="11"/>
    <s v="电信"/>
    <s v="北京"/>
    <n v="1605"/>
    <s v="信息费"/>
    <n v="6267.04"/>
    <x v="5"/>
  </r>
  <r>
    <n v="2016"/>
    <n v="8"/>
    <n v="19"/>
    <s v="开票专员"/>
    <s v="津瑞"/>
    <x v="11"/>
    <s v="电信"/>
    <s v="北京"/>
    <n v="1606"/>
    <s v="信息费"/>
    <n v="6134.56"/>
    <x v="5"/>
  </r>
  <r>
    <n v="2016"/>
    <n v="10"/>
    <n v="12"/>
    <s v="开票专员"/>
    <s v="津瑞"/>
    <x v="11"/>
    <s v="电信"/>
    <s v="北京"/>
    <n v="1607"/>
    <s v="信息费"/>
    <n v="5943.2"/>
    <x v="5"/>
  </r>
  <r>
    <n v="2016"/>
    <n v="9"/>
    <n v="18"/>
    <s v="开票专员"/>
    <s v="RMC"/>
    <x v="32"/>
    <s v="移动"/>
    <s v="全网"/>
    <n v="1607"/>
    <s v="游戏"/>
    <n v="115614.9"/>
    <x v="5"/>
  </r>
  <r>
    <n v="2016"/>
    <n v="9"/>
    <n v="21"/>
    <s v="开票专员"/>
    <s v="津瑞"/>
    <x v="4"/>
    <s v="联通"/>
    <s v="天津"/>
    <n v="1605"/>
    <s v="彩铃"/>
    <n v="1262.5"/>
    <x v="5"/>
  </r>
  <r>
    <n v="2016"/>
    <n v="9"/>
    <n v="22"/>
    <s v="开票专员"/>
    <s v="津瑞"/>
    <x v="7"/>
    <s v="电信"/>
    <s v="河南"/>
    <n v="1604"/>
    <s v="彩铃"/>
    <n v="2089.84"/>
    <x v="5"/>
  </r>
  <r>
    <n v="2016"/>
    <n v="9"/>
    <n v="22"/>
    <s v="开票专员"/>
    <s v="津瑞"/>
    <x v="7"/>
    <s v="电信"/>
    <s v="河南"/>
    <n v="1605"/>
    <s v="彩铃"/>
    <n v="2023.2"/>
    <x v="5"/>
  </r>
  <r>
    <n v="2016"/>
    <n v="10"/>
    <n v="11"/>
    <s v="开票专员"/>
    <s v="RMC"/>
    <x v="29"/>
    <s v="其他"/>
    <s v="全网"/>
    <n v="1401"/>
    <s v="安卓游戏"/>
    <n v="5676.25"/>
    <x v="3"/>
  </r>
  <r>
    <n v="2016"/>
    <n v="10"/>
    <n v="11"/>
    <s v="开票专员"/>
    <s v="RMC"/>
    <x v="29"/>
    <s v="其他"/>
    <s v="全网"/>
    <n v="1402"/>
    <s v="安卓游戏"/>
    <n v="8930"/>
    <x v="3"/>
  </r>
  <r>
    <n v="2016"/>
    <n v="10"/>
    <n v="11"/>
    <s v="开票专员"/>
    <s v="RMC"/>
    <x v="29"/>
    <s v="其他"/>
    <s v="全网"/>
    <n v="1403"/>
    <s v="安卓游戏"/>
    <n v="8246"/>
    <x v="3"/>
  </r>
  <r>
    <n v="2016"/>
    <n v="10"/>
    <n v="11"/>
    <s v="开票专员"/>
    <s v="RMC"/>
    <x v="29"/>
    <s v="其他"/>
    <s v="全网"/>
    <n v="1404"/>
    <s v="安卓游戏"/>
    <n v="10065.25"/>
    <x v="3"/>
  </r>
  <r>
    <n v="2016"/>
    <n v="10"/>
    <n v="11"/>
    <s v="开票专员"/>
    <s v="RMC"/>
    <x v="29"/>
    <s v="其他"/>
    <s v="全网"/>
    <n v="1405"/>
    <s v="安卓游戏"/>
    <n v="5728.5"/>
    <x v="3"/>
  </r>
  <r>
    <n v="2016"/>
    <n v="10"/>
    <n v="11"/>
    <s v="开票专员"/>
    <s v="RMC"/>
    <x v="29"/>
    <s v="其他"/>
    <s v="全网"/>
    <n v="1406"/>
    <s v="安卓游戏"/>
    <n v="7334"/>
    <x v="3"/>
  </r>
  <r>
    <n v="2016"/>
    <n v="10"/>
    <n v="11"/>
    <s v="开票专员"/>
    <s v="RMC"/>
    <x v="29"/>
    <s v="其他"/>
    <s v="全网"/>
    <n v="1407"/>
    <s v="安卓游戏"/>
    <n v="7552.5"/>
    <x v="3"/>
  </r>
  <r>
    <n v="2016"/>
    <n v="10"/>
    <n v="11"/>
    <s v="开票专员"/>
    <s v="RMC"/>
    <x v="29"/>
    <s v="其他"/>
    <s v="全网"/>
    <n v="1408"/>
    <s v="安卓游戏"/>
    <n v="1700.5"/>
    <x v="3"/>
  </r>
  <r>
    <n v="2016"/>
    <n v="10"/>
    <n v="11"/>
    <s v="开票专员"/>
    <s v="RMC"/>
    <x v="29"/>
    <s v="其他"/>
    <s v="全网"/>
    <n v="1409"/>
    <s v="安卓游戏"/>
    <n v="3610"/>
    <x v="3"/>
  </r>
  <r>
    <n v="2016"/>
    <n v="10"/>
    <n v="11"/>
    <s v="开票专员"/>
    <s v="RMC"/>
    <x v="29"/>
    <s v="其他"/>
    <s v="全网"/>
    <n v="1410"/>
    <s v="安卓游戏"/>
    <n v="5652.5"/>
    <x v="3"/>
  </r>
  <r>
    <n v="2016"/>
    <n v="10"/>
    <n v="11"/>
    <s v="开票专员"/>
    <s v="RMC"/>
    <x v="29"/>
    <s v="其他"/>
    <s v="全网"/>
    <n v="1411"/>
    <s v="安卓游戏"/>
    <n v="3301.25"/>
    <x v="3"/>
  </r>
  <r>
    <n v="2016"/>
    <n v="10"/>
    <n v="11"/>
    <s v="开票专员"/>
    <s v="RMC"/>
    <x v="29"/>
    <s v="其他"/>
    <s v="全网"/>
    <n v="1412"/>
    <s v="安卓游戏"/>
    <n v="2755"/>
    <x v="3"/>
  </r>
  <r>
    <n v="2016"/>
    <n v="10"/>
    <n v="11"/>
    <s v="开票专员"/>
    <s v="RMC"/>
    <x v="29"/>
    <s v="其他"/>
    <s v="全网"/>
    <n v="1501"/>
    <s v="安卓游戏"/>
    <n v="2356"/>
    <x v="4"/>
  </r>
  <r>
    <n v="2016"/>
    <n v="10"/>
    <n v="11"/>
    <s v="开票专员"/>
    <s v="RMC"/>
    <x v="29"/>
    <s v="其他"/>
    <s v="全网"/>
    <n v="1502"/>
    <s v="安卓游戏"/>
    <n v="3116"/>
    <x v="4"/>
  </r>
  <r>
    <n v="2016"/>
    <n v="10"/>
    <n v="11"/>
    <s v="开票专员"/>
    <s v="RMC"/>
    <x v="29"/>
    <s v="其他"/>
    <s v="全网"/>
    <n v="1503"/>
    <s v="安卓游戏"/>
    <n v="1344.25"/>
    <x v="4"/>
  </r>
  <r>
    <n v="2016"/>
    <n v="10"/>
    <n v="11"/>
    <s v="开票专员"/>
    <s v="RMC"/>
    <x v="29"/>
    <s v="其他"/>
    <s v="全网"/>
    <n v="1504"/>
    <s v="安卓游戏"/>
    <n v="612.75"/>
    <x v="4"/>
  </r>
  <r>
    <n v="2016"/>
    <n v="10"/>
    <n v="11"/>
    <s v="开票专员"/>
    <s v="RMC"/>
    <x v="29"/>
    <s v="其他"/>
    <s v="全网"/>
    <n v="1505"/>
    <s v="安卓游戏"/>
    <n v="707.75"/>
    <x v="4"/>
  </r>
  <r>
    <n v="2016"/>
    <n v="10"/>
    <n v="11"/>
    <s v="开票专员"/>
    <s v="RMC"/>
    <x v="29"/>
    <s v="其他"/>
    <s v="全网"/>
    <n v="1506"/>
    <s v="安卓游戏"/>
    <n v="536.75"/>
    <x v="4"/>
  </r>
  <r>
    <n v="2016"/>
    <n v="10"/>
    <n v="11"/>
    <s v="开票专员"/>
    <s v="RMC"/>
    <x v="29"/>
    <s v="其他"/>
    <s v="全网"/>
    <n v="1507"/>
    <s v="安卓游戏"/>
    <n v="603.25"/>
    <x v="4"/>
  </r>
  <r>
    <n v="2016"/>
    <n v="10"/>
    <n v="11"/>
    <s v="开票专员"/>
    <s v="RMC"/>
    <x v="29"/>
    <s v="其他"/>
    <s v="全网"/>
    <n v="1508"/>
    <s v="安卓游戏"/>
    <n v="878.75"/>
    <x v="4"/>
  </r>
  <r>
    <n v="2016"/>
    <n v="10"/>
    <n v="11"/>
    <s v="开票专员"/>
    <s v="RMC"/>
    <x v="29"/>
    <s v="其他"/>
    <s v="全网"/>
    <n v="1509"/>
    <s v="安卓游戏"/>
    <n v="1125.75"/>
    <x v="4"/>
  </r>
  <r>
    <n v="2016"/>
    <n v="10"/>
    <n v="11"/>
    <s v="开票专员"/>
    <s v="RMC"/>
    <x v="29"/>
    <s v="其他"/>
    <s v="全网"/>
    <n v="1510"/>
    <s v="安卓游戏"/>
    <n v="418.48"/>
    <x v="4"/>
  </r>
  <r>
    <n v="2016"/>
    <n v="10"/>
    <n v="11"/>
    <s v="开票专员"/>
    <s v="RMC"/>
    <x v="29"/>
    <s v="其他"/>
    <s v="全网"/>
    <n v="1511"/>
    <s v="安卓游戏"/>
    <n v="1572.25"/>
    <x v="4"/>
  </r>
  <r>
    <n v="2016"/>
    <n v="10"/>
    <n v="11"/>
    <s v="开票专员"/>
    <s v="RMC"/>
    <x v="29"/>
    <s v="其他"/>
    <s v="全网"/>
    <n v="1512"/>
    <s v="安卓游戏"/>
    <n v="703"/>
    <x v="4"/>
  </r>
  <r>
    <n v="2016"/>
    <n v="10"/>
    <n v="11"/>
    <s v="开票专员"/>
    <s v="RMC"/>
    <x v="25"/>
    <s v="其他"/>
    <s v="全网"/>
    <n v="1412"/>
    <s v="安卓游戏"/>
    <n v="24168"/>
    <x v="3"/>
  </r>
  <r>
    <n v="2016"/>
    <n v="10"/>
    <n v="11"/>
    <s v="开票专员"/>
    <s v="RMC"/>
    <x v="25"/>
    <s v="其他"/>
    <s v="全网"/>
    <n v="1501"/>
    <s v="安卓游戏"/>
    <n v="23911.5"/>
    <x v="4"/>
  </r>
  <r>
    <n v="2016"/>
    <n v="10"/>
    <n v="11"/>
    <s v="开票专员"/>
    <s v="RMC"/>
    <x v="25"/>
    <s v="其他"/>
    <s v="全网"/>
    <n v="1502"/>
    <s v="安卓游戏"/>
    <n v="26191.5"/>
    <x v="4"/>
  </r>
  <r>
    <n v="2016"/>
    <n v="10"/>
    <n v="11"/>
    <s v="开票专员"/>
    <s v="RMC"/>
    <x v="25"/>
    <s v="其他"/>
    <s v="全网"/>
    <n v="1503"/>
    <s v="安卓游戏"/>
    <n v="20068.75"/>
    <x v="4"/>
  </r>
  <r>
    <n v="2016"/>
    <n v="10"/>
    <n v="11"/>
    <s v="开票专员"/>
    <s v="RMC"/>
    <x v="25"/>
    <s v="其他"/>
    <s v="全网"/>
    <n v="1504"/>
    <s v="安卓游戏"/>
    <n v="12383.25"/>
    <x v="4"/>
  </r>
  <r>
    <n v="2016"/>
    <n v="10"/>
    <n v="11"/>
    <s v="开票专员"/>
    <s v="RMC"/>
    <x v="25"/>
    <s v="其他"/>
    <s v="全网"/>
    <n v="1505"/>
    <s v="安卓游戏"/>
    <n v="14767.75"/>
    <x v="4"/>
  </r>
  <r>
    <n v="2016"/>
    <n v="10"/>
    <n v="11"/>
    <s v="开票专员"/>
    <s v="RMC"/>
    <x v="25"/>
    <s v="其他"/>
    <s v="全网"/>
    <n v="1506"/>
    <s v="安卓游戏"/>
    <n v="7476.5"/>
    <x v="4"/>
  </r>
  <r>
    <n v="2016"/>
    <n v="10"/>
    <n v="11"/>
    <s v="开票专员"/>
    <s v="RMC"/>
    <x v="25"/>
    <s v="其他"/>
    <s v="全网"/>
    <n v="1507"/>
    <s v="安卓游戏"/>
    <n v="14606.25"/>
    <x v="4"/>
  </r>
  <r>
    <n v="2016"/>
    <n v="10"/>
    <n v="11"/>
    <s v="开票专员"/>
    <s v="RMC"/>
    <x v="25"/>
    <s v="其他"/>
    <s v="全网"/>
    <n v="1508"/>
    <s v="安卓游戏"/>
    <n v="11181.5"/>
    <x v="4"/>
  </r>
  <r>
    <n v="2016"/>
    <n v="10"/>
    <n v="11"/>
    <s v="开票专员"/>
    <s v="RMC"/>
    <x v="25"/>
    <s v="其他"/>
    <s v="全网"/>
    <n v="1509"/>
    <s v="安卓游戏"/>
    <n v="4859.25"/>
    <x v="4"/>
  </r>
  <r>
    <n v="2016"/>
    <n v="10"/>
    <n v="11"/>
    <s v="开票专员"/>
    <s v="津瑞"/>
    <x v="26"/>
    <s v="联通"/>
    <s v="宁夏"/>
    <n v="1607"/>
    <s v="信息费"/>
    <n v="2760.49"/>
    <x v="5"/>
  </r>
  <r>
    <n v="2016"/>
    <n v="10"/>
    <n v="12"/>
    <s v="开票专员"/>
    <s v="津瑞"/>
    <x v="11"/>
    <s v="电信"/>
    <s v="北京"/>
    <n v="1608"/>
    <s v="信息费"/>
    <n v="5807.04"/>
    <x v="5"/>
  </r>
  <r>
    <n v="2016"/>
    <n v="8"/>
    <n v="19"/>
    <s v="开票专员"/>
    <s v="津瑞"/>
    <x v="11"/>
    <s v="电信"/>
    <s v="北京"/>
    <n v="1603"/>
    <s v="信息费"/>
    <n v="5516.32"/>
    <x v="5"/>
  </r>
  <r>
    <n v="2016"/>
    <n v="8"/>
    <n v="19"/>
    <s v="开票专员"/>
    <s v="津瑞"/>
    <x v="11"/>
    <s v="电信"/>
    <s v="北京"/>
    <n v="1602"/>
    <s v="信息费"/>
    <n v="5188.8"/>
    <x v="5"/>
  </r>
  <r>
    <n v="2016"/>
    <n v="8"/>
    <n v="19"/>
    <s v="开票专员"/>
    <s v="津瑞"/>
    <x v="11"/>
    <s v="电信"/>
    <s v="北京"/>
    <n v="1602"/>
    <s v="信息费"/>
    <n v="3435.93"/>
    <x v="5"/>
  </r>
  <r>
    <n v="2016"/>
    <n v="8"/>
    <n v="19"/>
    <s v="开票专员"/>
    <s v="津瑞"/>
    <x v="11"/>
    <s v="电信"/>
    <s v="北京"/>
    <n v="1603"/>
    <s v="信息费"/>
    <n v="3433.56"/>
    <x v="5"/>
  </r>
  <r>
    <n v="2016"/>
    <n v="8"/>
    <n v="19"/>
    <s v="开票专员"/>
    <s v="津瑞"/>
    <x v="11"/>
    <s v="电信"/>
    <s v="北京"/>
    <n v="1604"/>
    <s v="信息费"/>
    <n v="3373.14"/>
    <x v="5"/>
  </r>
  <r>
    <n v="2016"/>
    <n v="10"/>
    <n v="11"/>
    <s v="开票专员"/>
    <s v="RMC"/>
    <x v="25"/>
    <s v="其他"/>
    <s v="全网"/>
    <n v="1510"/>
    <s v="安卓游戏"/>
    <n v="3709.75"/>
    <x v="4"/>
  </r>
  <r>
    <n v="2016"/>
    <n v="10"/>
    <n v="11"/>
    <s v="开票专员"/>
    <s v="RMC"/>
    <x v="25"/>
    <s v="其他"/>
    <s v="全网"/>
    <n v="1511"/>
    <s v="安卓游戏"/>
    <n v="3301.25"/>
    <x v="4"/>
  </r>
  <r>
    <n v="2016"/>
    <n v="10"/>
    <n v="11"/>
    <s v="开票专员"/>
    <s v="RMC"/>
    <x v="25"/>
    <s v="其他"/>
    <s v="全网"/>
    <n v="1512"/>
    <s v="安卓游戏"/>
    <n v="4332"/>
    <x v="4"/>
  </r>
  <r>
    <n v="2016"/>
    <n v="10"/>
    <n v="11"/>
    <s v="开票专员"/>
    <s v="RMC"/>
    <x v="25"/>
    <s v="其他"/>
    <s v="全网"/>
    <n v="1601"/>
    <s v="安卓游戏"/>
    <n v="4028"/>
    <x v="5"/>
  </r>
  <r>
    <n v="2016"/>
    <n v="10"/>
    <n v="11"/>
    <s v="开票专员"/>
    <s v="RMC"/>
    <x v="25"/>
    <s v="其他"/>
    <s v="全网"/>
    <n v="1602"/>
    <s v="安卓游戏"/>
    <n v="7167.75"/>
    <x v="5"/>
  </r>
  <r>
    <n v="2016"/>
    <n v="10"/>
    <n v="11"/>
    <s v="开票专员"/>
    <s v="RMC"/>
    <x v="25"/>
    <s v="其他"/>
    <s v="全网"/>
    <n v="1603"/>
    <s v="安卓游戏"/>
    <n v="3866.5"/>
    <x v="5"/>
  </r>
  <r>
    <n v="2016"/>
    <n v="10"/>
    <n v="11"/>
    <s v="开票专员"/>
    <s v="RMC"/>
    <x v="25"/>
    <s v="其他"/>
    <s v="全网"/>
    <n v="1604"/>
    <s v="安卓游戏"/>
    <n v="2142.25"/>
    <x v="5"/>
  </r>
  <r>
    <n v="2016"/>
    <n v="10"/>
    <n v="11"/>
    <s v="开票专员"/>
    <s v="RMC"/>
    <x v="25"/>
    <s v="其他"/>
    <s v="全网"/>
    <n v="1605"/>
    <s v="安卓游戏"/>
    <n v="2588.75"/>
    <x v="5"/>
  </r>
  <r>
    <n v="2016"/>
    <n v="10"/>
    <n v="11"/>
    <s v="开票专员"/>
    <s v="RMC"/>
    <x v="25"/>
    <s v="其他"/>
    <s v="全网"/>
    <n v="1606"/>
    <s v="安卓游戏"/>
    <n v="869.25"/>
    <x v="5"/>
  </r>
  <r>
    <n v="2016"/>
    <n v="10"/>
    <n v="11"/>
    <s v="开票专员"/>
    <s v="RMC"/>
    <x v="25"/>
    <s v="其他"/>
    <s v="全网"/>
    <n v="1607"/>
    <s v="安卓游戏"/>
    <n v="3619.5"/>
    <x v="5"/>
  </r>
  <r>
    <n v="2016"/>
    <n v="10"/>
    <n v="11"/>
    <s v="开票专员"/>
    <s v="RMC"/>
    <x v="25"/>
    <s v="其他"/>
    <s v="全网"/>
    <n v="1608"/>
    <s v="安卓游戏"/>
    <n v="992.75"/>
    <x v="5"/>
  </r>
  <r>
    <n v="2016"/>
    <n v="11"/>
    <n v="14"/>
    <s v="开票专员"/>
    <s v="津瑞"/>
    <x v="7"/>
    <s v="电信"/>
    <s v="河南"/>
    <n v="1606"/>
    <s v="彩铃"/>
    <n v="1945.31"/>
    <x v="5"/>
  </r>
  <r>
    <n v="2016"/>
    <n v="11"/>
    <n v="14"/>
    <s v="开票专员"/>
    <s v="津瑞"/>
    <x v="7"/>
    <s v="电信"/>
    <s v="河南"/>
    <n v="1607"/>
    <s v="彩铃"/>
    <n v="1881.04"/>
    <x v="5"/>
  </r>
  <r>
    <n v="2016"/>
    <n v="10"/>
    <n v="11"/>
    <s v="开票专员"/>
    <s v="津瑞"/>
    <x v="18"/>
    <s v="联通"/>
    <s v="陕西"/>
    <n v="1601"/>
    <s v="信息费"/>
    <n v="1100"/>
    <x v="5"/>
  </r>
  <r>
    <n v="2016"/>
    <n v="10"/>
    <n v="11"/>
    <s v="开票专员"/>
    <s v="津瑞"/>
    <x v="18"/>
    <s v="联通"/>
    <s v="陕西"/>
    <n v="1602"/>
    <s v="信息费"/>
    <n v="1046.01"/>
    <x v="5"/>
  </r>
  <r>
    <n v="2016"/>
    <n v="10"/>
    <n v="11"/>
    <s v="开票专员"/>
    <s v="津瑞"/>
    <x v="18"/>
    <s v="联通"/>
    <s v="陕西"/>
    <n v="1603"/>
    <s v="信息费"/>
    <n v="1014.5"/>
    <x v="5"/>
  </r>
  <r>
    <n v="2016"/>
    <n v="8"/>
    <n v="19"/>
    <s v="开票专员"/>
    <s v="津瑞"/>
    <x v="11"/>
    <s v="电信"/>
    <s v="北京"/>
    <n v="1605"/>
    <s v="信息费"/>
    <n v="3324.82"/>
    <x v="5"/>
  </r>
  <r>
    <n v="2016"/>
    <n v="8"/>
    <n v="19"/>
    <s v="开票专员"/>
    <s v="津瑞"/>
    <x v="11"/>
    <s v="电信"/>
    <s v="北京"/>
    <n v="1606"/>
    <s v="信息费"/>
    <n v="3271.53"/>
    <x v="5"/>
  </r>
  <r>
    <n v="2016"/>
    <n v="10"/>
    <n v="12"/>
    <s v="开票专员"/>
    <s v="津瑞"/>
    <x v="11"/>
    <s v="电信"/>
    <s v="北京"/>
    <n v="1607"/>
    <s v="信息费"/>
    <n v="3219.53"/>
    <x v="5"/>
  </r>
  <r>
    <n v="2016"/>
    <n v="10"/>
    <n v="12"/>
    <s v="开票专员"/>
    <s v="津瑞"/>
    <x v="11"/>
    <s v="电信"/>
    <s v="北京"/>
    <n v="1608"/>
    <s v="信息费"/>
    <n v="3182.03"/>
    <x v="5"/>
  </r>
  <r>
    <n v="2016"/>
    <n v="11"/>
    <n v="7"/>
    <s v="开票专员"/>
    <s v="津瑞"/>
    <x v="17"/>
    <s v="电信"/>
    <s v="江苏"/>
    <n v="1602"/>
    <s v="彩信"/>
    <n v="3032.52"/>
    <x v="5"/>
  </r>
  <r>
    <n v="2016"/>
    <n v="11"/>
    <n v="7"/>
    <s v="开票专员"/>
    <s v="津瑞"/>
    <x v="17"/>
    <s v="电信"/>
    <s v="江苏"/>
    <n v="1603"/>
    <s v="彩信"/>
    <n v="2909.25"/>
    <x v="5"/>
  </r>
  <r>
    <n v="2016"/>
    <n v="11"/>
    <n v="7"/>
    <s v="开票专员"/>
    <s v="津瑞"/>
    <x v="17"/>
    <s v="电信"/>
    <s v="江苏"/>
    <n v="1604"/>
    <s v="彩信"/>
    <n v="2767.68"/>
    <x v="5"/>
  </r>
  <r>
    <n v="2016"/>
    <n v="11"/>
    <n v="7"/>
    <s v="开票专员"/>
    <s v="津瑞"/>
    <x v="17"/>
    <s v="电信"/>
    <s v="江苏"/>
    <n v="1605"/>
    <s v="彩信"/>
    <n v="2663.55"/>
    <x v="5"/>
  </r>
  <r>
    <n v="2016"/>
    <n v="11"/>
    <n v="8"/>
    <s v="开票专员"/>
    <s v="津瑞"/>
    <x v="26"/>
    <s v="联通"/>
    <s v="宁夏"/>
    <n v="1608"/>
    <s v="信息费"/>
    <n v="2642"/>
    <x v="5"/>
  </r>
  <r>
    <n v="2016"/>
    <n v="11"/>
    <n v="7"/>
    <s v="开票专员"/>
    <s v="津瑞"/>
    <x v="17"/>
    <s v="电信"/>
    <s v="江苏"/>
    <n v="1606"/>
    <s v="彩信"/>
    <n v="2554.1999999999998"/>
    <x v="5"/>
  </r>
  <r>
    <n v="2016"/>
    <n v="11"/>
    <n v="7"/>
    <s v="开票专员"/>
    <s v="津瑞"/>
    <x v="17"/>
    <s v="电信"/>
    <s v="江苏"/>
    <n v="1607"/>
    <s v="彩信"/>
    <n v="2478.6"/>
    <x v="5"/>
  </r>
  <r>
    <n v="2016"/>
    <n v="11"/>
    <n v="1"/>
    <s v="开票专员"/>
    <s v="津瑞"/>
    <x v="31"/>
    <s v="联通"/>
    <s v="全网"/>
    <n v="1609"/>
    <s v="信息费"/>
    <n v="1395320.2"/>
    <x v="5"/>
  </r>
  <r>
    <n v="2016"/>
    <n v="11"/>
    <n v="7"/>
    <s v="开票专员"/>
    <s v="津瑞"/>
    <x v="17"/>
    <s v="电信"/>
    <s v="江苏"/>
    <n v="1608"/>
    <s v="彩信"/>
    <n v="2376"/>
    <x v="5"/>
  </r>
  <r>
    <n v="2016"/>
    <n v="11"/>
    <n v="7"/>
    <s v="开票专员"/>
    <s v="津瑞"/>
    <x v="17"/>
    <s v="电信"/>
    <s v="江苏"/>
    <n v="1609"/>
    <s v="彩信"/>
    <n v="2290.5500000000002"/>
    <x v="5"/>
  </r>
  <r>
    <n v="2016"/>
    <n v="10"/>
    <n v="18"/>
    <s v="开票专员"/>
    <s v="津瑞"/>
    <x v="4"/>
    <s v="联通"/>
    <s v="天津"/>
    <n v="1606"/>
    <s v="彩铃"/>
    <n v="1202.5"/>
    <x v="5"/>
  </r>
  <r>
    <n v="2016"/>
    <n v="9"/>
    <n v="18"/>
    <s v="开票专员"/>
    <s v="津瑞"/>
    <x v="14"/>
    <s v="联通"/>
    <s v="江西"/>
    <n v="1606"/>
    <s v="彩铃"/>
    <n v="901.88"/>
    <x v="5"/>
  </r>
  <r>
    <n v="2016"/>
    <n v="10"/>
    <n v="19"/>
    <s v="开票专员"/>
    <s v="津瑞"/>
    <x v="14"/>
    <s v="联通"/>
    <s v="江西"/>
    <n v="1607"/>
    <s v="彩铃"/>
    <n v="854.36"/>
    <x v="5"/>
  </r>
  <r>
    <n v="2016"/>
    <n v="10"/>
    <n v="18"/>
    <s v="开票专员"/>
    <s v="RMC"/>
    <x v="32"/>
    <s v="移动"/>
    <s v="全网"/>
    <n v="1608"/>
    <s v="游戏"/>
    <n v="29122.28"/>
    <x v="5"/>
  </r>
  <r>
    <n v="2016"/>
    <n v="11"/>
    <n v="17"/>
    <s v="开票专员"/>
    <s v="津瑞"/>
    <x v="14"/>
    <s v="联通"/>
    <s v="江西"/>
    <n v="1608"/>
    <s v="彩铃"/>
    <n v="790.02"/>
    <x v="5"/>
  </r>
  <r>
    <n v="2016"/>
    <n v="11"/>
    <n v="17"/>
    <s v="开票专员"/>
    <s v="津瑞"/>
    <x v="14"/>
    <s v="联通"/>
    <s v="江西"/>
    <n v="1608"/>
    <s v="彩信"/>
    <n v="20063.41"/>
    <x v="5"/>
  </r>
  <r>
    <n v="2016"/>
    <n v="11"/>
    <n v="17"/>
    <s v="开票专员"/>
    <s v="津瑞"/>
    <x v="14"/>
    <s v="联通"/>
    <s v="江西"/>
    <n v="1608"/>
    <s v="信息费"/>
    <n v="19219.89"/>
    <x v="5"/>
  </r>
  <r>
    <n v="2016"/>
    <n v="11"/>
    <n v="23"/>
    <s v="开票专员"/>
    <s v="津瑞"/>
    <x v="4"/>
    <s v="联通"/>
    <s v="天津"/>
    <n v="1607"/>
    <s v="彩铃"/>
    <n v="1152.5"/>
    <x v="5"/>
  </r>
  <r>
    <n v="2016"/>
    <n v="11"/>
    <n v="25"/>
    <s v="开票专员"/>
    <s v="津瑞"/>
    <x v="8"/>
    <s v="电信"/>
    <s v="山西"/>
    <n v="1603"/>
    <s v="彩铃"/>
    <n v="3286"/>
    <x v="5"/>
  </r>
  <r>
    <n v="2016"/>
    <n v="12"/>
    <n v="12"/>
    <s v="开票专员"/>
    <s v="津瑞"/>
    <x v="26"/>
    <s v="联通"/>
    <s v="宁夏"/>
    <n v="1609"/>
    <s v="信息费"/>
    <n v="2483.5"/>
    <x v="5"/>
  </r>
  <r>
    <n v="2016"/>
    <n v="12"/>
    <n v="12"/>
    <s v="开票专员"/>
    <s v="津瑞"/>
    <x v="14"/>
    <s v="联通"/>
    <s v="江西"/>
    <n v="1609"/>
    <s v="彩信"/>
    <n v="19637.759999999998"/>
    <x v="5"/>
  </r>
  <r>
    <n v="2016"/>
    <n v="12"/>
    <n v="12"/>
    <s v="开票专员"/>
    <s v="津瑞"/>
    <x v="14"/>
    <s v="联通"/>
    <s v="江西"/>
    <n v="1609"/>
    <s v="信息费"/>
    <n v="18469.490000000002"/>
    <x v="5"/>
  </r>
  <r>
    <n v="2016"/>
    <n v="12"/>
    <n v="12"/>
    <s v="开票专员"/>
    <s v="津瑞"/>
    <x v="14"/>
    <s v="联通"/>
    <s v="江西"/>
    <n v="1609"/>
    <s v="彩铃"/>
    <n v="704.88"/>
    <x v="5"/>
  </r>
  <r>
    <n v="2016"/>
    <n v="12"/>
    <n v="19"/>
    <s v="开票专员"/>
    <s v="RMC"/>
    <x v="32"/>
    <s v="移动"/>
    <s v="全网"/>
    <n v="1609"/>
    <s v="游戏"/>
    <n v="27042.85"/>
    <x v="5"/>
  </r>
  <r>
    <n v="2016"/>
    <n v="12"/>
    <n v="19"/>
    <s v="开票专员"/>
    <s v="津瑞"/>
    <x v="22"/>
    <s v="联通"/>
    <s v="青海"/>
    <n v="1609"/>
    <s v="信息费"/>
    <n v="1314.01"/>
    <x v="5"/>
  </r>
  <r>
    <n v="2016"/>
    <n v="12"/>
    <n v="19"/>
    <s v="开票专员"/>
    <s v="津瑞"/>
    <x v="22"/>
    <s v="联通"/>
    <s v="青海"/>
    <n v="1610"/>
    <s v="信息费"/>
    <n v="1281.5999999999999"/>
    <x v="5"/>
  </r>
  <r>
    <n v="2016"/>
    <n v="12"/>
    <n v="19"/>
    <s v="开票专员"/>
    <s v="津瑞"/>
    <x v="22"/>
    <s v="联通"/>
    <s v="青海"/>
    <n v="1611"/>
    <s v="信息费"/>
    <n v="1227"/>
    <x v="5"/>
  </r>
  <r>
    <n v="2016"/>
    <n v="12"/>
    <n v="22"/>
    <s v="开票专员"/>
    <s v="津瑞"/>
    <x v="4"/>
    <s v="联通"/>
    <s v="天津"/>
    <n v="1608"/>
    <s v="彩铃"/>
    <n v="1112.5"/>
    <x v="5"/>
  </r>
  <r>
    <n v="2017"/>
    <n v="1"/>
    <n v="3"/>
    <s v="开票专员"/>
    <s v="津瑞"/>
    <x v="31"/>
    <s v="联通"/>
    <s v="全网"/>
    <n v="1611"/>
    <s v="信息费"/>
    <n v="1032910.78"/>
    <x v="5"/>
  </r>
  <r>
    <n v="2017"/>
    <n v="1"/>
    <n v="6"/>
    <s v="开票专员"/>
    <s v="津瑞"/>
    <x v="7"/>
    <s v="电信"/>
    <s v="河南"/>
    <n v="1608"/>
    <s v="RBT"/>
    <n v="1811.08"/>
    <x v="5"/>
  </r>
  <r>
    <n v="2017"/>
    <n v="1"/>
    <n v="6"/>
    <s v="开票专员"/>
    <s v="津瑞"/>
    <x v="7"/>
    <s v="电信"/>
    <s v="河南"/>
    <n v="1609"/>
    <s v="RBT"/>
    <n v="1761.11"/>
    <x v="5"/>
  </r>
  <r>
    <n v="2017"/>
    <n v="1"/>
    <n v="6"/>
    <s v="开票专员"/>
    <s v="津瑞"/>
    <x v="26"/>
    <s v="联通"/>
    <s v="宁夏"/>
    <n v="1610"/>
    <s v="信息费"/>
    <n v="2444.0100000000002"/>
    <x v="5"/>
  </r>
  <r>
    <n v="2017"/>
    <n v="1"/>
    <n v="16"/>
    <s v="开票专员"/>
    <s v="RMC"/>
    <x v="32"/>
    <s v="移动"/>
    <s v="全网"/>
    <n v="1611"/>
    <s v="游戏"/>
    <n v="7860.01"/>
    <x v="5"/>
  </r>
  <r>
    <n v="2017"/>
    <n v="1"/>
    <n v="19"/>
    <s v="开票专员"/>
    <s v="津瑞"/>
    <x v="14"/>
    <s v="联通"/>
    <s v="江西"/>
    <n v="1610"/>
    <s v="RBT"/>
    <n v="587.07000000000005"/>
    <x v="5"/>
  </r>
  <r>
    <n v="2017"/>
    <n v="1"/>
    <n v="19"/>
    <s v="开票专员"/>
    <s v="津瑞"/>
    <x v="14"/>
    <s v="联通"/>
    <s v="江西"/>
    <n v="1610"/>
    <s v="彩信"/>
    <n v="18937.78"/>
    <x v="5"/>
  </r>
  <r>
    <n v="2017"/>
    <n v="1"/>
    <n v="19"/>
    <s v="开票专员"/>
    <s v="津瑞"/>
    <x v="14"/>
    <s v="联通"/>
    <s v="江西"/>
    <n v="1610"/>
    <s v="信息费"/>
    <n v="17500.71"/>
    <x v="5"/>
  </r>
  <r>
    <n v="2017"/>
    <n v="2"/>
    <n v="7"/>
    <s v="开票专员"/>
    <s v="津瑞"/>
    <x v="4"/>
    <s v="联通"/>
    <s v="天津"/>
    <n v="1609"/>
    <s v="RBT"/>
    <n v="1092.5"/>
    <x v="5"/>
  </r>
  <r>
    <n v="2017"/>
    <n v="2"/>
    <n v="7"/>
    <s v="开票专员"/>
    <s v="津瑞"/>
    <x v="26"/>
    <s v="联通"/>
    <s v="宁夏"/>
    <n v="1611"/>
    <s v="信息费"/>
    <n v="2392.0100000000002"/>
    <x v="5"/>
  </r>
  <r>
    <n v="2017"/>
    <n v="2"/>
    <n v="16"/>
    <s v="开票专员"/>
    <s v="RMC"/>
    <x v="32"/>
    <s v="移动"/>
    <s v="全网"/>
    <n v="1612"/>
    <s v="游戏"/>
    <n v="3411.17"/>
    <x v="5"/>
  </r>
  <r>
    <n v="2017"/>
    <n v="2"/>
    <n v="17"/>
    <s v="开票专员"/>
    <s v="津瑞"/>
    <x v="14"/>
    <s v="联通"/>
    <s v="江西"/>
    <n v="1611"/>
    <s v="RBT"/>
    <n v="503.9"/>
    <x v="5"/>
  </r>
  <r>
    <n v="2017"/>
    <n v="2"/>
    <n v="17"/>
    <s v="开票专员"/>
    <s v="津瑞"/>
    <x v="14"/>
    <s v="联通"/>
    <s v="江西"/>
    <n v="1611"/>
    <s v="彩信"/>
    <n v="18385.490000000002"/>
    <x v="5"/>
  </r>
  <r>
    <n v="2017"/>
    <n v="2"/>
    <n v="17"/>
    <s v="开票专员"/>
    <s v="津瑞"/>
    <x v="14"/>
    <s v="联通"/>
    <s v="江西"/>
    <n v="1611"/>
    <s v="信息费"/>
    <n v="17254.98"/>
    <x v="5"/>
  </r>
  <r>
    <n v="2017"/>
    <n v="2"/>
    <n v="20"/>
    <s v="开票专员"/>
    <s v="津瑞"/>
    <x v="11"/>
    <s v="电信"/>
    <s v="北京"/>
    <n v="1610"/>
    <s v="信息费"/>
    <n v="8693.1200000000008"/>
    <x v="5"/>
  </r>
  <r>
    <n v="2017"/>
    <n v="2"/>
    <n v="20"/>
    <s v="开票专员"/>
    <s v="津瑞"/>
    <x v="11"/>
    <s v="电信"/>
    <s v="北京"/>
    <n v="1611"/>
    <s v="信息费"/>
    <n v="8442.42"/>
    <x v="5"/>
  </r>
  <r>
    <n v="2017"/>
    <n v="2"/>
    <n v="20"/>
    <s v="开票专员"/>
    <s v="津瑞"/>
    <x v="4"/>
    <s v="联通"/>
    <s v="天津"/>
    <n v="1610"/>
    <s v="RBT"/>
    <n v="1030"/>
    <x v="5"/>
  </r>
  <r>
    <n v="2017"/>
    <n v="2"/>
    <n v="22"/>
    <s v="开票专员"/>
    <s v="津瑞"/>
    <x v="7"/>
    <s v="电信"/>
    <s v="河南"/>
    <n v="1610"/>
    <s v="RBT"/>
    <n v="1689.35"/>
    <x v="5"/>
  </r>
  <r>
    <n v="2017"/>
    <n v="2"/>
    <n v="22"/>
    <s v="开票专员"/>
    <s v="津瑞"/>
    <x v="7"/>
    <s v="电信"/>
    <s v="河南"/>
    <n v="1611"/>
    <s v="RBT"/>
    <n v="1643.03"/>
    <x v="5"/>
  </r>
  <r>
    <n v="2017"/>
    <n v="3"/>
    <n v="1"/>
    <s v="开票专员"/>
    <s v="津瑞"/>
    <x v="31"/>
    <s v="联通"/>
    <s v="全网"/>
    <n v="1701"/>
    <s v="信息费"/>
    <n v="972849.62"/>
    <x v="6"/>
  </r>
  <r>
    <n v="2017"/>
    <n v="3"/>
    <n v="3"/>
    <s v="开票专员"/>
    <s v="津瑞"/>
    <x v="11"/>
    <s v="电信"/>
    <s v="北京"/>
    <n v="1612"/>
    <s v="信息费"/>
    <n v="8276.32"/>
    <x v="5"/>
  </r>
  <r>
    <n v="2017"/>
    <n v="3"/>
    <n v="3"/>
    <s v="开票专员"/>
    <s v="津瑞"/>
    <x v="11"/>
    <s v="电信"/>
    <s v="北京"/>
    <n v="1701"/>
    <s v="信息费"/>
    <n v="8152.3"/>
    <x v="6"/>
  </r>
  <r>
    <n v="2017"/>
    <n v="3"/>
    <n v="7"/>
    <s v="开票专员"/>
    <s v="津瑞"/>
    <x v="26"/>
    <s v="联通"/>
    <s v="宁夏"/>
    <n v="1612"/>
    <s v="信息费"/>
    <n v="2306"/>
    <x v="5"/>
  </r>
  <r>
    <n v="2017"/>
    <n v="3"/>
    <n v="10"/>
    <s v="开票专员"/>
    <s v="津瑞"/>
    <x v="14"/>
    <s v="联通"/>
    <s v="江西"/>
    <n v="1612"/>
    <s v="RBT"/>
    <n v="432.62"/>
    <x v="5"/>
  </r>
  <r>
    <n v="2017"/>
    <n v="3"/>
    <n v="10"/>
    <s v="开票专员"/>
    <s v="津瑞"/>
    <x v="14"/>
    <s v="联通"/>
    <s v="江西"/>
    <n v="1612"/>
    <s v="彩信"/>
    <n v="17862.62"/>
    <x v="5"/>
  </r>
  <r>
    <n v="2017"/>
    <n v="3"/>
    <n v="10"/>
    <s v="开票专员"/>
    <s v="津瑞"/>
    <x v="14"/>
    <s v="联通"/>
    <s v="江西"/>
    <n v="1612"/>
    <s v="信息费"/>
    <n v="16726.52"/>
    <x v="5"/>
  </r>
  <r>
    <n v="2017"/>
    <n v="3"/>
    <n v="15"/>
    <s v="开票专员"/>
    <s v="津瑞"/>
    <x v="22"/>
    <s v="联通"/>
    <s v="青海"/>
    <n v="1612"/>
    <s v="信息费"/>
    <n v="1179.03"/>
    <x v="5"/>
  </r>
  <r>
    <n v="2017"/>
    <n v="3"/>
    <n v="15"/>
    <s v="开票专员"/>
    <s v="津瑞"/>
    <x v="22"/>
    <s v="联通"/>
    <s v="青海"/>
    <n v="1701"/>
    <s v="信息费"/>
    <n v="1147.83"/>
    <x v="6"/>
  </r>
  <r>
    <n v="2017"/>
    <n v="3"/>
    <n v="15"/>
    <s v="开票专员"/>
    <s v="津瑞"/>
    <x v="22"/>
    <s v="联通"/>
    <s v="青海"/>
    <n v="1702"/>
    <s v="信息费"/>
    <n v="1201.22"/>
    <x v="6"/>
  </r>
  <r>
    <n v="2017"/>
    <n v="3"/>
    <n v="15"/>
    <s v="开票专员"/>
    <s v="津瑞"/>
    <x v="4"/>
    <s v="联通"/>
    <s v="天津"/>
    <n v="1611"/>
    <s v="RBT"/>
    <n v="985.01"/>
    <x v="5"/>
  </r>
  <r>
    <n v="2017"/>
    <n v="3"/>
    <n v="16"/>
    <s v="开票专员"/>
    <s v="RMC"/>
    <x v="32"/>
    <s v="移动"/>
    <s v="全网"/>
    <n v="1701"/>
    <s v="游戏"/>
    <n v="6950.59"/>
    <x v="6"/>
  </r>
  <r>
    <n v="2017"/>
    <n v="3"/>
    <n v="27"/>
    <s v="开票专员"/>
    <s v="RMC"/>
    <x v="35"/>
    <s v="其他"/>
    <s v="全网"/>
    <n v="1703"/>
    <s v="信息费"/>
    <n v="815094.34"/>
    <x v="6"/>
  </r>
  <r>
    <n v="2017"/>
    <n v="4"/>
    <n v="5"/>
    <s v="开票专员"/>
    <s v="RMC"/>
    <x v="28"/>
    <s v="移动"/>
    <s v="全网"/>
    <n v="1409"/>
    <s v="安卓游戏"/>
    <n v="23221.8"/>
    <x v="3"/>
  </r>
  <r>
    <n v="2017"/>
    <n v="4"/>
    <n v="5"/>
    <s v="开票专员"/>
    <s v="RMC"/>
    <x v="28"/>
    <s v="移动"/>
    <s v="全网"/>
    <n v="1410"/>
    <s v="安卓游戏"/>
    <n v="16957.5"/>
    <x v="3"/>
  </r>
  <r>
    <n v="2017"/>
    <n v="4"/>
    <n v="5"/>
    <s v="开票专员"/>
    <s v="RMC"/>
    <x v="28"/>
    <s v="移动"/>
    <s v="全网"/>
    <n v="1411"/>
    <s v="安卓游戏"/>
    <n v="15408.05"/>
    <x v="3"/>
  </r>
  <r>
    <n v="2017"/>
    <n v="4"/>
    <n v="5"/>
    <s v="开票专员"/>
    <s v="RMC"/>
    <x v="28"/>
    <s v="移动"/>
    <s v="全网"/>
    <n v="1412"/>
    <s v="安卓游戏"/>
    <n v="10493.7"/>
    <x v="3"/>
  </r>
  <r>
    <n v="2017"/>
    <n v="4"/>
    <n v="10"/>
    <s v="开票专员"/>
    <s v="津瑞"/>
    <x v="26"/>
    <s v="联通"/>
    <s v="宁夏"/>
    <n v="1701"/>
    <s v="信息费"/>
    <n v="2227.4899999999998"/>
    <x v="6"/>
  </r>
  <r>
    <n v="2017"/>
    <n v="4"/>
    <n v="14"/>
    <s v="开票专员"/>
    <s v="津瑞"/>
    <x v="28"/>
    <s v="移动"/>
    <s v="全网"/>
    <n v="1501"/>
    <s v="安卓游戏"/>
    <n v="4548.6000000000004"/>
    <x v="4"/>
  </r>
  <r>
    <n v="2017"/>
    <n v="4"/>
    <n v="14"/>
    <s v="开票专员"/>
    <s v="津瑞"/>
    <x v="28"/>
    <s v="移动"/>
    <s v="全网"/>
    <n v="1502"/>
    <s v="安卓游戏"/>
    <n v="13605.9"/>
    <x v="4"/>
  </r>
  <r>
    <n v="2017"/>
    <n v="4"/>
    <n v="14"/>
    <s v="开票专员"/>
    <s v="津瑞"/>
    <x v="28"/>
    <s v="移动"/>
    <s v="全网"/>
    <n v="1503"/>
    <s v="安卓游戏"/>
    <n v="13007.4"/>
    <x v="4"/>
  </r>
  <r>
    <n v="2017"/>
    <n v="4"/>
    <n v="14"/>
    <s v="开票专员"/>
    <s v="津瑞"/>
    <x v="28"/>
    <s v="移动"/>
    <s v="全网"/>
    <n v="1504"/>
    <s v="安卓游戏"/>
    <n v="11511.15"/>
    <x v="4"/>
  </r>
  <r>
    <n v="2017"/>
    <n v="4"/>
    <n v="14"/>
    <s v="开票专员"/>
    <s v="津瑞"/>
    <x v="28"/>
    <s v="移动"/>
    <s v="全网"/>
    <n v="1505"/>
    <s v="安卓游戏"/>
    <n v="5619.25"/>
    <x v="4"/>
  </r>
  <r>
    <n v="2017"/>
    <n v="4"/>
    <n v="14"/>
    <s v="开票专员"/>
    <s v="津瑞"/>
    <x v="28"/>
    <s v="移动"/>
    <s v="全网"/>
    <n v="1506"/>
    <s v="安卓游戏"/>
    <n v="4712"/>
    <x v="4"/>
  </r>
  <r>
    <n v="2017"/>
    <n v="4"/>
    <n v="14"/>
    <s v="开票专员"/>
    <s v="津瑞"/>
    <x v="28"/>
    <s v="移动"/>
    <s v="全网"/>
    <n v="1507"/>
    <s v="安卓游戏"/>
    <n v="5267.75"/>
    <x v="4"/>
  </r>
  <r>
    <n v="2017"/>
    <n v="4"/>
    <n v="14"/>
    <s v="开票专员"/>
    <s v="津瑞"/>
    <x v="28"/>
    <s v="移动"/>
    <s v="全网"/>
    <n v="1508"/>
    <s v="安卓游戏"/>
    <n v="5253.5"/>
    <x v="4"/>
  </r>
  <r>
    <n v="2017"/>
    <n v="4"/>
    <n v="14"/>
    <s v="开票专员"/>
    <s v="津瑞"/>
    <x v="28"/>
    <s v="移动"/>
    <s v="全网"/>
    <n v="1509"/>
    <s v="安卓游戏"/>
    <n v="1714.75"/>
    <x v="4"/>
  </r>
  <r>
    <n v="2017"/>
    <n v="4"/>
    <n v="14"/>
    <s v="开票专员"/>
    <s v="津瑞"/>
    <x v="28"/>
    <s v="移动"/>
    <s v="全网"/>
    <n v="1510"/>
    <s v="安卓游戏"/>
    <n v="907.25"/>
    <x v="4"/>
  </r>
  <r>
    <n v="2017"/>
    <n v="4"/>
    <n v="14"/>
    <s v="开票专员"/>
    <s v="津瑞"/>
    <x v="28"/>
    <s v="移动"/>
    <s v="全网"/>
    <n v="1511"/>
    <s v="安卓游戏"/>
    <n v="921.5"/>
    <x v="4"/>
  </r>
  <r>
    <n v="2017"/>
    <n v="4"/>
    <n v="14"/>
    <s v="开票专员"/>
    <s v="津瑞"/>
    <x v="28"/>
    <s v="移动"/>
    <s v="全网"/>
    <n v="1512"/>
    <s v="安卓游戏"/>
    <n v="2156.5"/>
    <x v="4"/>
  </r>
  <r>
    <n v="2017"/>
    <n v="4"/>
    <n v="14"/>
    <s v="开票专员"/>
    <s v="津瑞"/>
    <x v="14"/>
    <s v="联通"/>
    <s v="江西"/>
    <n v="1701"/>
    <s v="彩信"/>
    <n v="17910.2"/>
    <x v="6"/>
  </r>
  <r>
    <n v="2017"/>
    <n v="4"/>
    <n v="14"/>
    <s v="开票专员"/>
    <s v="津瑞"/>
    <x v="14"/>
    <s v="联通"/>
    <s v="江西"/>
    <n v="1701"/>
    <s v="信息费"/>
    <n v="16424.080000000002"/>
    <x v="6"/>
  </r>
  <r>
    <n v="2017"/>
    <n v="4"/>
    <n v="17"/>
    <s v="开票专员"/>
    <s v="RMC"/>
    <x v="32"/>
    <s v="移动"/>
    <s v="全网"/>
    <n v="1702"/>
    <s v="游戏"/>
    <n v="7448.03"/>
    <x v="6"/>
  </r>
  <r>
    <n v="2017"/>
    <n v="4"/>
    <n v="20"/>
    <s v="开票专员"/>
    <s v="津瑞"/>
    <x v="7"/>
    <s v="电信"/>
    <s v="河南"/>
    <n v="1612"/>
    <s v="RBT"/>
    <n v="1599.86"/>
    <x v="5"/>
  </r>
  <r>
    <n v="2017"/>
    <n v="4"/>
    <n v="20"/>
    <s v="开票专员"/>
    <s v="津瑞"/>
    <x v="7"/>
    <s v="电信"/>
    <s v="河南"/>
    <n v="1701"/>
    <s v="RBT"/>
    <n v="1551.36"/>
    <x v="6"/>
  </r>
  <r>
    <n v="2017"/>
    <n v="5"/>
    <n v="2"/>
    <s v="开票专员"/>
    <s v="津瑞"/>
    <x v="31"/>
    <s v="联通"/>
    <s v="全网"/>
    <n v="1703"/>
    <s v="信息费"/>
    <n v="561225.63"/>
    <x v="6"/>
  </r>
  <r>
    <n v="2017"/>
    <n v="5"/>
    <n v="4"/>
    <s v="开票专员"/>
    <s v="津瑞"/>
    <x v="11"/>
    <s v="电信"/>
    <s v="北京"/>
    <n v="1702"/>
    <s v="信息费"/>
    <n v="7438.52"/>
    <x v="6"/>
  </r>
  <r>
    <n v="2017"/>
    <n v="5"/>
    <n v="4"/>
    <s v="开票专员"/>
    <s v="津瑞"/>
    <x v="11"/>
    <s v="电信"/>
    <s v="北京"/>
    <n v="1703"/>
    <s v="信息费"/>
    <n v="7930.44"/>
    <x v="6"/>
  </r>
  <r>
    <n v="2017"/>
    <n v="5"/>
    <n v="4"/>
    <s v="开票专员"/>
    <s v="津瑞"/>
    <x v="13"/>
    <s v="电信"/>
    <s v="天津"/>
    <n v="1612"/>
    <s v="RBT"/>
    <n v="902.51"/>
    <x v="5"/>
  </r>
  <r>
    <n v="2017"/>
    <n v="5"/>
    <n v="9"/>
    <s v="开票专员"/>
    <s v="津瑞"/>
    <x v="26"/>
    <s v="联通"/>
    <s v="宁夏"/>
    <n v="1702"/>
    <s v="信息费"/>
    <n v="2190"/>
    <x v="6"/>
  </r>
  <r>
    <n v="2017"/>
    <n v="5"/>
    <n v="11"/>
    <s v="开票专员"/>
    <s v="津瑞"/>
    <x v="14"/>
    <s v="联通"/>
    <s v="江西"/>
    <n v="1702"/>
    <s v="RBT"/>
    <n v="371.25"/>
    <x v="6"/>
  </r>
  <r>
    <n v="2017"/>
    <n v="5"/>
    <n v="11"/>
    <s v="开票专员"/>
    <s v="津瑞"/>
    <x v="14"/>
    <s v="联通"/>
    <s v="江西"/>
    <n v="1702"/>
    <s v="彩信"/>
    <n v="17178.03"/>
    <x v="6"/>
  </r>
  <r>
    <n v="2017"/>
    <n v="5"/>
    <n v="11"/>
    <s v="开票专员"/>
    <s v="津瑞"/>
    <x v="14"/>
    <s v="联通"/>
    <s v="江西"/>
    <n v="1702"/>
    <s v="信息费"/>
    <n v="15432.7"/>
    <x v="6"/>
  </r>
  <r>
    <n v="2017"/>
    <n v="5"/>
    <n v="17"/>
    <s v="开票专员"/>
    <s v="移动"/>
    <x v="32"/>
    <s v="移动"/>
    <s v="全网"/>
    <n v="1703"/>
    <s v="游戏"/>
    <n v="6882.94"/>
    <x v="6"/>
  </r>
  <r>
    <n v="2017"/>
    <n v="5"/>
    <n v="31"/>
    <s v="开票专员"/>
    <s v="RMC"/>
    <x v="35"/>
    <s v="其他"/>
    <s v="全网"/>
    <n v="1510"/>
    <s v="RBT"/>
    <n v="880000"/>
    <x v="4"/>
  </r>
  <r>
    <n v="2017"/>
    <n v="5"/>
    <n v="31"/>
    <s v="开票专员"/>
    <s v="RMC"/>
    <x v="35"/>
    <s v="其他"/>
    <s v="全网"/>
    <n v="1510"/>
    <s v="RBT"/>
    <n v="880000"/>
    <x v="4"/>
  </r>
  <r>
    <n v="2017"/>
    <n v="6"/>
    <n v="2"/>
    <s v="开票专员"/>
    <s v="RMC团队"/>
    <x v="28"/>
    <s v="移动"/>
    <s v="全网"/>
    <n v="1601"/>
    <s v="安卓游戏"/>
    <n v="1144.75"/>
    <x v="5"/>
  </r>
  <r>
    <n v="2017"/>
    <n v="6"/>
    <n v="2"/>
    <s v="开票专员"/>
    <s v="RMC团队"/>
    <x v="28"/>
    <s v="移动"/>
    <s v="全网"/>
    <n v="1602"/>
    <s v="安卓游戏"/>
    <n v="608"/>
    <x v="5"/>
  </r>
  <r>
    <n v="2017"/>
    <n v="6"/>
    <n v="2"/>
    <s v="开票专员"/>
    <s v="RMC团队"/>
    <x v="28"/>
    <s v="移动"/>
    <s v="全网"/>
    <n v="1603"/>
    <s v="安卓游戏"/>
    <n v="907.25"/>
    <x v="5"/>
  </r>
  <r>
    <n v="2017"/>
    <n v="6"/>
    <n v="2"/>
    <s v="开票专员"/>
    <s v="RMC团队"/>
    <x v="28"/>
    <s v="移动"/>
    <s v="全网"/>
    <n v="1604"/>
    <s v="安卓游戏"/>
    <n v="655.5"/>
    <x v="5"/>
  </r>
  <r>
    <n v="2017"/>
    <n v="6"/>
    <n v="2"/>
    <s v="开票专员"/>
    <s v="RMC团队"/>
    <x v="28"/>
    <s v="移动"/>
    <s v="全网"/>
    <n v="1605"/>
    <s v="安卓游戏"/>
    <n v="593.75"/>
    <x v="5"/>
  </r>
  <r>
    <n v="2017"/>
    <n v="6"/>
    <n v="2"/>
    <s v="开票专员"/>
    <s v="RMC团队"/>
    <x v="28"/>
    <s v="移动"/>
    <s v="全网"/>
    <n v="1606"/>
    <s v="安卓游戏"/>
    <n v="242.25"/>
    <x v="5"/>
  </r>
  <r>
    <n v="2017"/>
    <n v="6"/>
    <n v="2"/>
    <s v="开票专员"/>
    <s v="RMC团队"/>
    <x v="28"/>
    <s v="移动"/>
    <s v="全网"/>
    <n v="1607"/>
    <s v="安卓游戏"/>
    <n v="693.5"/>
    <x v="5"/>
  </r>
  <r>
    <n v="2017"/>
    <n v="6"/>
    <n v="6"/>
    <s v="开票专员"/>
    <s v="津瑞团队"/>
    <x v="4"/>
    <s v="联通"/>
    <s v="天津"/>
    <n v="1701"/>
    <s v="RBT"/>
    <n v="885"/>
    <x v="6"/>
  </r>
  <r>
    <n v="2017"/>
    <n v="6"/>
    <n v="6"/>
    <s v="开票专员"/>
    <s v="津瑞团队"/>
    <x v="26"/>
    <s v="联通"/>
    <s v="宁夏"/>
    <n v="1703"/>
    <s v="信息费"/>
    <n v="2121.0100000000002"/>
    <x v="6"/>
  </r>
  <r>
    <n v="2017"/>
    <n v="6"/>
    <n v="15"/>
    <s v="开票专员"/>
    <s v="津瑞"/>
    <x v="7"/>
    <s v="电信"/>
    <s v="河南"/>
    <n v="1702"/>
    <s v="RBT"/>
    <n v="1504.38"/>
    <x v="6"/>
  </r>
  <r>
    <n v="2017"/>
    <n v="6"/>
    <n v="15"/>
    <s v="开票专员"/>
    <s v="津瑞"/>
    <x v="7"/>
    <s v="电信"/>
    <s v="河南"/>
    <n v="1703"/>
    <s v="RBT"/>
    <n v="1467"/>
    <x v="6"/>
  </r>
  <r>
    <n v="2017"/>
    <n v="6"/>
    <n v="16"/>
    <s v="开票专员"/>
    <s v="津瑞"/>
    <x v="14"/>
    <s v="联通"/>
    <s v="江西"/>
    <n v="1703"/>
    <s v="RBT"/>
    <n v="341.55"/>
    <x v="6"/>
  </r>
  <r>
    <n v="2017"/>
    <n v="6"/>
    <n v="16"/>
    <s v="开票专员"/>
    <s v="津瑞"/>
    <x v="14"/>
    <s v="联通"/>
    <s v="江西"/>
    <n v="1703"/>
    <s v="彩信"/>
    <n v="16839.91"/>
    <x v="6"/>
  </r>
  <r>
    <n v="2017"/>
    <n v="6"/>
    <n v="16"/>
    <s v="开票专员"/>
    <s v="津瑞"/>
    <x v="14"/>
    <s v="联通"/>
    <s v="江西"/>
    <n v="1703"/>
    <s v="信息费"/>
    <n v="15782.19"/>
    <x v="6"/>
  </r>
  <r>
    <n v="2017"/>
    <n v="6"/>
    <n v="19"/>
    <s v="开票专员"/>
    <s v="RMC"/>
    <x v="32"/>
    <s v="移动"/>
    <s v="全网"/>
    <n v="1704"/>
    <s v="游戏"/>
    <n v="6472.49"/>
    <x v="6"/>
  </r>
  <r>
    <n v="2017"/>
    <n v="6"/>
    <n v="23"/>
    <s v="开票专员"/>
    <s v="津瑞"/>
    <x v="22"/>
    <s v="联通"/>
    <s v="青海"/>
    <n v="1703"/>
    <s v="信息费"/>
    <n v="1174.81"/>
    <x v="6"/>
  </r>
  <r>
    <n v="2017"/>
    <n v="6"/>
    <n v="23"/>
    <s v="开票专员"/>
    <s v="津瑞"/>
    <x v="22"/>
    <s v="联通"/>
    <s v="青海"/>
    <n v="1704"/>
    <s v="信息费"/>
    <n v="1054.21"/>
    <x v="6"/>
  </r>
  <r>
    <n v="2017"/>
    <n v="6"/>
    <n v="23"/>
    <s v="开票专员"/>
    <s v="津瑞"/>
    <x v="22"/>
    <s v="联通"/>
    <s v="青海"/>
    <n v="1705"/>
    <s v="信息费"/>
    <n v="1293.58"/>
    <x v="6"/>
  </r>
  <r>
    <n v="2017"/>
    <n v="6"/>
    <n v="30"/>
    <s v="开票专员"/>
    <s v="津瑞"/>
    <x v="4"/>
    <s v="联通"/>
    <s v="天津"/>
    <n v="1702"/>
    <s v="RBT"/>
    <n v="862.5"/>
    <x v="6"/>
  </r>
  <r>
    <n v="2017"/>
    <n v="6"/>
    <n v="30"/>
    <s v="开票专员"/>
    <s v="津瑞"/>
    <x v="37"/>
    <s v="其他"/>
    <s v="其他（内部往来）"/>
    <n v="1706"/>
    <s v="信息费"/>
    <n v="293435.19"/>
    <x v="6"/>
  </r>
  <r>
    <n v="2017"/>
    <n v="7"/>
    <n v="4"/>
    <s v="开票专员"/>
    <s v="津瑞"/>
    <x v="31"/>
    <s v="联通"/>
    <s v="全网"/>
    <n v="1705"/>
    <s v="信息费"/>
    <n v="494873.47"/>
    <x v="6"/>
  </r>
  <r>
    <n v="2017"/>
    <n v="7"/>
    <n v="17"/>
    <s v="开票专员"/>
    <s v="津瑞"/>
    <x v="32"/>
    <s v="移动"/>
    <s v="全网"/>
    <n v="1705"/>
    <s v="游戏"/>
    <n v="5555.06"/>
    <x v="6"/>
  </r>
  <r>
    <n v="2017"/>
    <n v="7"/>
    <n v="18"/>
    <s v="开票专员"/>
    <s v="津瑞"/>
    <x v="14"/>
    <s v="联通"/>
    <s v="江西"/>
    <n v="1704"/>
    <s v="RBT"/>
    <n v="321.74"/>
    <x v="6"/>
  </r>
  <r>
    <n v="2017"/>
    <n v="7"/>
    <n v="18"/>
    <s v="开票专员"/>
    <s v="津瑞"/>
    <x v="14"/>
    <s v="联通"/>
    <s v="江西"/>
    <n v="1704"/>
    <s v="彩信"/>
    <n v="16432.21"/>
    <x v="6"/>
  </r>
  <r>
    <n v="2017"/>
    <n v="7"/>
    <n v="18"/>
    <s v="开票专员"/>
    <s v="津瑞"/>
    <x v="14"/>
    <s v="联通"/>
    <s v="江西"/>
    <n v="1704"/>
    <s v="信息费"/>
    <n v="15236.5"/>
    <x v="6"/>
  </r>
  <r>
    <n v="2017"/>
    <n v="7"/>
    <n v="31"/>
    <s v="开票专员"/>
    <s v="津瑞"/>
    <x v="35"/>
    <s v="其他"/>
    <s v="全网"/>
    <n v="1707"/>
    <s v="信息费"/>
    <n v="497152"/>
    <x v="6"/>
  </r>
  <r>
    <n v="2017"/>
    <n v="8"/>
    <n v="3"/>
    <s v="开票专员"/>
    <s v="津瑞"/>
    <x v="4"/>
    <s v="联通"/>
    <s v="天津"/>
    <n v="1703"/>
    <s v="RBT"/>
    <n v="837.5"/>
    <x v="6"/>
  </r>
  <r>
    <n v="2017"/>
    <n v="8"/>
    <n v="10"/>
    <s v="开票专员"/>
    <s v="津瑞"/>
    <x v="11"/>
    <s v="电信"/>
    <s v="北京"/>
    <n v="1704"/>
    <s v="信息费"/>
    <n v="2664.42"/>
    <x v="6"/>
  </r>
  <r>
    <n v="2017"/>
    <n v="8"/>
    <n v="10"/>
    <s v="开票专员"/>
    <s v="津瑞"/>
    <x v="11"/>
    <s v="电信"/>
    <s v="北京"/>
    <n v="1704"/>
    <s v="信息费"/>
    <n v="4997.4399999999996"/>
    <x v="6"/>
  </r>
  <r>
    <n v="2017"/>
    <n v="8"/>
    <n v="10"/>
    <s v="开票专员"/>
    <s v="津瑞"/>
    <x v="11"/>
    <s v="电信"/>
    <s v="北京"/>
    <n v="1705"/>
    <s v="信息费"/>
    <n v="2768.6"/>
    <x v="6"/>
  </r>
  <r>
    <n v="2017"/>
    <n v="8"/>
    <n v="10"/>
    <s v="开票专员"/>
    <s v="津瑞"/>
    <x v="11"/>
    <s v="电信"/>
    <s v="北京"/>
    <n v="1705"/>
    <s v="信息费"/>
    <n v="4923.84"/>
    <x v="6"/>
  </r>
  <r>
    <n v="2017"/>
    <n v="8"/>
    <n v="10"/>
    <s v="开票专员"/>
    <s v="津瑞"/>
    <x v="11"/>
    <s v="电信"/>
    <s v="北京"/>
    <n v="1706"/>
    <s v="信息费"/>
    <n v="1974.95"/>
    <x v="6"/>
  </r>
  <r>
    <n v="2017"/>
    <n v="8"/>
    <n v="17"/>
    <s v="开票专员"/>
    <s v="RMC"/>
    <x v="32"/>
    <s v="移动"/>
    <s v="全网"/>
    <n v="1706"/>
    <s v="游戏"/>
    <n v="5621.83"/>
    <x v="6"/>
  </r>
  <r>
    <n v="2017"/>
    <n v="8"/>
    <n v="17"/>
    <s v="开票专员"/>
    <s v="津瑞"/>
    <x v="7"/>
    <s v="电信"/>
    <s v="河南"/>
    <n v="1704"/>
    <s v="RBT"/>
    <n v="1424.51"/>
    <x v="6"/>
  </r>
  <r>
    <n v="2017"/>
    <n v="8"/>
    <n v="17"/>
    <s v="开票专员"/>
    <s v="津瑞"/>
    <x v="7"/>
    <s v="电信"/>
    <s v="河南"/>
    <n v="1705"/>
    <s v="RBT"/>
    <n v="1361.2"/>
    <x v="6"/>
  </r>
  <r>
    <n v="2017"/>
    <n v="8"/>
    <n v="21"/>
    <s v="开票专员"/>
    <s v="津瑞"/>
    <x v="14"/>
    <s v="联通"/>
    <s v="江西"/>
    <n v="1705"/>
    <s v="RBT"/>
    <n v="304.92"/>
    <x v="6"/>
  </r>
  <r>
    <n v="2017"/>
    <n v="8"/>
    <n v="21"/>
    <s v="开票专员"/>
    <s v="津瑞"/>
    <x v="14"/>
    <s v="联通"/>
    <s v="江西"/>
    <n v="1705"/>
    <s v="彩信"/>
    <n v="13869"/>
    <x v="6"/>
  </r>
  <r>
    <n v="2017"/>
    <n v="8"/>
    <n v="21"/>
    <s v="开票专员"/>
    <s v="津瑞"/>
    <x v="14"/>
    <s v="联通"/>
    <s v="江西"/>
    <n v="1705"/>
    <s v="信息费"/>
    <n v="12197.81"/>
    <x v="6"/>
  </r>
  <r>
    <n v="2017"/>
    <n v="8"/>
    <n v="31"/>
    <s v="开票专员"/>
    <s v="RMC"/>
    <x v="37"/>
    <s v="其他"/>
    <s v="全网"/>
    <n v="1708"/>
    <s v="其他（内部往来）"/>
    <n v="429004.61"/>
    <x v="6"/>
  </r>
  <r>
    <n v="2017"/>
    <n v="9"/>
    <n v="1"/>
    <s v="开票专员"/>
    <s v="津瑞"/>
    <x v="31"/>
    <s v="联通"/>
    <s v="全网"/>
    <n v="1707"/>
    <s v="信息费"/>
    <n v="608557.12"/>
    <x v="6"/>
  </r>
  <r>
    <n v="2017"/>
    <n v="9"/>
    <n v="4"/>
    <s v="开票专员"/>
    <s v="津瑞"/>
    <x v="4"/>
    <s v="联通"/>
    <s v="天津"/>
    <n v="1704"/>
    <s v="RBT"/>
    <n v="815"/>
    <x v="6"/>
  </r>
  <r>
    <n v="2017"/>
    <n v="9"/>
    <n v="7"/>
    <s v="开票专员"/>
    <s v="津瑞"/>
    <x v="4"/>
    <s v="联通"/>
    <s v="天津"/>
    <n v="1705"/>
    <s v="RBT"/>
    <n v="782.5"/>
    <x v="6"/>
  </r>
  <r>
    <n v="2017"/>
    <n v="9"/>
    <n v="11"/>
    <s v="开票专员"/>
    <s v="津瑞"/>
    <x v="11"/>
    <s v="电信"/>
    <s v="北京"/>
    <n v="1707"/>
    <s v="信息费"/>
    <n v="12064.1"/>
    <x v="6"/>
  </r>
  <r>
    <n v="2017"/>
    <n v="9"/>
    <n v="18"/>
    <s v="开票专员"/>
    <s v="津瑞"/>
    <x v="14"/>
    <s v="联通"/>
    <s v="江西"/>
    <n v="1706"/>
    <s v="RBT"/>
    <n v="283.14999999999998"/>
    <x v="6"/>
  </r>
  <r>
    <n v="2017"/>
    <n v="9"/>
    <n v="18"/>
    <s v="开票专员"/>
    <s v="津瑞"/>
    <x v="14"/>
    <s v="联通"/>
    <s v="江西"/>
    <n v="1706"/>
    <s v="彩信"/>
    <n v="13616.99"/>
    <x v="6"/>
  </r>
  <r>
    <n v="2017"/>
    <n v="9"/>
    <n v="18"/>
    <s v="开票专员"/>
    <s v="津瑞"/>
    <x v="14"/>
    <s v="联通"/>
    <s v="江西"/>
    <n v="1706"/>
    <s v="信息费"/>
    <n v="12403.01"/>
    <x v="6"/>
  </r>
  <r>
    <n v="2017"/>
    <n v="9"/>
    <n v="19"/>
    <s v="开票专员"/>
    <s v="RMC"/>
    <x v="32"/>
    <s v="移动"/>
    <s v="全网"/>
    <n v="1707"/>
    <s v="游戏"/>
    <n v="5233.9399999999996"/>
    <x v="6"/>
  </r>
  <r>
    <n v="2017"/>
    <n v="10"/>
    <n v="28"/>
    <s v="开票专员"/>
    <s v="RMC"/>
    <x v="14"/>
    <s v="联通"/>
    <s v="江西"/>
    <n v="1707"/>
    <s v="MMS"/>
    <n v="13329"/>
    <x v="6"/>
  </r>
  <r>
    <n v="2017"/>
    <n v="10"/>
    <n v="27"/>
    <s v="开票专员"/>
    <s v="RMC"/>
    <x v="14"/>
    <s v="联通"/>
    <s v="江西"/>
    <n v="1707"/>
    <s v="SMS"/>
    <n v="11952.98"/>
    <x v="6"/>
  </r>
  <r>
    <n v="2017"/>
    <n v="10"/>
    <n v="27"/>
    <s v="开票专员"/>
    <s v="RMC"/>
    <x v="14"/>
    <s v="联通"/>
    <s v="江西"/>
    <n v="1707"/>
    <s v="RBT"/>
    <n v="262.35000000000002"/>
    <x v="6"/>
  </r>
  <r>
    <n v="2017"/>
    <n v="11"/>
    <n v="2"/>
    <s v="开票专员"/>
    <s v="津瑞"/>
    <x v="38"/>
    <s v="联通"/>
    <s v="全网"/>
    <n v="1708"/>
    <s v="SMS"/>
    <n v="608723.5"/>
    <x v="6"/>
  </r>
  <r>
    <n v="2017"/>
    <n v="11"/>
    <n v="2"/>
    <s v="开票专员"/>
    <s v="津瑞"/>
    <x v="38"/>
    <s v="联通"/>
    <s v="全网"/>
    <n v="1709"/>
    <s v="SMS"/>
    <n v="476283.08"/>
    <x v="6"/>
  </r>
  <r>
    <n v="2017"/>
    <n v="11"/>
    <n v="2"/>
    <s v="开票专员"/>
    <s v="RMC"/>
    <x v="32"/>
    <s v="移动"/>
    <s v="全网"/>
    <n v="1708"/>
    <s v="游戏"/>
    <n v="5198.38"/>
    <x v="6"/>
  </r>
  <r>
    <n v="2017"/>
    <n v="11"/>
    <n v="3"/>
    <s v="开票专员"/>
    <s v="津瑞"/>
    <x v="4"/>
    <s v="联通"/>
    <s v="天津"/>
    <n v="1706"/>
    <s v="RBT"/>
    <n v="755"/>
    <x v="6"/>
  </r>
  <r>
    <n v="2017"/>
    <n v="11"/>
    <n v="3"/>
    <s v="开票专员"/>
    <s v="津瑞"/>
    <x v="7"/>
    <s v="电信"/>
    <s v="河南"/>
    <n v="1706"/>
    <s v="RBT"/>
    <n v="1322.35"/>
    <x v="6"/>
  </r>
  <r>
    <n v="2017"/>
    <n v="11"/>
    <n v="3"/>
    <s v="开票专员"/>
    <s v="津瑞"/>
    <x v="7"/>
    <s v="电信"/>
    <s v="河南"/>
    <n v="1707"/>
    <s v="RBT"/>
    <n v="1292.1400000000001"/>
    <x v="6"/>
  </r>
  <r>
    <n v="2017"/>
    <n v="11"/>
    <n v="8"/>
    <s v="开票专员"/>
    <s v="津瑞"/>
    <x v="11"/>
    <s v="电信"/>
    <s v="北京"/>
    <n v="1708"/>
    <s v="SMS"/>
    <n v="2101.4699999999998"/>
    <x v="6"/>
  </r>
  <r>
    <n v="2017"/>
    <n v="11"/>
    <n v="8"/>
    <s v="开票专员"/>
    <s v="津瑞"/>
    <x v="11"/>
    <s v="电信"/>
    <s v="北京"/>
    <n v="1708"/>
    <s v="SMS"/>
    <n v="2789.44"/>
    <x v="6"/>
  </r>
  <r>
    <n v="2017"/>
    <n v="11"/>
    <n v="8"/>
    <s v="开票专员"/>
    <s v="津瑞"/>
    <x v="11"/>
    <s v="电信"/>
    <s v="北京"/>
    <n v="1709"/>
    <s v="SMS"/>
    <n v="166.52"/>
    <x v="6"/>
  </r>
  <r>
    <n v="2017"/>
    <n v="11"/>
    <n v="8"/>
    <s v="开票专员"/>
    <s v="津瑞"/>
    <x v="11"/>
    <s v="电信"/>
    <s v="北京"/>
    <n v="1709"/>
    <s v="SMS"/>
    <n v="2701.12"/>
    <x v="6"/>
  </r>
  <r>
    <n v="2017"/>
    <n v="11"/>
    <n v="24"/>
    <s v="开票专员"/>
    <s v="津瑞"/>
    <x v="14"/>
    <s v="联通"/>
    <s v="江西"/>
    <n v="1708"/>
    <s v="RBT"/>
    <n v="234.64"/>
    <x v="6"/>
  </r>
  <r>
    <n v="2017"/>
    <n v="11"/>
    <n v="24"/>
    <s v="开票专员"/>
    <s v="津瑞"/>
    <x v="14"/>
    <s v="联通"/>
    <s v="江西"/>
    <n v="1708"/>
    <s v="MMS"/>
    <n v="13141.82"/>
    <x v="6"/>
  </r>
  <r>
    <n v="2017"/>
    <n v="11"/>
    <n v="24"/>
    <s v="开票专员"/>
    <s v="津瑞"/>
    <x v="14"/>
    <s v="联通"/>
    <s v="江西"/>
    <n v="1708"/>
    <s v="SMS "/>
    <n v="12054"/>
    <x v="6"/>
  </r>
  <r>
    <n v="2017"/>
    <n v="12"/>
    <n v="15"/>
    <s v="开票专员"/>
    <s v="津瑞"/>
    <x v="14"/>
    <s v="联通"/>
    <s v="江西"/>
    <n v="1709"/>
    <s v="RBT"/>
    <n v="196.03"/>
    <x v="6"/>
  </r>
  <r>
    <n v="2017"/>
    <n v="12"/>
    <n v="15"/>
    <s v="开票专员"/>
    <s v="津瑞"/>
    <x v="14"/>
    <s v="联通"/>
    <s v="江西"/>
    <n v="1709"/>
    <s v="MMS"/>
    <n v="12801.61"/>
    <x v="6"/>
  </r>
  <r>
    <n v="2017"/>
    <n v="12"/>
    <n v="15"/>
    <s v="开票专员"/>
    <s v="津瑞"/>
    <x v="14"/>
    <s v="联通"/>
    <s v="江西"/>
    <n v="1709"/>
    <s v="SMS"/>
    <n v="11796.59"/>
    <x v="6"/>
  </r>
  <r>
    <n v="2017"/>
    <n v="12"/>
    <n v="19"/>
    <s v="开票专员"/>
    <s v="RMC"/>
    <x v="32"/>
    <s v="移动"/>
    <s v="全网"/>
    <n v="1709"/>
    <s v="游戏"/>
    <n v="809.13"/>
    <x v="6"/>
  </r>
  <r>
    <n v="2017"/>
    <n v="12"/>
    <n v="19"/>
    <s v="开票专员"/>
    <s v="RMC"/>
    <x v="32"/>
    <s v="移动"/>
    <s v="全网"/>
    <n v="1710"/>
    <s v="游戏"/>
    <n v="4102.13"/>
    <x v="6"/>
  </r>
  <r>
    <n v="2017"/>
    <n v="12"/>
    <n v="20"/>
    <s v="开票专员"/>
    <s v="津瑞"/>
    <x v="22"/>
    <s v="联通"/>
    <s v="青海"/>
    <n v="1709"/>
    <s v="信息费"/>
    <n v="1009.79"/>
    <x v="6"/>
  </r>
  <r>
    <n v="2017"/>
    <n v="12"/>
    <n v="20"/>
    <s v="开票专员"/>
    <s v="津瑞"/>
    <x v="22"/>
    <s v="联通"/>
    <s v="青海"/>
    <n v="1710"/>
    <s v="信息费"/>
    <n v="978.58"/>
    <x v="6"/>
  </r>
  <r>
    <n v="2017"/>
    <n v="12"/>
    <n v="20"/>
    <s v="开票专员"/>
    <s v="津瑞"/>
    <x v="22"/>
    <s v="联通"/>
    <s v="青海"/>
    <n v="1711"/>
    <s v="信息费"/>
    <n v="949.78"/>
    <x v="6"/>
  </r>
  <r>
    <n v="2014"/>
    <s v="03"/>
    <n v="18"/>
    <s v="发票专员"/>
    <s v="津瑞"/>
    <x v="39"/>
    <s v="联通"/>
    <s v="全网"/>
    <n v="1401"/>
    <s v="彩铃"/>
    <n v="396952.6"/>
    <x v="3"/>
  </r>
  <r>
    <n v="2014"/>
    <n v="4"/>
    <n v="18"/>
    <s v="开票专员"/>
    <s v="津瑞"/>
    <x v="39"/>
    <s v="联通"/>
    <s v="全网"/>
    <n v="1402"/>
    <s v="彩铃"/>
    <n v="389167.03"/>
    <x v="3"/>
  </r>
  <r>
    <n v="2014"/>
    <n v="5"/>
    <s v="13"/>
    <s v="开票专员"/>
    <s v="津瑞"/>
    <x v="39"/>
    <s v="联通"/>
    <s v="全网"/>
    <n v="1403"/>
    <s v="彩铃"/>
    <n v="398113.67"/>
    <x v="3"/>
  </r>
  <r>
    <n v="2014"/>
    <n v="7"/>
    <n v="22"/>
    <s v="开票专员"/>
    <s v="津瑞"/>
    <x v="39"/>
    <s v="联通"/>
    <s v="全网"/>
    <n v="1405"/>
    <s v="彩铃"/>
    <n v="338254.38"/>
    <x v="3"/>
  </r>
  <r>
    <n v="2014"/>
    <n v="7"/>
    <n v="22"/>
    <s v="开票专员"/>
    <s v="津瑞"/>
    <x v="39"/>
    <s v="联通"/>
    <s v="全网"/>
    <n v="1404"/>
    <s v="彩铃"/>
    <n v="406983.34"/>
    <x v="3"/>
  </r>
  <r>
    <n v="2014"/>
    <n v="9"/>
    <n v="16"/>
    <s v="开票专员"/>
    <s v="津瑞"/>
    <x v="39"/>
    <s v="联通"/>
    <s v="全网"/>
    <n v="1407"/>
    <s v="彩铃"/>
    <n v="340993.74"/>
    <x v="3"/>
  </r>
  <r>
    <n v="2014"/>
    <n v="10"/>
    <n v="20"/>
    <s v="开票专员"/>
    <s v="津瑞"/>
    <x v="39"/>
    <s v="联通"/>
    <s v="全网"/>
    <n v="1408"/>
    <s v="彩铃"/>
    <n v="316501.33"/>
    <x v="3"/>
  </r>
  <r>
    <n v="2014"/>
    <n v="10"/>
    <n v="20"/>
    <s v="开票专员"/>
    <s v="津瑞"/>
    <x v="39"/>
    <s v="联通"/>
    <s v="全网"/>
    <n v="1406"/>
    <s v="彩铃"/>
    <n v="333930.53000000003"/>
    <x v="3"/>
  </r>
  <r>
    <n v="2014"/>
    <n v="12"/>
    <n v="11"/>
    <s v="开票专员"/>
    <s v="津瑞"/>
    <x v="39"/>
    <s v="联通"/>
    <s v="全网"/>
    <n v="1410"/>
    <s v="彩铃"/>
    <n v="401344.57"/>
    <x v="3"/>
  </r>
  <r>
    <n v="2015"/>
    <n v="1"/>
    <n v="14"/>
    <s v="开票专员"/>
    <s v="津瑞"/>
    <x v="39"/>
    <s v="联通"/>
    <s v="全网"/>
    <n v="1411"/>
    <s v="彩铃"/>
    <n v="373188.14"/>
    <x v="3"/>
  </r>
  <r>
    <n v="2015"/>
    <n v="1"/>
    <n v="14"/>
    <s v="开票专员"/>
    <s v="津瑞"/>
    <x v="39"/>
    <s v="联通"/>
    <s v="全网"/>
    <n v="1409"/>
    <s v="彩铃"/>
    <n v="183097.25"/>
    <x v="3"/>
  </r>
  <r>
    <n v="2015"/>
    <n v="3"/>
    <n v="11"/>
    <s v="开票专员"/>
    <s v="津瑞"/>
    <x v="39"/>
    <s v="联通"/>
    <s v="全网"/>
    <n v="1412"/>
    <s v="彩铃"/>
    <n v="346333.67"/>
    <x v="3"/>
  </r>
  <r>
    <n v="2015"/>
    <n v="3"/>
    <n v="11"/>
    <s v="开票专员"/>
    <s v="津瑞"/>
    <x v="39"/>
    <s v="联通"/>
    <s v="全网"/>
    <n v="1501"/>
    <s v="彩铃"/>
    <n v="330903.37"/>
    <x v="4"/>
  </r>
  <r>
    <n v="2015"/>
    <n v="4"/>
    <n v="15"/>
    <s v="开票专员"/>
    <s v="津瑞"/>
    <x v="39"/>
    <s v="联通"/>
    <s v="全网"/>
    <n v="1502"/>
    <s v="彩铃"/>
    <n v="301536.08"/>
    <x v="4"/>
  </r>
  <r>
    <n v="2015"/>
    <n v="5"/>
    <n v="15"/>
    <s v="开票专员"/>
    <s v="津瑞"/>
    <x v="39"/>
    <s v="联通"/>
    <s v="全网"/>
    <n v="1503"/>
    <s v="彩铃"/>
    <n v="304723.05"/>
    <x v="4"/>
  </r>
  <r>
    <n v="2015"/>
    <n v="6"/>
    <n v="12"/>
    <s v="开票专员"/>
    <s v="津瑞"/>
    <x v="39"/>
    <s v="联通"/>
    <s v="全网"/>
    <n v="1504"/>
    <s v="彩铃"/>
    <n v="244167.95"/>
    <x v="4"/>
  </r>
  <r>
    <s v="2015"/>
    <n v="7"/>
    <n v="14"/>
    <s v="开票专员"/>
    <s v="津瑞"/>
    <x v="39"/>
    <s v="联通"/>
    <s v="全网"/>
    <n v="1505"/>
    <s v="彩铃"/>
    <n v="311833.77"/>
    <x v="4"/>
  </r>
  <r>
    <n v="2015"/>
    <n v="8"/>
    <n v="12"/>
    <s v="开票专员"/>
    <s v="津瑞"/>
    <x v="39"/>
    <s v="联通"/>
    <s v="全网"/>
    <n v="1506"/>
    <s v="彩铃"/>
    <n v="272940.43"/>
    <x v="4"/>
  </r>
  <r>
    <n v="2015"/>
    <n v="10"/>
    <n v="12"/>
    <s v="开票专员"/>
    <s v="津瑞"/>
    <x v="39"/>
    <s v="联通"/>
    <s v="全网"/>
    <n v="1507"/>
    <s v="彩铃"/>
    <n v="260759.14"/>
    <x v="4"/>
  </r>
  <r>
    <n v="2015"/>
    <n v="10"/>
    <n v="12"/>
    <s v="开票专员"/>
    <s v="津瑞"/>
    <x v="39"/>
    <s v="联通"/>
    <s v="全网"/>
    <n v="1508"/>
    <s v="彩铃"/>
    <n v="262137.46"/>
    <x v="4"/>
  </r>
  <r>
    <n v="2015"/>
    <n v="12"/>
    <n v="2"/>
    <s v="开票专员"/>
    <s v="津瑞"/>
    <x v="39"/>
    <s v="联通"/>
    <s v="全网"/>
    <n v="1509"/>
    <s v="彩铃"/>
    <n v="259455.74"/>
    <x v="4"/>
  </r>
  <r>
    <n v="2015"/>
    <n v="12"/>
    <n v="11"/>
    <s v="开票专员"/>
    <s v="津瑞"/>
    <x v="39"/>
    <s v="联通"/>
    <s v="全网"/>
    <n v="1510"/>
    <s v="彩铃"/>
    <n v="258081.46"/>
    <x v="4"/>
  </r>
  <r>
    <n v="2016"/>
    <n v="1"/>
    <n v="12"/>
    <s v="开票专员"/>
    <s v="津瑞"/>
    <x v="39"/>
    <s v="联通"/>
    <s v="全网"/>
    <n v="1511"/>
    <s v="彩铃"/>
    <n v="249406.5"/>
    <x v="4"/>
  </r>
  <r>
    <n v="2016"/>
    <n v="2"/>
    <n v="19"/>
    <s v="开票专员"/>
    <s v="津瑞"/>
    <x v="39"/>
    <s v="联通"/>
    <s v="全网"/>
    <n v="1512"/>
    <s v="彩铃"/>
    <n v="223880.53"/>
    <x v="4"/>
  </r>
  <r>
    <n v="2016"/>
    <n v="3"/>
    <n v="17"/>
    <s v="开票专员"/>
    <s v="津瑞"/>
    <x v="39"/>
    <s v="联通"/>
    <s v="全网"/>
    <n v="1601"/>
    <s v="彩铃"/>
    <n v="219452.15"/>
    <x v="5"/>
  </r>
  <r>
    <n v="2016"/>
    <n v="4"/>
    <n v="11"/>
    <s v="开票专员"/>
    <s v="津瑞"/>
    <x v="39"/>
    <s v="联通"/>
    <s v="全网"/>
    <n v="1602"/>
    <s v="彩铃"/>
    <n v="203144.03"/>
    <x v="5"/>
  </r>
  <r>
    <n v="2016"/>
    <n v="5"/>
    <n v="4"/>
    <s v="开票专员"/>
    <s v="津瑞"/>
    <x v="39"/>
    <s v="联通"/>
    <s v="全网"/>
    <n v="1603"/>
    <s v="彩铃"/>
    <n v="204969.79"/>
    <x v="5"/>
  </r>
  <r>
    <n v="2016"/>
    <n v="6"/>
    <n v="3"/>
    <s v="开票专员"/>
    <s v="津瑞"/>
    <x v="39"/>
    <s v="联通"/>
    <s v="全网"/>
    <n v="1604"/>
    <s v="彩铃"/>
    <n v="197744.98"/>
    <x v="5"/>
  </r>
  <r>
    <n v="2016"/>
    <n v="7"/>
    <n v="4"/>
    <s v="开票专员"/>
    <s v="津瑞"/>
    <x v="39"/>
    <s v="联通"/>
    <s v="全网"/>
    <n v="1605"/>
    <s v="彩铃"/>
    <n v="214701.69"/>
    <x v="5"/>
  </r>
  <r>
    <n v="2016"/>
    <n v="8"/>
    <n v="3"/>
    <s v="开票专员"/>
    <s v="津瑞"/>
    <x v="39"/>
    <s v="联通"/>
    <s v="全网"/>
    <n v="1606"/>
    <s v="彩铃"/>
    <n v="207042.55"/>
    <x v="5"/>
  </r>
  <r>
    <n v="2016"/>
    <n v="11"/>
    <n v="1"/>
    <s v="开票专员"/>
    <s v="津瑞"/>
    <x v="39"/>
    <s v="联通"/>
    <s v="全网"/>
    <n v="1609"/>
    <s v="彩铃"/>
    <n v="226639.85"/>
    <x v="5"/>
  </r>
  <r>
    <n v="2016"/>
    <n v="9"/>
    <n v="1"/>
    <s v="开票专员"/>
    <s v="津瑞"/>
    <x v="39"/>
    <s v="联通"/>
    <s v="全网"/>
    <n v="1607"/>
    <s v="彩铃"/>
    <n v="231431.13"/>
    <x v="5"/>
  </r>
  <r>
    <n v="2016"/>
    <n v="10"/>
    <n v="9"/>
    <s v="开票专员"/>
    <s v="津瑞"/>
    <x v="39"/>
    <s v="联通"/>
    <s v="全网"/>
    <n v="1608"/>
    <s v="彩铃"/>
    <n v="218361.91"/>
    <x v="5"/>
  </r>
  <r>
    <n v="2016"/>
    <n v="12"/>
    <n v="5"/>
    <s v="开票专员"/>
    <s v="津瑞"/>
    <x v="39"/>
    <s v="联通"/>
    <s v="全网"/>
    <n v="1610"/>
    <s v="彩铃"/>
    <n v="222111.38"/>
    <x v="5"/>
  </r>
  <r>
    <n v="2017"/>
    <n v="1"/>
    <n v="4"/>
    <s v="开票专员"/>
    <s v="津瑞"/>
    <x v="39"/>
    <s v="联通"/>
    <s v="全网"/>
    <n v="1611"/>
    <s v="RBT"/>
    <n v="179701.87"/>
    <x v="5"/>
  </r>
  <r>
    <n v="2017"/>
    <n v="2"/>
    <n v="6"/>
    <s v="开票专员"/>
    <s v="津瑞"/>
    <x v="39"/>
    <s v="联通"/>
    <s v="全网"/>
    <n v="1612"/>
    <s v="RBT"/>
    <n v="208197.13"/>
    <x v="5"/>
  </r>
  <r>
    <n v="2017"/>
    <n v="3"/>
    <n v="2"/>
    <s v="开票专员"/>
    <s v="津瑞"/>
    <x v="39"/>
    <s v="联通"/>
    <s v="全网"/>
    <n v="1701"/>
    <s v="RBT"/>
    <n v="200599.23"/>
    <x v="6"/>
  </r>
  <r>
    <n v="2017"/>
    <n v="4"/>
    <n v="5"/>
    <s v="开票专员"/>
    <s v="津瑞"/>
    <x v="39"/>
    <s v="联通"/>
    <s v="全网"/>
    <n v="1702"/>
    <s v="RBT"/>
    <n v="194739.48"/>
    <x v="6"/>
  </r>
  <r>
    <n v="2017"/>
    <n v="5"/>
    <n v="3"/>
    <s v="开票专员"/>
    <s v="津瑞"/>
    <x v="39"/>
    <s v="联通"/>
    <s v="全网"/>
    <n v="1703"/>
    <s v="RBT"/>
    <n v="185087.78"/>
    <x v="6"/>
  </r>
  <r>
    <n v="2017"/>
    <n v="6"/>
    <n v="2"/>
    <s v="开票专员"/>
    <s v="津瑞团队"/>
    <x v="39"/>
    <s v="联通"/>
    <s v="全网"/>
    <n v="1704"/>
    <s v="RBT"/>
    <n v="179321.98"/>
    <x v="6"/>
  </r>
  <r>
    <n v="2017"/>
    <n v="7"/>
    <n v="3"/>
    <s v="开票专员"/>
    <s v="津瑞"/>
    <x v="39"/>
    <s v="联通"/>
    <s v="全网"/>
    <n v="1705"/>
    <s v="RBT"/>
    <n v="170866.9"/>
    <x v="6"/>
  </r>
  <r>
    <n v="2017"/>
    <n v="8"/>
    <n v="2"/>
    <s v="开票专员"/>
    <s v="津瑞"/>
    <x v="39"/>
    <s v="联通"/>
    <s v="全网"/>
    <n v="1706"/>
    <s v="RBT"/>
    <n v="182606.77"/>
    <x v="6"/>
  </r>
  <r>
    <n v="2017"/>
    <n v="9"/>
    <n v="1"/>
    <s v="开票专员"/>
    <s v="津瑞"/>
    <x v="39"/>
    <s v="联通"/>
    <s v="全网"/>
    <n v="1707"/>
    <s v="RBT"/>
    <n v="160021.1"/>
    <x v="6"/>
  </r>
  <r>
    <n v="2017"/>
    <n v="10"/>
    <n v="10"/>
    <s v="开票专员"/>
    <s v="津瑞"/>
    <x v="39"/>
    <s v="联通"/>
    <s v="全网"/>
    <n v="1708"/>
    <s v="RBT"/>
    <n v="154249.56"/>
    <x v="6"/>
  </r>
  <r>
    <n v="2017"/>
    <n v="11"/>
    <n v="6"/>
    <s v="开票专员"/>
    <s v="津瑞"/>
    <x v="39"/>
    <s v="联通"/>
    <s v="全网"/>
    <n v="1709"/>
    <s v="RBT"/>
    <n v="148718.07"/>
    <x v="6"/>
  </r>
  <r>
    <n v="2017"/>
    <n v="12"/>
    <n v="1"/>
    <s v="开票专员"/>
    <s v="津瑞"/>
    <x v="39"/>
    <s v="联通"/>
    <s v="全网"/>
    <n v="1710"/>
    <s v="RBT"/>
    <n v="139521.85999999999"/>
    <x v="6"/>
  </r>
  <r>
    <m/>
    <m/>
    <m/>
    <m/>
    <m/>
    <x v="40"/>
    <m/>
    <m/>
    <m/>
    <m/>
    <m/>
    <x v="7"/>
  </r>
</pivotCacheRecords>
</file>

<file path=xl/pivotCache/pivotCacheRecords2.xml><?xml version="1.0" encoding="utf-8"?>
<pivotCacheRecords xmlns="http://schemas.openxmlformats.org/spreadsheetml/2006/main" xmlns:r="http://schemas.openxmlformats.org/officeDocument/2006/relationships" count="1214">
  <r>
    <s v="电信业"/>
    <s v="QX"/>
    <s v="07395515"/>
    <n v="2012"/>
    <n v="10"/>
    <n v="12"/>
    <s v="刘炎飞"/>
    <s v="津瑞"/>
    <x v="0"/>
    <s v="联通"/>
    <s v="内蒙古"/>
    <x v="0"/>
    <s v="游戏"/>
    <n v="100000"/>
    <n v="2012"/>
  </r>
  <r>
    <s v="电信业"/>
    <s v="QX"/>
    <s v="03108953"/>
    <n v="2012"/>
    <n v="10"/>
    <n v="12"/>
    <s v="刘炎飞"/>
    <s v="津瑞"/>
    <x v="1"/>
    <s v="电信"/>
    <s v="全网"/>
    <x v="1"/>
    <s v="彩信"/>
    <n v="90550.2"/>
    <n v="2012"/>
  </r>
  <r>
    <s v="电信业"/>
    <s v="QX"/>
    <s v="03108953"/>
    <n v="2012"/>
    <n v="10"/>
    <n v="12"/>
    <s v="刘炎飞"/>
    <s v="津瑞"/>
    <x v="1"/>
    <s v="电信"/>
    <s v="全网"/>
    <x v="1"/>
    <s v="信息费"/>
    <n v="17136.38"/>
    <n v="2012"/>
  </r>
  <r>
    <s v="电信业"/>
    <s v="QX"/>
    <s v="03108953"/>
    <n v="2012"/>
    <n v="10"/>
    <n v="12"/>
    <s v="刘炎飞"/>
    <s v="津瑞"/>
    <x v="1"/>
    <s v="电信"/>
    <s v="全网"/>
    <x v="1"/>
    <s v="游戏"/>
    <n v="810.61"/>
    <n v="2012"/>
  </r>
  <r>
    <s v="电信业"/>
    <s v="QX"/>
    <s v="03108953"/>
    <n v="2012"/>
    <n v="10"/>
    <n v="12"/>
    <s v="刘炎飞"/>
    <s v="津瑞"/>
    <x v="1"/>
    <s v="电信"/>
    <s v="全网"/>
    <x v="1"/>
    <s v="信息费"/>
    <n v="-1943.9"/>
    <n v="2012"/>
  </r>
  <r>
    <s v="电信业"/>
    <s v="QX"/>
    <s v="09967562"/>
    <n v="2012"/>
    <n v="10"/>
    <n v="16"/>
    <s v="张晓丹"/>
    <s v="RMC"/>
    <x v="2"/>
    <s v="移动"/>
    <s v="天津"/>
    <x v="1"/>
    <s v="信息费"/>
    <n v="30766.65"/>
    <n v="2012"/>
  </r>
  <r>
    <s v="电信业"/>
    <s v="QX"/>
    <s v="01588171"/>
    <n v="2012"/>
    <n v="10"/>
    <n v="16"/>
    <s v="张晓丹"/>
    <s v="RMC"/>
    <x v="3"/>
    <s v="移动"/>
    <s v="吉林"/>
    <x v="1"/>
    <s v="信息费"/>
    <n v="940.11"/>
    <n v="2012"/>
  </r>
  <r>
    <s v="电信业"/>
    <s v="QX"/>
    <s v="08047759"/>
    <n v="2012"/>
    <n v="10"/>
    <n v="17"/>
    <s v="刘炎飞"/>
    <s v="津瑞"/>
    <x v="1"/>
    <s v="电信"/>
    <s v="全网"/>
    <x v="1"/>
    <s v="游戏"/>
    <n v="34.78"/>
    <n v="2012"/>
  </r>
  <r>
    <s v="电信业"/>
    <s v="QX"/>
    <s v="03118103"/>
    <n v="2012"/>
    <n v="10"/>
    <n v="29"/>
    <s v="刘炎飞"/>
    <s v="津瑞"/>
    <x v="4"/>
    <s v="联通"/>
    <s v="天津"/>
    <x v="1"/>
    <s v="彩铃"/>
    <n v="3568.01"/>
    <n v="2012"/>
  </r>
  <r>
    <s v="电信业"/>
    <s v="QX"/>
    <s v="07836240"/>
    <n v="2012"/>
    <n v="11"/>
    <n v="9"/>
    <s v="刘炎飞"/>
    <s v="津瑞"/>
    <x v="1"/>
    <s v="电信"/>
    <s v="全网"/>
    <x v="0"/>
    <s v="彩信"/>
    <n v="86143.52"/>
    <n v="2012"/>
  </r>
  <r>
    <s v="电信业"/>
    <s v="QX"/>
    <s v="07836240"/>
    <n v="2012"/>
    <n v="11"/>
    <n v="9"/>
    <s v="刘炎飞"/>
    <s v="津瑞"/>
    <x v="1"/>
    <s v="电信"/>
    <s v="全网"/>
    <x v="0"/>
    <s v="游戏"/>
    <n v="1896.54"/>
    <n v="2012"/>
  </r>
  <r>
    <s v="电信业"/>
    <s v="QX"/>
    <s v="07836240"/>
    <n v="2012"/>
    <n v="11"/>
    <n v="9"/>
    <s v="刘炎飞"/>
    <s v="津瑞"/>
    <x v="1"/>
    <s v="电信"/>
    <s v="全网"/>
    <x v="0"/>
    <s v="信息费"/>
    <n v="24875.03"/>
    <n v="2012"/>
  </r>
  <r>
    <s v="电信业"/>
    <s v="QX"/>
    <s v="07836240"/>
    <n v="2012"/>
    <n v="11"/>
    <n v="9"/>
    <s v="刘炎飞"/>
    <s v="津瑞"/>
    <x v="1"/>
    <s v="电信"/>
    <s v="全网"/>
    <x v="0"/>
    <s v="信息费"/>
    <n v="-703.6"/>
    <n v="2012"/>
  </r>
  <r>
    <s v="电信业"/>
    <s v="QX"/>
    <s v="07237569"/>
    <n v="2012"/>
    <n v="11"/>
    <n v="9"/>
    <s v="刘炎飞"/>
    <s v="津瑞"/>
    <x v="0"/>
    <s v="联通"/>
    <s v="内蒙古"/>
    <x v="0"/>
    <s v="游戏"/>
    <n v="50043.66"/>
    <n v="2012"/>
  </r>
  <r>
    <s v="电信业"/>
    <s v="QX"/>
    <s v="00492024"/>
    <n v="2012"/>
    <n v="11"/>
    <n v="13"/>
    <s v="张晓丹"/>
    <s v="RMC"/>
    <x v="5"/>
    <s v="移动"/>
    <s v="陕西"/>
    <x v="1"/>
    <s v="信息费"/>
    <n v="19686"/>
    <n v="2012"/>
  </r>
  <r>
    <s v="电信业"/>
    <s v="QX"/>
    <s v="09755362"/>
    <n v="2012"/>
    <n v="11"/>
    <n v="14"/>
    <s v="刘炎飞"/>
    <s v="津瑞"/>
    <x v="0"/>
    <s v="联通"/>
    <s v="内蒙古"/>
    <x v="0"/>
    <s v="游戏"/>
    <n v="-100000"/>
    <n v="2012"/>
  </r>
  <r>
    <s v="电信业"/>
    <s v="QX"/>
    <s v="00768894"/>
    <n v="2012"/>
    <n v="11"/>
    <n v="16"/>
    <s v="张晓丹"/>
    <s v="RMC"/>
    <x v="6"/>
    <s v="移动"/>
    <s v="全网"/>
    <x v="0"/>
    <s v="游戏"/>
    <n v="1057016.95"/>
    <n v="2012"/>
  </r>
  <r>
    <s v="电信业"/>
    <s v="QX"/>
    <s v="07494479"/>
    <n v="2012"/>
    <n v="11"/>
    <n v="16"/>
    <s v="张晓丹"/>
    <s v="RMC"/>
    <x v="3"/>
    <s v="移动"/>
    <s v="吉林"/>
    <x v="0"/>
    <s v="信息费"/>
    <n v="1043.8"/>
    <n v="2012"/>
  </r>
  <r>
    <s v="电信业"/>
    <s v="QX"/>
    <s v="03580335"/>
    <n v="2012"/>
    <n v="11"/>
    <n v="16"/>
    <s v="张晓丹"/>
    <s v="RMC"/>
    <x v="2"/>
    <s v="移动"/>
    <s v="天津"/>
    <x v="0"/>
    <s v="信息费"/>
    <n v="30484.45"/>
    <n v="2012"/>
  </r>
  <r>
    <s v="电信业"/>
    <s v="QX"/>
    <s v="05072535"/>
    <n v="2012"/>
    <n v="11"/>
    <n v="26"/>
    <s v="刘炎飞"/>
    <s v="津瑞"/>
    <x v="4"/>
    <s v="联通"/>
    <s v="天津"/>
    <x v="0"/>
    <s v="彩铃"/>
    <n v="5017.09"/>
    <n v="2012"/>
  </r>
  <r>
    <s v="电信业"/>
    <s v="QX"/>
    <s v="00118461"/>
    <n v="2012"/>
    <n v="11"/>
    <n v="28"/>
    <s v="刘炎飞"/>
    <s v="津瑞"/>
    <x v="7"/>
    <s v="电信"/>
    <s v="河南"/>
    <x v="1"/>
    <s v="彩铃"/>
    <n v="12605.4"/>
    <n v="2012"/>
  </r>
  <r>
    <s v="电信业"/>
    <s v="QX"/>
    <s v="00118461"/>
    <n v="2012"/>
    <n v="11"/>
    <n v="28"/>
    <s v="刘炎飞"/>
    <s v="津瑞"/>
    <x v="7"/>
    <s v="电信"/>
    <s v="河南"/>
    <x v="0"/>
    <s v="彩铃"/>
    <n v="12140.8"/>
    <n v="2012"/>
  </r>
  <r>
    <s v="电信业"/>
    <s v="QX"/>
    <s v="04349434"/>
    <n v="2012"/>
    <n v="11"/>
    <n v="28"/>
    <s v="刘炎飞"/>
    <s v="津瑞"/>
    <x v="7"/>
    <s v="电信"/>
    <s v="河南"/>
    <x v="1"/>
    <s v="彩信"/>
    <n v="1404.28"/>
    <n v="2012"/>
  </r>
  <r>
    <s v="电信业"/>
    <s v="QX"/>
    <s v="04349434"/>
    <n v="2012"/>
    <n v="11"/>
    <n v="28"/>
    <s v="刘炎飞"/>
    <s v="津瑞"/>
    <x v="7"/>
    <s v="电信"/>
    <s v="河南"/>
    <x v="0"/>
    <s v="彩信"/>
    <n v="1338.04"/>
    <n v="2012"/>
  </r>
  <r>
    <s v="电信业"/>
    <s v="QX"/>
    <s v="04847435"/>
    <n v="2012"/>
    <n v="12"/>
    <n v="4"/>
    <s v="刘炎飞"/>
    <s v="津瑞"/>
    <x v="0"/>
    <s v="联通"/>
    <s v="全网"/>
    <x v="0"/>
    <s v="游戏"/>
    <n v="84.16"/>
    <n v="2012"/>
  </r>
  <r>
    <s v="电信业"/>
    <s v="QX"/>
    <s v="02364001"/>
    <n v="2012"/>
    <n v="12"/>
    <n v="4"/>
    <s v="刘炎飞"/>
    <s v="津瑞"/>
    <x v="0"/>
    <s v="联通"/>
    <s v="全网"/>
    <x v="1"/>
    <s v="游戏"/>
    <n v="81.53"/>
    <n v="2012"/>
  </r>
  <r>
    <s v="电信业"/>
    <s v="QX"/>
    <s v="00409024"/>
    <n v="2012"/>
    <n v="12"/>
    <n v="12"/>
    <s v="刘炎飞"/>
    <s v="津瑞"/>
    <x v="1"/>
    <s v="电信"/>
    <s v="全网"/>
    <x v="2"/>
    <s v="彩信"/>
    <n v="90948.06"/>
    <n v="2012"/>
  </r>
  <r>
    <s v="电信业"/>
    <s v="QX"/>
    <s v="00409024"/>
    <n v="2012"/>
    <n v="12"/>
    <n v="12"/>
    <s v="刘炎飞"/>
    <s v="津瑞"/>
    <x v="1"/>
    <s v="电信"/>
    <s v="全网"/>
    <x v="2"/>
    <s v="游戏"/>
    <n v="760.41"/>
    <n v="2012"/>
  </r>
  <r>
    <s v="电信业"/>
    <s v="QX"/>
    <s v="00409024"/>
    <n v="2012"/>
    <n v="12"/>
    <n v="12"/>
    <s v="刘炎飞"/>
    <s v="津瑞"/>
    <x v="1"/>
    <s v="电信"/>
    <s v="全网"/>
    <x v="2"/>
    <s v="信息费"/>
    <n v="27185.23"/>
    <n v="2012"/>
  </r>
  <r>
    <s v="电信业"/>
    <s v="QX"/>
    <s v="00409024"/>
    <n v="2012"/>
    <n v="12"/>
    <n v="12"/>
    <s v="刘炎飞"/>
    <s v="津瑞"/>
    <x v="1"/>
    <s v="电信"/>
    <s v="全网"/>
    <x v="2"/>
    <s v="信息费"/>
    <n v="-92"/>
    <n v="2012"/>
  </r>
  <r>
    <s v="电信业"/>
    <s v="QX"/>
    <s v="02709129"/>
    <n v="2012"/>
    <n v="12"/>
    <n v="13"/>
    <s v="刘炎飞"/>
    <s v="津瑞"/>
    <x v="8"/>
    <s v="电信"/>
    <s v="山西"/>
    <x v="0"/>
    <s v="信息费"/>
    <n v="1924"/>
    <n v="2012"/>
  </r>
  <r>
    <s v="电信业"/>
    <s v="QX"/>
    <s v="02078262"/>
    <n v="2012"/>
    <n v="12"/>
    <n v="13"/>
    <s v="刘炎飞"/>
    <s v="津瑞"/>
    <x v="8"/>
    <s v="电信"/>
    <s v="山西"/>
    <x v="0"/>
    <s v="彩铃"/>
    <n v="53626"/>
    <n v="2012"/>
  </r>
  <r>
    <s v="电信业"/>
    <s v="QX"/>
    <s v="02089920"/>
    <n v="2012"/>
    <n v="12"/>
    <n v="13"/>
    <s v="刘炎飞"/>
    <s v="津瑞"/>
    <x v="8"/>
    <s v="电信"/>
    <s v="山西"/>
    <x v="1"/>
    <s v="信息费"/>
    <n v="1994"/>
    <n v="2012"/>
  </r>
  <r>
    <s v="电信业"/>
    <s v="QX"/>
    <s v="09117980"/>
    <n v="2012"/>
    <n v="12"/>
    <n v="13"/>
    <s v="刘炎飞"/>
    <s v="津瑞"/>
    <x v="8"/>
    <s v="电信"/>
    <s v="山西"/>
    <x v="1"/>
    <s v="彩铃"/>
    <n v="58223"/>
    <n v="2012"/>
  </r>
  <r>
    <s v="电信业"/>
    <s v="QX"/>
    <s v="01211147"/>
    <n v="2012"/>
    <n v="12"/>
    <n v="14"/>
    <s v="刘炎飞"/>
    <s v="津瑞"/>
    <x v="9"/>
    <s v="联通"/>
    <s v="广西"/>
    <x v="0"/>
    <s v="彩铃"/>
    <n v="17801.95"/>
    <n v="2012"/>
  </r>
  <r>
    <s v="电信业"/>
    <s v="QX"/>
    <s v="00139786"/>
    <n v="2012"/>
    <n v="12"/>
    <n v="14"/>
    <s v="刘炎飞"/>
    <s v="津瑞"/>
    <x v="9"/>
    <s v="联通"/>
    <s v="广西"/>
    <x v="1"/>
    <s v="彩铃"/>
    <n v="49114.74"/>
    <n v="2012"/>
  </r>
  <r>
    <s v="电信业"/>
    <s v="QX"/>
    <s v="04694421"/>
    <n v="2012"/>
    <n v="12"/>
    <n v="14"/>
    <s v="刘炎飞"/>
    <s v="津瑞"/>
    <x v="10"/>
    <s v="联通"/>
    <s v="山西"/>
    <x v="1"/>
    <s v="信息费"/>
    <n v="3281.85"/>
    <n v="2012"/>
  </r>
  <r>
    <s v="电信业"/>
    <s v="QX"/>
    <s v="00062893"/>
    <n v="2012"/>
    <n v="12"/>
    <n v="17"/>
    <s v="张晓丹"/>
    <s v="RMC"/>
    <x v="5"/>
    <s v="移动"/>
    <s v="陕西"/>
    <x v="0"/>
    <s v="信息费"/>
    <n v="22853"/>
    <n v="2012"/>
  </r>
  <r>
    <s v="电信业"/>
    <s v="QX"/>
    <s v="04624338"/>
    <n v="2012"/>
    <n v="12"/>
    <n v="18"/>
    <s v="张晓丹"/>
    <s v="RMC"/>
    <x v="3"/>
    <s v="移动"/>
    <s v="吉林"/>
    <x v="2"/>
    <s v="信息费"/>
    <n v="1045.51"/>
    <n v="2012"/>
  </r>
  <r>
    <s v="电信业"/>
    <s v="QX"/>
    <s v="05429242"/>
    <n v="2012"/>
    <n v="12"/>
    <n v="18"/>
    <s v="张晓丹"/>
    <s v="RMC"/>
    <x v="2"/>
    <s v="移动"/>
    <s v="天津"/>
    <x v="2"/>
    <s v="信息费"/>
    <n v="35815.65"/>
    <n v="2012"/>
  </r>
  <r>
    <s v="电信业"/>
    <s v="QX"/>
    <s v="06420589"/>
    <n v="2012"/>
    <n v="12"/>
    <n v="18"/>
    <s v="张晓丹"/>
    <s v="RMC"/>
    <x v="6"/>
    <s v="移动"/>
    <s v="全网"/>
    <x v="2"/>
    <s v="游戏"/>
    <n v="1058617.42"/>
    <n v="2012"/>
  </r>
  <r>
    <s v="电信业"/>
    <s v="QX"/>
    <s v="03805955"/>
    <n v="2012"/>
    <n v="12"/>
    <n v="24"/>
    <s v="刘炎飞"/>
    <s v="津瑞"/>
    <x v="11"/>
    <s v="电信"/>
    <s v="北京"/>
    <x v="0"/>
    <s v="彩铃"/>
    <n v="945.44"/>
    <n v="2012"/>
  </r>
  <r>
    <s v="电信业"/>
    <s v="QX"/>
    <s v="08651874"/>
    <n v="2012"/>
    <n v="12"/>
    <n v="24"/>
    <s v="刘炎飞"/>
    <s v="津瑞"/>
    <x v="11"/>
    <s v="电信"/>
    <s v="北京"/>
    <x v="0"/>
    <s v="信息费"/>
    <n v="7295.97"/>
    <n v="2012"/>
  </r>
  <r>
    <s v="电信业"/>
    <s v="QX"/>
    <s v="05950036"/>
    <n v="2012"/>
    <n v="1"/>
    <n v="10"/>
    <s v="张晓丹"/>
    <s v="RMC"/>
    <x v="12"/>
    <s v="移动"/>
    <s v="湖南"/>
    <x v="3"/>
    <s v="信息费"/>
    <n v="168447.64"/>
    <n v="2011"/>
  </r>
  <r>
    <s v="电信业"/>
    <s v="QX"/>
    <s v="05407439"/>
    <n v="2012"/>
    <n v="1"/>
    <n v="18"/>
    <s v="张晓丹"/>
    <s v="RMC"/>
    <x v="12"/>
    <s v="移动"/>
    <s v="湖南"/>
    <x v="4"/>
    <s v="信息费"/>
    <n v="346517.15"/>
    <n v="2011"/>
  </r>
  <r>
    <s v="电信业"/>
    <s v="QX"/>
    <s v="04263806"/>
    <n v="2012"/>
    <n v="3"/>
    <n v="12"/>
    <s v="张晓丹"/>
    <s v="RMC"/>
    <x v="12"/>
    <s v="移动"/>
    <s v="湖南"/>
    <x v="5"/>
    <s v="信息费"/>
    <n v="199080.95999999999"/>
    <n v="2012"/>
  </r>
  <r>
    <s v="电信业"/>
    <s v="QX"/>
    <s v="04194523"/>
    <n v="2013"/>
    <n v="1"/>
    <n v="4"/>
    <s v="刘炎飞"/>
    <s v="津瑞"/>
    <x v="4"/>
    <s v="联通"/>
    <s v="天津"/>
    <x v="2"/>
    <s v="彩铃"/>
    <n v="6365.55"/>
    <n v="2012"/>
  </r>
  <r>
    <s v="电信业"/>
    <s v="QX"/>
    <s v="00559379"/>
    <n v="2013"/>
    <n v="1"/>
    <n v="4"/>
    <s v="刘炎飞"/>
    <s v="津瑞"/>
    <x v="0"/>
    <s v="联通"/>
    <s v="上海"/>
    <x v="1"/>
    <s v="游戏"/>
    <n v="82.69"/>
    <n v="2012"/>
  </r>
  <r>
    <s v="电信业"/>
    <s v="QX"/>
    <s v="00559379"/>
    <n v="2013"/>
    <n v="1"/>
    <n v="4"/>
    <s v="刘炎飞"/>
    <s v="津瑞"/>
    <x v="0"/>
    <s v="联通"/>
    <s v="上海"/>
    <x v="2"/>
    <s v="游戏"/>
    <n v="83.7"/>
    <n v="2012"/>
  </r>
  <r>
    <s v="电信业"/>
    <s v="QX"/>
    <s v="09525572"/>
    <n v="2013"/>
    <n v="1"/>
    <n v="8"/>
    <s v="刘炎飞"/>
    <s v="津瑞"/>
    <x v="13"/>
    <s v="电信"/>
    <s v="天津"/>
    <x v="1"/>
    <s v="彩铃"/>
    <n v="19110.25"/>
    <n v="2012"/>
  </r>
  <r>
    <s v="电信业"/>
    <s v="QX"/>
    <s v="09525572"/>
    <n v="2013"/>
    <n v="1"/>
    <n v="8"/>
    <s v="刘炎飞"/>
    <s v="津瑞"/>
    <x v="13"/>
    <s v="电信"/>
    <s v="天津"/>
    <x v="0"/>
    <s v="彩铃"/>
    <n v="19110.25"/>
    <n v="2012"/>
  </r>
  <r>
    <s v="电信业"/>
    <s v="QX"/>
    <s v="09525572"/>
    <n v="2013"/>
    <n v="1"/>
    <n v="8"/>
    <s v="刘炎飞"/>
    <s v="津瑞"/>
    <x v="13"/>
    <s v="电信"/>
    <s v="天津"/>
    <x v="2"/>
    <s v="彩铃"/>
    <n v="19110.25"/>
    <n v="2012"/>
  </r>
  <r>
    <s v="电信业"/>
    <s v="QX"/>
    <s v="09525572"/>
    <n v="2013"/>
    <n v="1"/>
    <n v="8"/>
    <s v="刘炎飞"/>
    <s v="津瑞"/>
    <x v="13"/>
    <s v="电信"/>
    <s v="天津"/>
    <x v="6"/>
    <s v="彩铃"/>
    <n v="19110.25"/>
    <n v="2012"/>
  </r>
  <r>
    <s v="电信业"/>
    <s v="QX"/>
    <s v="00469823"/>
    <n v="2013"/>
    <n v="1"/>
    <n v="14"/>
    <s v="刘炎飞"/>
    <s v="津瑞"/>
    <x v="14"/>
    <s v="联通"/>
    <s v="江西"/>
    <x v="1"/>
    <s v="彩信"/>
    <n v="122460.54"/>
    <n v="2012"/>
  </r>
  <r>
    <s v="电信业"/>
    <s v="QX"/>
    <s v="05249555"/>
    <n v="2013"/>
    <n v="1"/>
    <n v="16"/>
    <s v="张晓丹"/>
    <s v="RMC"/>
    <x v="5"/>
    <s v="移动"/>
    <s v="陕西"/>
    <x v="2"/>
    <s v="信息费"/>
    <n v="80364"/>
    <n v="2012"/>
  </r>
  <r>
    <s v="电信业"/>
    <s v="QX"/>
    <s v="09477888"/>
    <n v="2013"/>
    <n v="1"/>
    <n v="16"/>
    <s v="张晓丹"/>
    <s v="RMC"/>
    <x v="6"/>
    <s v="移动"/>
    <s v="全网"/>
    <x v="6"/>
    <s v="游戏"/>
    <n v="930670.03"/>
    <n v="2012"/>
  </r>
  <r>
    <s v="电信业"/>
    <s v="QX"/>
    <s v="03400232"/>
    <n v="2013"/>
    <n v="1"/>
    <n v="17"/>
    <s v="刘炎飞"/>
    <s v="津瑞"/>
    <x v="1"/>
    <s v="电信"/>
    <s v="全网"/>
    <x v="6"/>
    <s v="彩信"/>
    <n v="102102.16"/>
    <n v="2012"/>
  </r>
  <r>
    <s v="电信业"/>
    <s v="QX"/>
    <s v="03400232"/>
    <n v="2013"/>
    <n v="1"/>
    <n v="17"/>
    <s v="刘炎飞"/>
    <s v="津瑞"/>
    <x v="1"/>
    <s v="电信"/>
    <s v="全网"/>
    <x v="6"/>
    <s v="游戏"/>
    <n v="1245.67"/>
    <n v="2012"/>
  </r>
  <r>
    <s v="电信业"/>
    <s v="QX"/>
    <s v="03400232"/>
    <n v="2013"/>
    <n v="1"/>
    <n v="17"/>
    <s v="刘炎飞"/>
    <s v="津瑞"/>
    <x v="1"/>
    <s v="电信"/>
    <s v="全网"/>
    <x v="6"/>
    <s v="信息费"/>
    <n v="81169.38"/>
    <n v="2012"/>
  </r>
  <r>
    <s v="电信业"/>
    <s v="QX"/>
    <s v="03400232"/>
    <n v="2013"/>
    <n v="1"/>
    <n v="17"/>
    <s v="刘炎飞"/>
    <s v="津瑞"/>
    <x v="1"/>
    <s v="电信"/>
    <s v="全网"/>
    <x v="6"/>
    <s v="信息费"/>
    <n v="-34"/>
    <n v="2012"/>
  </r>
  <r>
    <s v="电信业"/>
    <s v="QX"/>
    <s v="03400232"/>
    <n v="2013"/>
    <n v="1"/>
    <n v="17"/>
    <s v="刘炎飞"/>
    <s v="津瑞"/>
    <x v="1"/>
    <s v="电信"/>
    <s v="全网"/>
    <x v="6"/>
    <s v="信息费"/>
    <n v="-6"/>
    <n v="2012"/>
  </r>
  <r>
    <s v="电信业"/>
    <s v="QX"/>
    <s v="01388230"/>
    <n v="2013"/>
    <n v="1"/>
    <n v="18"/>
    <s v="刘炎飞"/>
    <s v="津瑞"/>
    <x v="7"/>
    <s v="电信"/>
    <s v="河南"/>
    <x v="2"/>
    <s v="彩信"/>
    <n v="1288.3699999999999"/>
    <n v="2012"/>
  </r>
  <r>
    <s v="电信业"/>
    <s v="QX"/>
    <s v="01388230"/>
    <n v="2013"/>
    <n v="1"/>
    <n v="18"/>
    <s v="刘炎飞"/>
    <s v="津瑞"/>
    <x v="7"/>
    <s v="电信"/>
    <s v="河南"/>
    <x v="6"/>
    <s v="彩信"/>
    <n v="1228.75"/>
    <n v="2012"/>
  </r>
  <r>
    <s v="电信业"/>
    <s v="QX"/>
    <s v="04607534"/>
    <n v="2013"/>
    <n v="1"/>
    <n v="18"/>
    <s v="刘炎飞"/>
    <s v="津瑞"/>
    <x v="7"/>
    <s v="电信"/>
    <s v="河南"/>
    <x v="2"/>
    <s v="彩铃"/>
    <n v="11570.58"/>
    <n v="2012"/>
  </r>
  <r>
    <s v="电信业"/>
    <s v="QX"/>
    <s v="04607534"/>
    <n v="2013"/>
    <n v="1"/>
    <n v="18"/>
    <s v="刘炎飞"/>
    <s v="津瑞"/>
    <x v="7"/>
    <s v="电信"/>
    <s v="河南"/>
    <x v="6"/>
    <s v="彩铃"/>
    <n v="11381.69"/>
    <n v="2012"/>
  </r>
  <r>
    <s v="电信业"/>
    <s v="QX"/>
    <s v="00553720"/>
    <n v="2013"/>
    <n v="1"/>
    <n v="18"/>
    <s v="刘炎飞"/>
    <s v="津瑞"/>
    <x v="8"/>
    <s v="电信"/>
    <s v="山西"/>
    <x v="2"/>
    <s v="彩铃"/>
    <n v="48538"/>
    <n v="2012"/>
  </r>
  <r>
    <s v="电信业"/>
    <s v="QX"/>
    <s v="08196477"/>
    <n v="2013"/>
    <n v="1"/>
    <n v="18"/>
    <s v="刘炎飞"/>
    <s v="津瑞"/>
    <x v="8"/>
    <s v="电信"/>
    <s v="山西"/>
    <x v="2"/>
    <s v="信息费"/>
    <n v="1956"/>
    <n v="2012"/>
  </r>
  <r>
    <s v="电信业"/>
    <s v="QX"/>
    <s v="09127888"/>
    <n v="2013"/>
    <n v="1"/>
    <n v="18"/>
    <s v="刘炎飞"/>
    <s v="津瑞"/>
    <x v="8"/>
    <s v="电信"/>
    <s v="山西"/>
    <x v="6"/>
    <s v="彩铃"/>
    <n v="44573"/>
    <n v="2012"/>
  </r>
  <r>
    <s v="电信业"/>
    <s v="QX"/>
    <s v="09871157"/>
    <n v="2013"/>
    <n v="1"/>
    <n v="18"/>
    <s v="刘炎飞"/>
    <s v="津瑞"/>
    <x v="8"/>
    <s v="电信"/>
    <s v="山西"/>
    <x v="6"/>
    <s v="信息费"/>
    <n v="1899"/>
    <n v="2012"/>
  </r>
  <r>
    <s v="电信业"/>
    <s v="QX"/>
    <s v="06570781"/>
    <n v="2013"/>
    <n v="1"/>
    <n v="28"/>
    <s v="刘炎飞"/>
    <s v="津瑞"/>
    <x v="9"/>
    <s v="联通"/>
    <s v="广西"/>
    <x v="2"/>
    <s v="彩铃"/>
    <n v="6774.3"/>
    <n v="2012"/>
  </r>
  <r>
    <s v="电信业"/>
    <s v="QX"/>
    <s v="09942557"/>
    <n v="2013"/>
    <n v="2"/>
    <n v="17"/>
    <s v="刘炎飞"/>
    <s v="津瑞"/>
    <x v="14"/>
    <s v="联通"/>
    <s v="江西"/>
    <x v="0"/>
    <s v="彩信"/>
    <n v="120165.69"/>
    <n v="2012"/>
  </r>
  <r>
    <s v="电信业"/>
    <s v="QX"/>
    <s v="01245233"/>
    <n v="2013"/>
    <n v="2"/>
    <n v="17"/>
    <s v="刘炎飞"/>
    <s v="津瑞"/>
    <x v="4"/>
    <s v="联通"/>
    <s v="天津"/>
    <x v="6"/>
    <s v="彩铃"/>
    <n v="6429.4"/>
    <n v="2012"/>
  </r>
  <r>
    <s v="电信业"/>
    <s v="QX"/>
    <s v="08219099"/>
    <n v="2013"/>
    <n v="2"/>
    <n v="17"/>
    <s v="刘炎飞"/>
    <s v="津瑞"/>
    <x v="4"/>
    <s v="联通"/>
    <s v="天津"/>
    <x v="1"/>
    <s v="信息费"/>
    <n v="4"/>
    <n v="2012"/>
  </r>
  <r>
    <s v="电信业"/>
    <s v="QX"/>
    <s v="09176486"/>
    <n v="2013"/>
    <n v="2"/>
    <n v="17"/>
    <s v="刘炎飞"/>
    <s v="津瑞"/>
    <x v="4"/>
    <s v="联通"/>
    <s v="天津"/>
    <x v="0"/>
    <s v="信息费"/>
    <n v="35"/>
    <n v="2012"/>
  </r>
  <r>
    <s v="电信业"/>
    <s v="QX"/>
    <s v="05243107"/>
    <n v="2013"/>
    <n v="2"/>
    <n v="17"/>
    <s v="刘炎飞"/>
    <s v="津瑞"/>
    <x v="15"/>
    <s v="联通"/>
    <s v="广西"/>
    <x v="2"/>
    <s v="彩铃"/>
    <n v="6774.3"/>
    <n v="2012"/>
  </r>
  <r>
    <s v="电信业"/>
    <s v="QX"/>
    <s v="05243107"/>
    <n v="2013"/>
    <n v="2"/>
    <n v="17"/>
    <s v="刘炎飞"/>
    <s v="津瑞"/>
    <x v="15"/>
    <s v="联通"/>
    <s v="广西"/>
    <x v="6"/>
    <s v="彩铃"/>
    <n v="1705.9"/>
    <n v="2012"/>
  </r>
  <r>
    <s v="电信业"/>
    <s v="QX"/>
    <s v="07038009"/>
    <n v="2013"/>
    <n v="2"/>
    <n v="17"/>
    <s v="刘炎飞"/>
    <s v="津瑞"/>
    <x v="1"/>
    <s v="电信"/>
    <s v="全网"/>
    <x v="7"/>
    <s v="彩信"/>
    <n v="124936.9"/>
    <n v="2013"/>
  </r>
  <r>
    <s v="电信业"/>
    <s v="QX"/>
    <s v="07038009"/>
    <n v="2013"/>
    <n v="2"/>
    <n v="17"/>
    <s v="刘炎飞"/>
    <s v="津瑞"/>
    <x v="1"/>
    <s v="电信"/>
    <s v="全网"/>
    <x v="7"/>
    <s v="游戏"/>
    <n v="1764.1"/>
    <n v="2013"/>
  </r>
  <r>
    <s v="电信业"/>
    <s v="QX"/>
    <s v="02785747"/>
    <n v="2013"/>
    <n v="2"/>
    <n v="18"/>
    <s v="刘炎飞"/>
    <s v="津瑞"/>
    <x v="16"/>
    <s v="联通"/>
    <s v="河北"/>
    <x v="1"/>
    <s v="彩铃"/>
    <n v="21591"/>
    <n v="2012"/>
  </r>
  <r>
    <s v="电信业"/>
    <s v="QX"/>
    <s v="07968807"/>
    <n v="2013"/>
    <n v="2"/>
    <n v="18"/>
    <s v="刘炎飞"/>
    <s v="津瑞"/>
    <x v="16"/>
    <s v="联通"/>
    <s v="河北"/>
    <x v="0"/>
    <s v="彩铃"/>
    <n v="25164"/>
    <n v="2012"/>
  </r>
  <r>
    <s v="电信业"/>
    <s v="QX"/>
    <s v="08750557"/>
    <n v="2013"/>
    <n v="2"/>
    <n v="26"/>
    <s v="刘炎飞"/>
    <s v="津瑞"/>
    <x v="9"/>
    <s v="联通"/>
    <s v="广西"/>
    <x v="2"/>
    <s v="彩铃"/>
    <n v="-6774.3"/>
    <n v="2012"/>
  </r>
  <r>
    <s v="电信业"/>
    <s v="QX"/>
    <s v="04052103"/>
    <n v="2013"/>
    <n v="3"/>
    <n v="1"/>
    <s v="刘炎飞"/>
    <s v="津瑞"/>
    <x v="17"/>
    <s v="电信"/>
    <s v="江苏"/>
    <x v="1"/>
    <s v="彩信"/>
    <n v="15948.87"/>
    <n v="2012"/>
  </r>
  <r>
    <s v="电信业"/>
    <s v="QX"/>
    <s v="04052103"/>
    <n v="2013"/>
    <n v="3"/>
    <n v="1"/>
    <s v="刘炎飞"/>
    <s v="津瑞"/>
    <x v="17"/>
    <s v="电信"/>
    <s v="江苏"/>
    <x v="0"/>
    <s v="彩信"/>
    <n v="15726.34"/>
    <n v="2012"/>
  </r>
  <r>
    <s v="电信业"/>
    <s v="QX"/>
    <s v="04052103"/>
    <n v="2013"/>
    <n v="3"/>
    <n v="1"/>
    <s v="刘炎飞"/>
    <s v="津瑞"/>
    <x v="17"/>
    <s v="电信"/>
    <s v="江苏"/>
    <x v="2"/>
    <s v="彩信"/>
    <n v="15057.4"/>
    <n v="2012"/>
  </r>
  <r>
    <s v="电信业"/>
    <s v="QX"/>
    <s v="04052103"/>
    <n v="2013"/>
    <n v="3"/>
    <n v="1"/>
    <s v="刘炎飞"/>
    <s v="津瑞"/>
    <x v="17"/>
    <s v="电信"/>
    <s v="江苏"/>
    <x v="6"/>
    <s v="彩信"/>
    <n v="14070.72"/>
    <n v="2012"/>
  </r>
  <r>
    <s v="电信业"/>
    <s v="QX"/>
    <s v="04052103"/>
    <n v="2013"/>
    <n v="3"/>
    <n v="1"/>
    <s v="刘炎飞"/>
    <s v="津瑞"/>
    <x v="17"/>
    <s v="电信"/>
    <s v="江苏"/>
    <x v="7"/>
    <s v="彩信"/>
    <n v="12732.63"/>
    <n v="2013"/>
  </r>
  <r>
    <s v="电信业"/>
    <s v="QX"/>
    <s v="02636245"/>
    <n v="2013"/>
    <n v="3"/>
    <s v="4"/>
    <s v="刘炎飞"/>
    <s v="津瑞"/>
    <x v="0"/>
    <s v="联通"/>
    <s v="全网"/>
    <x v="0"/>
    <s v="游戏"/>
    <n v="79.42"/>
    <n v="2012"/>
  </r>
  <r>
    <s v="电信业"/>
    <s v="QX"/>
    <s v="02636245"/>
    <n v="2013"/>
    <n v="3"/>
    <s v="4"/>
    <s v="刘炎飞"/>
    <s v="津瑞"/>
    <x v="0"/>
    <s v="联通"/>
    <s v="全网"/>
    <x v="6"/>
    <s v="游戏"/>
    <n v="133.86000000000001"/>
    <n v="2012"/>
  </r>
  <r>
    <s v="电信业"/>
    <s v="QX"/>
    <s v="05060498"/>
    <n v="2013"/>
    <n v="3"/>
    <s v="4"/>
    <s v="刘炎飞"/>
    <s v="津瑞"/>
    <x v="4"/>
    <s v="联通"/>
    <s v="天津"/>
    <x v="0"/>
    <s v="彩铃"/>
    <n v="3003.66"/>
    <n v="2012"/>
  </r>
  <r>
    <s v="电信业"/>
    <s v="QX"/>
    <s v="01204681"/>
    <n v="2013"/>
    <n v="3"/>
    <s v="4"/>
    <s v="刘炎飞"/>
    <s v="津瑞"/>
    <x v="10"/>
    <s v="联通"/>
    <s v="山西"/>
    <x v="0"/>
    <s v="信息费"/>
    <n v="3281.85"/>
    <n v="2012"/>
  </r>
  <r>
    <s v="电信业"/>
    <s v="QX"/>
    <s v="01062056"/>
    <n v="2013"/>
    <n v="3"/>
    <s v="4"/>
    <s v="张晓丹"/>
    <s v="RMC"/>
    <x v="5"/>
    <s v="移动"/>
    <s v="陕西"/>
    <x v="6"/>
    <s v="信息费"/>
    <n v="28458"/>
    <n v="2012"/>
  </r>
  <r>
    <s v="电信业"/>
    <s v="QX"/>
    <s v="01533304"/>
    <n v="2013"/>
    <n v="3"/>
    <s v="4"/>
    <s v="张晓丹"/>
    <s v="RMC"/>
    <x v="3"/>
    <s v="移动"/>
    <s v="吉林"/>
    <x v="6"/>
    <s v="信息费"/>
    <n v="489.6"/>
    <n v="2012"/>
  </r>
  <r>
    <s v="电信业"/>
    <s v="QX"/>
    <s v="06393195"/>
    <n v="2013"/>
    <n v="3"/>
    <s v="4"/>
    <s v="张晓丹"/>
    <s v="RMC"/>
    <x v="3"/>
    <s v="移动"/>
    <s v="吉林"/>
    <x v="7"/>
    <s v="信息费"/>
    <n v="36912.11"/>
    <n v="2013"/>
  </r>
  <r>
    <s v="电信业"/>
    <s v="QX"/>
    <s v="05925790"/>
    <n v="2013"/>
    <n v="3"/>
    <s v="6"/>
    <s v="刘炎飞"/>
    <s v="津瑞"/>
    <x v="14"/>
    <s v="联通"/>
    <s v="江西"/>
    <x v="2"/>
    <s v="彩信"/>
    <n v="112065.4"/>
    <n v="2012"/>
  </r>
  <r>
    <s v="电信业"/>
    <s v="QX"/>
    <s v="04622467"/>
    <n v="2013"/>
    <n v="3"/>
    <s v="8"/>
    <s v="刘炎飞"/>
    <s v="津瑞"/>
    <x v="4"/>
    <s v="联通"/>
    <s v="天津"/>
    <x v="2"/>
    <s v="彩铃"/>
    <n v="304.26"/>
    <n v="2012"/>
  </r>
  <r>
    <s v="电信业"/>
    <s v="QX"/>
    <s v="05831264"/>
    <n v="2013"/>
    <n v="3"/>
    <s v="12"/>
    <s v="刘炎飞"/>
    <s v="津瑞"/>
    <x v="16"/>
    <s v="联通"/>
    <s v="河北"/>
    <x v="2"/>
    <s v="彩铃"/>
    <n v="26757"/>
    <n v="2012"/>
  </r>
  <r>
    <s v="电信业"/>
    <s v="QX"/>
    <s v="01009437"/>
    <n v="2013"/>
    <n v="3"/>
    <s v="12"/>
    <s v="刘炎飞"/>
    <s v="津瑞"/>
    <x v="1"/>
    <s v="电信"/>
    <s v="全网"/>
    <x v="8"/>
    <s v="彩信"/>
    <n v="129363.87"/>
    <n v="2013"/>
  </r>
  <r>
    <s v="电信业"/>
    <s v="QX"/>
    <s v="01009437"/>
    <n v="2013"/>
    <n v="3"/>
    <s v="12"/>
    <s v="刘炎飞"/>
    <s v="津瑞"/>
    <x v="1"/>
    <s v="电信"/>
    <s v="全网"/>
    <x v="8"/>
    <s v="游戏"/>
    <n v="1505.55"/>
    <n v="2013"/>
  </r>
  <r>
    <s v="电信业"/>
    <s v="QX"/>
    <s v="09829367"/>
    <n v="2013"/>
    <n v="3"/>
    <s v="13"/>
    <s v="刘炎飞"/>
    <s v="津瑞"/>
    <x v="10"/>
    <s v="联通"/>
    <s v="山西"/>
    <x v="0"/>
    <s v="信息费"/>
    <n v="3049.45"/>
    <n v="2012"/>
  </r>
  <r>
    <s v="电信业"/>
    <s v="QX"/>
    <s v="07913439"/>
    <n v="2013"/>
    <n v="3"/>
    <s v="15"/>
    <s v="刘炎飞"/>
    <s v="津瑞"/>
    <x v="18"/>
    <s v="联通"/>
    <s v="陕西"/>
    <x v="1"/>
    <s v="信息费"/>
    <n v="9796.4"/>
    <n v="2012"/>
  </r>
  <r>
    <s v="电信业"/>
    <s v="QX"/>
    <s v="06477247"/>
    <n v="2013"/>
    <n v="3"/>
    <s v="15"/>
    <s v="张晓丹"/>
    <s v="RMC"/>
    <x v="3"/>
    <s v="移动"/>
    <s v="吉林"/>
    <x v="8"/>
    <s v="信息费"/>
    <n v="70829.67"/>
    <n v="2013"/>
  </r>
  <r>
    <s v="电信业"/>
    <s v="QX"/>
    <s v="06223548"/>
    <n v="2013"/>
    <n v="3"/>
    <s v="18"/>
    <s v="张晓丹"/>
    <s v="RMC"/>
    <x v="6"/>
    <s v="移动"/>
    <s v="全网"/>
    <x v="8"/>
    <s v="游戏"/>
    <n v="1051604.71"/>
    <n v="2013"/>
  </r>
  <r>
    <s v="电信业"/>
    <s v="QX"/>
    <s v="02922335"/>
    <n v="2013"/>
    <n v="3"/>
    <s v="19"/>
    <s v="刘炎飞"/>
    <s v="津瑞"/>
    <x v="7"/>
    <s v="电信"/>
    <s v="河南"/>
    <x v="7"/>
    <s v="彩信"/>
    <n v="1160.29"/>
    <n v="2013"/>
  </r>
  <r>
    <s v="电信业"/>
    <s v="QX"/>
    <s v="02922335"/>
    <n v="2013"/>
    <n v="3"/>
    <s v="19"/>
    <s v="刘炎飞"/>
    <s v="津瑞"/>
    <x v="7"/>
    <s v="电信"/>
    <s v="河南"/>
    <x v="8"/>
    <s v="彩信"/>
    <n v="1117.23"/>
    <n v="2013"/>
  </r>
  <r>
    <s v="电信业"/>
    <s v="QX"/>
    <s v="08753775"/>
    <n v="2013"/>
    <n v="3"/>
    <s v="19"/>
    <s v="刘炎飞"/>
    <s v="津瑞"/>
    <x v="7"/>
    <s v="电信"/>
    <s v="河南"/>
    <x v="7"/>
    <s v="彩铃"/>
    <n v="10807.46"/>
    <n v="2013"/>
  </r>
  <r>
    <s v="电信业"/>
    <s v="QX"/>
    <s v="08753775"/>
    <n v="2013"/>
    <n v="3"/>
    <s v="19"/>
    <s v="刘炎飞"/>
    <s v="津瑞"/>
    <x v="7"/>
    <s v="电信"/>
    <s v="河南"/>
    <x v="8"/>
    <s v="彩铃"/>
    <n v="10333.58"/>
    <n v="2013"/>
  </r>
  <r>
    <s v="电信业"/>
    <s v="QX"/>
    <s v="03478137"/>
    <n v="2013"/>
    <n v="3"/>
    <s v="25"/>
    <s v="刘炎飞"/>
    <s v="津瑞"/>
    <x v="14"/>
    <s v="联通"/>
    <s v="江西"/>
    <x v="6"/>
    <s v="彩信"/>
    <n v="106200.61"/>
    <n v="2012"/>
  </r>
  <r>
    <s v="电信业"/>
    <s v="QX"/>
    <s v="03852446"/>
    <n v="2013"/>
    <n v="3"/>
    <s v="25"/>
    <s v="刘炎飞"/>
    <s v="津瑞"/>
    <x v="10"/>
    <s v="联通"/>
    <s v="山西"/>
    <x v="2"/>
    <s v="信息费"/>
    <n v="2894.95"/>
    <n v="2012"/>
  </r>
  <r>
    <s v="电信业"/>
    <s v="QX"/>
    <s v="02133352"/>
    <n v="2013"/>
    <n v="3"/>
    <s v="26"/>
    <s v="刘炎飞"/>
    <s v="津瑞"/>
    <x v="11"/>
    <s v="电信"/>
    <s v="北京"/>
    <x v="2"/>
    <s v="信息费"/>
    <n v="7151.69"/>
    <n v="2012"/>
  </r>
  <r>
    <s v="电信业"/>
    <s v="QX"/>
    <s v="02133352"/>
    <n v="2013"/>
    <n v="3"/>
    <s v="26"/>
    <s v="刘炎飞"/>
    <s v="津瑞"/>
    <x v="11"/>
    <s v="电信"/>
    <s v="北京"/>
    <x v="6"/>
    <s v="信息费"/>
    <n v="7026.31"/>
    <n v="2012"/>
  </r>
  <r>
    <s v="电信业"/>
    <s v="QX"/>
    <s v="08733588"/>
    <n v="2013"/>
    <n v="3"/>
    <s v="26"/>
    <s v="刘炎飞"/>
    <s v="津瑞"/>
    <x v="11"/>
    <s v="电信"/>
    <s v="北京"/>
    <x v="2"/>
    <s v="彩铃"/>
    <n v="803.12"/>
    <n v="2012"/>
  </r>
  <r>
    <s v="电信业"/>
    <s v="QX"/>
    <s v="08733588"/>
    <n v="2013"/>
    <n v="3"/>
    <s v="26"/>
    <s v="刘炎飞"/>
    <s v="津瑞"/>
    <x v="11"/>
    <s v="电信"/>
    <s v="北京"/>
    <x v="6"/>
    <s v="彩铃"/>
    <n v="890.34"/>
    <n v="2012"/>
  </r>
  <r>
    <s v="电信业"/>
    <s v="QX"/>
    <s v="05425746"/>
    <n v="2013"/>
    <n v="4"/>
    <s v="01"/>
    <s v="刘炎飞"/>
    <s v="津瑞"/>
    <x v="15"/>
    <s v="联通"/>
    <s v="广西"/>
    <x v="7"/>
    <s v="彩铃"/>
    <n v="6283.6"/>
    <n v="2013"/>
  </r>
  <r>
    <s v="电信业"/>
    <s v="QX"/>
    <s v="00403029"/>
    <n v="2013"/>
    <n v="4"/>
    <s v="03"/>
    <s v="刘炎飞"/>
    <s v="津瑞"/>
    <x v="0"/>
    <s v="联通"/>
    <s v="全网"/>
    <x v="7"/>
    <s v="游戏"/>
    <n v="142.97"/>
    <n v="2013"/>
  </r>
  <r>
    <s v="电信业"/>
    <s v="QX"/>
    <s v="00403029"/>
    <n v="2013"/>
    <n v="4"/>
    <s v="03"/>
    <s v="刘炎飞"/>
    <s v="津瑞"/>
    <x v="0"/>
    <s v="联通"/>
    <s v="全网"/>
    <x v="2"/>
    <s v="游戏"/>
    <n v="70.95"/>
    <n v="2012"/>
  </r>
  <r>
    <s v="电信业"/>
    <s v="QX"/>
    <s v="01417066"/>
    <n v="2013"/>
    <n v="4"/>
    <s v="10"/>
    <s v="刘炎飞"/>
    <s v="津瑞"/>
    <x v="4"/>
    <s v="联通"/>
    <s v="天津"/>
    <x v="6"/>
    <s v="彩铃"/>
    <n v="122.91"/>
    <n v="2012"/>
  </r>
  <r>
    <s v="电信业"/>
    <s v="QX"/>
    <s v="06685549"/>
    <n v="2013"/>
    <n v="4"/>
    <s v="10"/>
    <s v="刘炎飞"/>
    <s v="津瑞"/>
    <x v="16"/>
    <s v="联通"/>
    <s v="河北"/>
    <x v="6"/>
    <s v="彩铃"/>
    <n v="25655.4"/>
    <n v="2012"/>
  </r>
  <r>
    <s v="电信业"/>
    <s v="QX"/>
    <s v="00432056"/>
    <n v="2013"/>
    <n v="4"/>
    <s v="11"/>
    <s v="刘炎飞"/>
    <s v="津瑞"/>
    <x v="10"/>
    <s v="联通"/>
    <s v="山西"/>
    <x v="0"/>
    <s v="信息费"/>
    <n v="-3281.85"/>
    <n v="2012"/>
  </r>
  <r>
    <s v="电信业"/>
    <s v="QX"/>
    <s v="03272974"/>
    <n v="2013"/>
    <n v="4"/>
    <s v="12"/>
    <s v="刘炎飞"/>
    <s v="津瑞"/>
    <x v="8"/>
    <s v="电信"/>
    <s v="山西"/>
    <x v="7"/>
    <s v="信息费"/>
    <n v="1834"/>
    <n v="2013"/>
  </r>
  <r>
    <s v="电信业"/>
    <s v="QX"/>
    <s v="04694759"/>
    <n v="2013"/>
    <n v="4"/>
    <s v="12"/>
    <s v="刘炎飞"/>
    <s v="津瑞"/>
    <x v="8"/>
    <s v="电信"/>
    <s v="山西"/>
    <x v="7"/>
    <s v="彩铃"/>
    <n v="41238"/>
    <n v="2013"/>
  </r>
  <r>
    <s v="电信业"/>
    <s v="QX"/>
    <s v="09247327"/>
    <n v="2013"/>
    <n v="4"/>
    <s v="12"/>
    <s v="刘炎飞"/>
    <s v="津瑞"/>
    <x v="8"/>
    <s v="电信"/>
    <s v="山西"/>
    <x v="8"/>
    <s v="信息费"/>
    <n v="1806"/>
    <n v="2013"/>
  </r>
  <r>
    <s v="电信业"/>
    <s v="QX"/>
    <s v="03603999"/>
    <n v="2013"/>
    <n v="4"/>
    <s v="12"/>
    <s v="刘炎飞"/>
    <s v="津瑞"/>
    <x v="8"/>
    <s v="电信"/>
    <s v="山西"/>
    <x v="8"/>
    <s v="彩铃"/>
    <n v="38160"/>
    <n v="2013"/>
  </r>
  <r>
    <s v="电信业"/>
    <s v="QX"/>
    <s v="07877480"/>
    <n v="2013"/>
    <n v="4"/>
    <s v="12"/>
    <s v="刘炎飞"/>
    <s v="津瑞"/>
    <x v="10"/>
    <s v="联通"/>
    <s v="山西"/>
    <x v="6"/>
    <s v="信息费"/>
    <n v="2732.26"/>
    <n v="2012"/>
  </r>
  <r>
    <s v="电信业"/>
    <s v="QX"/>
    <s v="07596909"/>
    <n v="2013"/>
    <n v="4"/>
    <s v="16"/>
    <s v="张晓丹"/>
    <s v="RMC"/>
    <x v="3"/>
    <s v="移动"/>
    <s v="吉林"/>
    <x v="9"/>
    <s v="信息费"/>
    <n v="83779.41"/>
    <n v="2013"/>
  </r>
  <r>
    <s v="电信业"/>
    <s v="QX"/>
    <s v="09212288"/>
    <n v="2013"/>
    <n v="4"/>
    <s v="15"/>
    <s v="张晓丹"/>
    <s v="RMC"/>
    <x v="5"/>
    <s v="移动"/>
    <s v="陕西"/>
    <x v="7"/>
    <s v="信息费"/>
    <n v="175"/>
    <n v="2013"/>
  </r>
  <r>
    <s v="电信业"/>
    <s v="QX"/>
    <s v="08152084"/>
    <n v="2013"/>
    <n v="4"/>
    <s v="15"/>
    <s v="张晓丹"/>
    <s v="RMC"/>
    <x v="5"/>
    <s v="移动"/>
    <s v="陕西"/>
    <x v="8"/>
    <s v="信息费"/>
    <n v="15154"/>
    <n v="2013"/>
  </r>
  <r>
    <s v="电信业"/>
    <s v="QX"/>
    <s v="06407667"/>
    <n v="2013"/>
    <n v="4"/>
    <s v="15"/>
    <s v="刘炎飞"/>
    <s v="津瑞"/>
    <x v="1"/>
    <s v="电信"/>
    <s v="全网"/>
    <x v="9"/>
    <s v="彩信"/>
    <n v="120222.18"/>
    <n v="2013"/>
  </r>
  <r>
    <s v="电信业"/>
    <s v="QX"/>
    <s v="06407667"/>
    <n v="2013"/>
    <n v="4"/>
    <s v="15"/>
    <s v="刘炎飞"/>
    <s v="津瑞"/>
    <x v="1"/>
    <s v="电信"/>
    <s v="全网"/>
    <x v="9"/>
    <s v="游戏"/>
    <n v="1191.8699999999999"/>
    <n v="2013"/>
  </r>
  <r>
    <s v="电信业"/>
    <s v="QX"/>
    <s v="06407667"/>
    <n v="2013"/>
    <n v="4"/>
    <s v="15"/>
    <s v="刘炎飞"/>
    <s v="津瑞"/>
    <x v="1"/>
    <s v="电信"/>
    <s v="全网"/>
    <x v="9"/>
    <s v="游戏"/>
    <n v="-108"/>
    <n v="2013"/>
  </r>
  <r>
    <s v="电信业"/>
    <s v="QX"/>
    <s v="02050873"/>
    <n v="2013"/>
    <n v="4"/>
    <s v="19"/>
    <s v="刘炎飞"/>
    <s v="津瑞"/>
    <x v="19"/>
    <s v="联通"/>
    <s v="北京"/>
    <x v="0"/>
    <s v="信息费"/>
    <n v="12291.68"/>
    <n v="2012"/>
  </r>
  <r>
    <s v="电信业"/>
    <s v="QX"/>
    <s v="01380779"/>
    <n v="2013"/>
    <n v="4"/>
    <s v="19"/>
    <s v="刘炎飞"/>
    <s v="津瑞"/>
    <x v="19"/>
    <s v="联通"/>
    <s v="北京"/>
    <x v="6"/>
    <s v="信息费"/>
    <n v="10104.11"/>
    <n v="2012"/>
  </r>
  <r>
    <s v="电信业"/>
    <s v="QX"/>
    <s v="01424781"/>
    <n v="2013"/>
    <n v="4"/>
    <s v="23"/>
    <s v="刘炎飞"/>
    <s v="津瑞"/>
    <x v="14"/>
    <s v="联通"/>
    <s v="江西"/>
    <x v="7"/>
    <s v="彩信"/>
    <n v="101189.3"/>
    <n v="2013"/>
  </r>
  <r>
    <s v="电信业"/>
    <s v="QX"/>
    <s v="05760152"/>
    <n v="2013"/>
    <s v="05"/>
    <s v="06"/>
    <s v="刘炎飞"/>
    <s v="津瑞"/>
    <x v="7"/>
    <s v="电信"/>
    <s v="河南"/>
    <x v="9"/>
    <s v="彩铃"/>
    <n v="9962.57"/>
    <n v="2013"/>
  </r>
  <r>
    <s v="电信业"/>
    <s v="QX"/>
    <s v="06886078"/>
    <n v="2013"/>
    <s v="05"/>
    <s v="06"/>
    <s v="刘炎飞"/>
    <s v="津瑞"/>
    <x v="7"/>
    <s v="电信"/>
    <s v="河南"/>
    <x v="9"/>
    <s v="彩信"/>
    <n v="1099.57"/>
    <n v="2013"/>
  </r>
  <r>
    <s v="电信业"/>
    <s v="QX"/>
    <s v="03013943"/>
    <n v="2013"/>
    <s v="05"/>
    <s v="13"/>
    <s v="刘炎飞"/>
    <s v="津瑞"/>
    <x v="1"/>
    <s v="电信"/>
    <s v="全网"/>
    <x v="10"/>
    <s v="彩信"/>
    <n v="138784.42000000001"/>
    <n v="2013"/>
  </r>
  <r>
    <s v="电信业"/>
    <s v="QX"/>
    <s v="03013943"/>
    <n v="2013"/>
    <s v="05"/>
    <s v="13"/>
    <s v="刘炎飞"/>
    <s v="津瑞"/>
    <x v="1"/>
    <s v="电信"/>
    <s v="全网"/>
    <x v="10"/>
    <s v="游戏"/>
    <n v="1085.18"/>
    <n v="2013"/>
  </r>
  <r>
    <s v="电信业"/>
    <s v="QX"/>
    <s v="07161590"/>
    <n v="2013"/>
    <s v="05"/>
    <s v="14"/>
    <s v="刘炎飞"/>
    <s v="津瑞"/>
    <x v="18"/>
    <s v="联通"/>
    <s v="陕西"/>
    <x v="1"/>
    <s v="彩信"/>
    <n v="10537.2"/>
    <n v="2012"/>
  </r>
  <r>
    <s v="电信业"/>
    <s v="QX"/>
    <s v="07255371"/>
    <n v="2013"/>
    <s v="05"/>
    <s v="14"/>
    <s v="张晓丹"/>
    <s v="RMC"/>
    <x v="5"/>
    <s v="移动"/>
    <s v="陕西"/>
    <x v="9"/>
    <s v="信息费"/>
    <n v="25641"/>
    <n v="2013"/>
  </r>
  <r>
    <s v="电信业"/>
    <s v="QX"/>
    <s v="02939810"/>
    <n v="2013"/>
    <s v="05"/>
    <s v="14"/>
    <s v="刘炎飞"/>
    <s v="津瑞"/>
    <x v="18"/>
    <s v="联通"/>
    <s v="陕西"/>
    <x v="0"/>
    <s v="信息费"/>
    <n v="8782.75"/>
    <n v="2012"/>
  </r>
  <r>
    <s v="电信业"/>
    <s v="QX"/>
    <s v="08826734"/>
    <n v="2013"/>
    <s v="05"/>
    <s v="14"/>
    <s v="张晓丹"/>
    <s v="RMC"/>
    <x v="2"/>
    <s v="移动"/>
    <s v="天津"/>
    <x v="10"/>
    <s v="信息费"/>
    <n v="51678.35"/>
    <n v="2013"/>
  </r>
  <r>
    <s v="电信业"/>
    <s v="QX"/>
    <s v="00123963"/>
    <n v="2013"/>
    <s v="05"/>
    <s v="14"/>
    <s v="刘炎飞"/>
    <s v="津瑞"/>
    <x v="4"/>
    <s v="联通"/>
    <s v="天津"/>
    <x v="7"/>
    <s v="彩铃"/>
    <n v="9962.7099999999991"/>
    <n v="2013"/>
  </r>
  <r>
    <s v="电信业"/>
    <s v="QX"/>
    <s v="05779767"/>
    <n v="2013"/>
    <s v="05"/>
    <s v="14"/>
    <s v="刘炎飞"/>
    <s v="津瑞"/>
    <x v="16"/>
    <s v="联通"/>
    <s v="河北"/>
    <x v="7"/>
    <s v="彩铃"/>
    <n v="25783.81"/>
    <n v="2013"/>
  </r>
  <r>
    <s v="电信业"/>
    <s v="QX"/>
    <s v="02038757"/>
    <n v="2013"/>
    <s v="05"/>
    <s v="14"/>
    <s v="刘炎飞"/>
    <s v="津瑞"/>
    <x v="10"/>
    <s v="联通"/>
    <s v="山西"/>
    <x v="7"/>
    <s v="信息费"/>
    <n v="2591.8000000000002"/>
    <n v="2013"/>
  </r>
  <r>
    <s v="电信业"/>
    <s v="QX"/>
    <s v="00342616"/>
    <n v="2013"/>
    <s v="05"/>
    <s v="16"/>
    <s v="张晓丹"/>
    <s v="RMC"/>
    <x v="6"/>
    <s v="移动"/>
    <s v="全网"/>
    <x v="10"/>
    <s v="游戏"/>
    <n v="1040132.67"/>
    <n v="2013"/>
  </r>
  <r>
    <s v="电信业"/>
    <s v="QX"/>
    <s v="00186316"/>
    <n v="2013"/>
    <s v="05"/>
    <s v="21"/>
    <s v="刘炎飞"/>
    <s v="津瑞"/>
    <x v="14"/>
    <s v="联通"/>
    <s v="江西"/>
    <x v="8"/>
    <s v="彩信"/>
    <n v="107095.1"/>
    <n v="2013"/>
  </r>
  <r>
    <s v="电信业"/>
    <s v="QX"/>
    <s v="04134651"/>
    <n v="2013"/>
    <s v="05"/>
    <s v="27"/>
    <s v="张晓丹"/>
    <s v="RMC"/>
    <x v="3"/>
    <s v="移动"/>
    <s v="吉林"/>
    <x v="10"/>
    <s v="信息费"/>
    <n v="79373.210000000006"/>
    <n v="2013"/>
  </r>
  <r>
    <s v="电信业"/>
    <s v="QX"/>
    <s v="03811945"/>
    <n v="2013"/>
    <s v="05"/>
    <s v="28"/>
    <s v="刘炎飞"/>
    <s v="津瑞"/>
    <x v="19"/>
    <s v="联通"/>
    <s v="北京"/>
    <x v="7"/>
    <s v="信息费"/>
    <n v="10307.120000000001"/>
    <n v="2013"/>
  </r>
  <r>
    <s v="电信业"/>
    <s v="QX"/>
    <s v="06783092"/>
    <n v="2013"/>
    <s v="05"/>
    <s v="28"/>
    <s v="刘炎飞"/>
    <s v="津瑞"/>
    <x v="19"/>
    <s v="联通"/>
    <s v="北京"/>
    <x v="2"/>
    <s v="信息费"/>
    <n v="10132.23"/>
    <n v="2012"/>
  </r>
  <r>
    <s v="电信业"/>
    <s v="QX"/>
    <s v="08183190"/>
    <n v="2013"/>
    <s v="05"/>
    <s v="28"/>
    <s v="刘炎飞"/>
    <s v="津瑞"/>
    <x v="11"/>
    <s v="电信"/>
    <s v="北京"/>
    <x v="7"/>
    <s v="彩铃"/>
    <n v="808.96"/>
    <n v="2013"/>
  </r>
  <r>
    <s v="电信业"/>
    <s v="QX"/>
    <s v="08183190"/>
    <n v="2013"/>
    <s v="05"/>
    <s v="28"/>
    <s v="刘炎飞"/>
    <s v="津瑞"/>
    <x v="11"/>
    <s v="电信"/>
    <s v="北京"/>
    <x v="8"/>
    <s v="彩铃"/>
    <n v="719.44"/>
    <n v="2013"/>
  </r>
  <r>
    <s v="电信业"/>
    <s v="QX"/>
    <s v="04884502"/>
    <n v="2013"/>
    <s v="05"/>
    <s v="28"/>
    <s v="刘炎飞"/>
    <s v="津瑞"/>
    <x v="11"/>
    <s v="电信"/>
    <s v="北京"/>
    <x v="7"/>
    <s v="信息费"/>
    <n v="6712.78"/>
    <n v="2013"/>
  </r>
  <r>
    <s v="电信业"/>
    <s v="QX"/>
    <s v="04884502"/>
    <n v="2013"/>
    <s v="05"/>
    <s v="28"/>
    <s v="刘炎飞"/>
    <s v="津瑞"/>
    <x v="11"/>
    <s v="电信"/>
    <s v="北京"/>
    <x v="8"/>
    <s v="信息费"/>
    <n v="6601.28"/>
    <n v="2013"/>
  </r>
  <r>
    <s v="电信业"/>
    <s v="QX"/>
    <s v="02672679"/>
    <n v="2013"/>
    <s v="06"/>
    <s v="03"/>
    <s v="刘炎飞"/>
    <s v="津瑞"/>
    <x v="0"/>
    <s v="联通"/>
    <s v="全网"/>
    <x v="6"/>
    <s v="游戏"/>
    <n v="102.92"/>
    <n v="2012"/>
  </r>
  <r>
    <s v="电信业"/>
    <s v="QX"/>
    <s v="02672679"/>
    <n v="2013"/>
    <s v="06"/>
    <s v="03"/>
    <s v="刘炎飞"/>
    <s v="津瑞"/>
    <x v="0"/>
    <s v="联通"/>
    <s v="全网"/>
    <x v="8"/>
    <s v="游戏"/>
    <n v="189.64"/>
    <n v="2013"/>
  </r>
  <r>
    <s v="电信业"/>
    <s v="QX"/>
    <s v="00423945"/>
    <n v="2013"/>
    <s v="06"/>
    <s v="03"/>
    <s v="刘炎飞"/>
    <s v="津瑞"/>
    <x v="0"/>
    <s v="联通"/>
    <s v="全网"/>
    <x v="7"/>
    <s v="游戏"/>
    <n v="162.31"/>
    <n v="2013"/>
  </r>
  <r>
    <s v="电信业"/>
    <s v="QX"/>
    <s v="00423945"/>
    <n v="2013"/>
    <s v="06"/>
    <s v="03"/>
    <s v="刘炎飞"/>
    <s v="津瑞"/>
    <x v="0"/>
    <s v="联通"/>
    <s v="全网"/>
    <x v="9"/>
    <s v="游戏"/>
    <n v="155.02000000000001"/>
    <n v="2013"/>
  </r>
  <r>
    <s v="电信业"/>
    <s v="QX"/>
    <s v="03550453"/>
    <n v="2013"/>
    <s v="06"/>
    <s v="03"/>
    <s v="刘炎飞"/>
    <s v="津瑞"/>
    <x v="13"/>
    <s v="电信"/>
    <s v="天津"/>
    <x v="7"/>
    <s v="彩铃"/>
    <n v="20909"/>
    <n v="2013"/>
  </r>
  <r>
    <s v="电信业"/>
    <s v="QX"/>
    <s v="03550453"/>
    <n v="2013"/>
    <s v="06"/>
    <s v="03"/>
    <s v="刘炎飞"/>
    <s v="津瑞"/>
    <x v="13"/>
    <s v="电信"/>
    <s v="天津"/>
    <x v="8"/>
    <s v="彩铃"/>
    <n v="20909"/>
    <n v="2013"/>
  </r>
  <r>
    <s v="电信业"/>
    <s v="QX"/>
    <s v="03550453"/>
    <n v="2013"/>
    <s v="06"/>
    <s v="03"/>
    <s v="刘炎飞"/>
    <s v="津瑞"/>
    <x v="13"/>
    <s v="电信"/>
    <s v="天津"/>
    <x v="9"/>
    <s v="彩铃"/>
    <n v="20909"/>
    <n v="2013"/>
  </r>
  <r>
    <s v="电信业"/>
    <s v="QX"/>
    <s v="04626487"/>
    <n v="2013"/>
    <s v="06"/>
    <s v="09"/>
    <s v="刘炎飞"/>
    <s v="津瑞"/>
    <x v="1"/>
    <s v="电信"/>
    <s v="全网"/>
    <x v="11"/>
    <s v="彩信"/>
    <n v="156974.82999999999"/>
    <n v="2013"/>
  </r>
  <r>
    <s v="电信业"/>
    <s v="QX"/>
    <s v="04626487"/>
    <n v="2013"/>
    <s v="06"/>
    <s v="09"/>
    <s v="刘炎飞"/>
    <s v="津瑞"/>
    <x v="1"/>
    <s v="电信"/>
    <s v="全网"/>
    <x v="11"/>
    <s v="游戏"/>
    <n v="880.9"/>
    <n v="2013"/>
  </r>
  <r>
    <s v="电信业"/>
    <s v="QX"/>
    <s v="04291430"/>
    <n v="2013"/>
    <s v="06"/>
    <s v="09"/>
    <s v="刘炎飞"/>
    <s v="津瑞"/>
    <x v="10"/>
    <s v="联通"/>
    <s v="山西"/>
    <x v="8"/>
    <s v="信息费"/>
    <n v="2492.96"/>
    <n v="2013"/>
  </r>
  <r>
    <s v="电信业"/>
    <s v="QX"/>
    <s v="03869563"/>
    <n v="2013"/>
    <s v="06"/>
    <s v="14"/>
    <s v="张晓丹"/>
    <s v="RMC"/>
    <x v="2"/>
    <s v="移动"/>
    <s v="天津"/>
    <x v="11"/>
    <s v="信息费"/>
    <n v="39889.269999999997"/>
    <n v="2013"/>
  </r>
  <r>
    <s v="电信业"/>
    <s v="QX"/>
    <s v="04327536"/>
    <n v="2013"/>
    <s v="06"/>
    <s v="17"/>
    <s v="刘炎飞"/>
    <s v="津瑞"/>
    <x v="4"/>
    <s v="联通"/>
    <s v="天津"/>
    <x v="8"/>
    <s v="彩铃"/>
    <n v="6944.5"/>
    <n v="2013"/>
  </r>
  <r>
    <s v="电信业"/>
    <s v="QX"/>
    <s v="09728092"/>
    <n v="2013"/>
    <s v="06"/>
    <s v="18"/>
    <s v="张晓丹"/>
    <s v="RMC"/>
    <x v="3"/>
    <s v="移动"/>
    <s v="吉林"/>
    <x v="11"/>
    <s v="信息费"/>
    <n v="106575.2"/>
    <n v="2013"/>
  </r>
  <r>
    <s v="电信业"/>
    <s v="QX"/>
    <s v="00789393"/>
    <n v="2013"/>
    <s v="06"/>
    <s v="19"/>
    <s v="刘炎飞"/>
    <s v="津瑞"/>
    <x v="19"/>
    <s v="联通"/>
    <s v="北京"/>
    <x v="8"/>
    <s v="信息费"/>
    <n v="10255.48"/>
    <n v="2013"/>
  </r>
  <r>
    <s v="电信业"/>
    <s v="QX"/>
    <s v="04165227"/>
    <n v="2013"/>
    <s v="06"/>
    <s v="19"/>
    <s v="刘炎飞"/>
    <s v="津瑞"/>
    <x v="14"/>
    <s v="联通"/>
    <s v="江西"/>
    <x v="9"/>
    <s v="彩信"/>
    <n v="104202.01"/>
    <n v="2013"/>
  </r>
  <r>
    <s v="电信业"/>
    <s v="QX"/>
    <s v="04165227"/>
    <n v="2013"/>
    <s v="06"/>
    <s v="19"/>
    <s v="刘炎飞"/>
    <s v="津瑞"/>
    <x v="14"/>
    <s v="联通"/>
    <s v="江西"/>
    <x v="9"/>
    <s v="彩铃"/>
    <n v="8655.57"/>
    <n v="2013"/>
  </r>
  <r>
    <s v="电信业"/>
    <s v="QX"/>
    <s v="08822639"/>
    <n v="2013"/>
    <s v="06"/>
    <s v="24"/>
    <s v="刘炎飞"/>
    <s v="津瑞"/>
    <x v="16"/>
    <s v="联通"/>
    <s v="河北"/>
    <x v="8"/>
    <s v="彩铃"/>
    <n v="24189"/>
    <n v="2013"/>
  </r>
  <r>
    <s v="电信业"/>
    <s v="QX"/>
    <s v="05504268"/>
    <n v="2013"/>
    <s v="06"/>
    <s v="26"/>
    <s v="刘炎飞"/>
    <s v="津瑞"/>
    <x v="8"/>
    <s v="电信"/>
    <s v="山西"/>
    <x v="10"/>
    <s v="信息费"/>
    <n v="1607"/>
    <n v="2013"/>
  </r>
  <r>
    <s v="电信业"/>
    <s v="QX"/>
    <s v="09813020"/>
    <n v="2013"/>
    <s v="06"/>
    <s v="26"/>
    <s v="刘炎飞"/>
    <s v="津瑞"/>
    <x v="8"/>
    <s v="电信"/>
    <s v="山西"/>
    <x v="10"/>
    <s v="彩铃"/>
    <n v="33935"/>
    <n v="2013"/>
  </r>
  <r>
    <s v="电信业"/>
    <s v="QX"/>
    <s v="07430551"/>
    <n v="2013"/>
    <s v="06"/>
    <s v="26"/>
    <s v="刘炎飞"/>
    <s v="津瑞"/>
    <x v="8"/>
    <s v="电信"/>
    <s v="山西"/>
    <x v="9"/>
    <s v="信息费"/>
    <n v="1792"/>
    <n v="2013"/>
  </r>
  <r>
    <s v="电信业"/>
    <s v="QX"/>
    <s v="04535989"/>
    <n v="2013"/>
    <s v="06"/>
    <s v="26"/>
    <s v="刘炎飞"/>
    <s v="津瑞"/>
    <x v="8"/>
    <s v="电信"/>
    <s v="山西"/>
    <x v="9"/>
    <s v="彩铃"/>
    <n v="35835"/>
    <n v="2013"/>
  </r>
  <r>
    <s v="电信业"/>
    <s v="QX"/>
    <s v="01759710"/>
    <n v="2013"/>
    <s v="07"/>
    <s v="09"/>
    <s v="刘炎飞"/>
    <s v="津瑞"/>
    <x v="19"/>
    <s v="联通"/>
    <s v="北京"/>
    <x v="9"/>
    <s v="信息费"/>
    <n v="10259.950000000001"/>
    <n v="2013"/>
  </r>
  <r>
    <s v="电信业"/>
    <s v="QX"/>
    <s v="04367716"/>
    <n v="2013"/>
    <s v="07"/>
    <s v="11"/>
    <s v="刘炎飞"/>
    <s v="津瑞"/>
    <x v="10"/>
    <s v="联通"/>
    <s v="山西"/>
    <x v="9"/>
    <s v="信息费"/>
    <n v="2418.6"/>
    <n v="2013"/>
  </r>
  <r>
    <s v="电信业"/>
    <s v="QX"/>
    <s v="03628220"/>
    <n v="2013"/>
    <s v="07"/>
    <s v="11"/>
    <s v="刘炎飞"/>
    <s v="津瑞"/>
    <x v="7"/>
    <s v="电信"/>
    <s v="河南"/>
    <x v="10"/>
    <s v="彩铃"/>
    <n v="6847.1"/>
    <n v="2013"/>
  </r>
  <r>
    <s v="电信业"/>
    <s v="QX"/>
    <s v="03628220"/>
    <n v="2013"/>
    <s v="07"/>
    <s v="11"/>
    <s v="刘炎飞"/>
    <s v="津瑞"/>
    <x v="7"/>
    <s v="电信"/>
    <s v="河南"/>
    <x v="11"/>
    <s v="彩铃"/>
    <n v="6585.36"/>
    <n v="2013"/>
  </r>
  <r>
    <s v="电信业"/>
    <s v="QX"/>
    <s v="00308343"/>
    <n v="2013"/>
    <s v="07"/>
    <s v="11"/>
    <s v="刘炎飞"/>
    <s v="津瑞"/>
    <x v="7"/>
    <s v="电信"/>
    <s v="河南"/>
    <x v="10"/>
    <s v="彩信"/>
    <n v="1057.6300000000001"/>
    <n v="2013"/>
  </r>
  <r>
    <s v="电信业"/>
    <s v="QX"/>
    <s v="00308343"/>
    <n v="2013"/>
    <s v="07"/>
    <s v="11"/>
    <s v="刘炎飞"/>
    <s v="津瑞"/>
    <x v="7"/>
    <s v="电信"/>
    <s v="河南"/>
    <x v="11"/>
    <s v="彩信"/>
    <n v="1015.66"/>
    <n v="2013"/>
  </r>
  <r>
    <s v="电信业"/>
    <s v="QX"/>
    <s v="06260313"/>
    <n v="2013"/>
    <s v="07"/>
    <s v="11"/>
    <s v="张晓丹"/>
    <s v="RMC"/>
    <x v="3"/>
    <s v="移动"/>
    <s v="吉林"/>
    <x v="12"/>
    <s v="信息费"/>
    <n v="148233.67000000001"/>
    <n v="2013"/>
  </r>
  <r>
    <s v="电信业"/>
    <s v="QX"/>
    <s v="07173712"/>
    <n v="2013"/>
    <s v="07"/>
    <s v="12"/>
    <s v="张晓丹"/>
    <s v="RMC"/>
    <x v="2"/>
    <s v="移动"/>
    <s v="天津"/>
    <x v="12"/>
    <s v="信息费"/>
    <n v="49305.83"/>
    <n v="2013"/>
  </r>
  <r>
    <s v="电信业"/>
    <s v="QX"/>
    <s v="06978770"/>
    <n v="2013"/>
    <s v="07"/>
    <s v="12"/>
    <s v="刘炎飞"/>
    <s v="津瑞"/>
    <x v="16"/>
    <s v="联通"/>
    <s v="河北"/>
    <x v="9"/>
    <s v="彩铃"/>
    <n v="23166"/>
    <n v="2013"/>
  </r>
  <r>
    <s v="电信业"/>
    <s v="QX"/>
    <s v="06707955"/>
    <n v="2013"/>
    <s v="07"/>
    <s v="15"/>
    <s v="刘炎飞"/>
    <s v="津瑞"/>
    <x v="1"/>
    <s v="电信"/>
    <s v="全网"/>
    <x v="12"/>
    <s v="彩信"/>
    <n v="161831.62"/>
    <n v="2013"/>
  </r>
  <r>
    <s v="电信业"/>
    <s v="QX"/>
    <s v="06707955"/>
    <n v="2013"/>
    <s v="07"/>
    <s v="15"/>
    <s v="刘炎飞"/>
    <s v="津瑞"/>
    <x v="1"/>
    <s v="电信"/>
    <s v="全网"/>
    <x v="12"/>
    <s v="游戏"/>
    <n v="496.2"/>
    <n v="2013"/>
  </r>
  <r>
    <s v="电信业"/>
    <s v="QX"/>
    <s v="00163505"/>
    <n v="2013"/>
    <s v="07"/>
    <s v="16"/>
    <s v="张晓丹"/>
    <s v="RMC"/>
    <x v="6"/>
    <s v="移动"/>
    <s v="全网"/>
    <x v="12"/>
    <s v="游戏"/>
    <n v="1334953.72"/>
    <n v="2013"/>
  </r>
  <r>
    <s v="电信业"/>
    <s v="QX"/>
    <s v="01024577"/>
    <n v="2013"/>
    <s v="07"/>
    <s v="16"/>
    <s v="刘炎飞"/>
    <s v="津瑞"/>
    <x v="17"/>
    <s v="电信"/>
    <s v="江苏"/>
    <x v="8"/>
    <s v="彩信"/>
    <n v="11225.09"/>
    <n v="2013"/>
  </r>
  <r>
    <s v="电信业"/>
    <s v="QX"/>
    <s v="01024577"/>
    <n v="2013"/>
    <s v="07"/>
    <s v="16"/>
    <s v="刘炎飞"/>
    <s v="津瑞"/>
    <x v="17"/>
    <s v="电信"/>
    <s v="江苏"/>
    <x v="9"/>
    <s v="彩信"/>
    <n v="10917.99"/>
    <n v="2013"/>
  </r>
  <r>
    <s v="电信业"/>
    <s v="QX"/>
    <s v="01024577"/>
    <n v="2013"/>
    <s v="07"/>
    <s v="16"/>
    <s v="刘炎飞"/>
    <s v="津瑞"/>
    <x v="17"/>
    <s v="电信"/>
    <s v="江苏"/>
    <x v="10"/>
    <s v="彩信"/>
    <n v="9951.66"/>
    <n v="2013"/>
  </r>
  <r>
    <s v="电信业"/>
    <s v="QX"/>
    <s v="05904136"/>
    <n v="2013"/>
    <s v="07"/>
    <s v="16"/>
    <s v="张晓丹"/>
    <s v="RMC"/>
    <x v="5"/>
    <s v="移动"/>
    <s v="陕西"/>
    <x v="11"/>
    <s v="信息费"/>
    <n v="33308"/>
    <n v="2013"/>
  </r>
  <r>
    <s v="电信业"/>
    <s v="QX"/>
    <s v="05512515"/>
    <n v="2013"/>
    <s v="07"/>
    <s v="16"/>
    <s v="张晓丹"/>
    <s v="RMC"/>
    <x v="5"/>
    <s v="移动"/>
    <s v="陕西"/>
    <x v="10"/>
    <s v="信息费"/>
    <n v="744"/>
    <n v="2013"/>
  </r>
  <r>
    <s v="电信业"/>
    <s v="QX"/>
    <s v="07840149"/>
    <n v="2013"/>
    <s v="07"/>
    <s v="19"/>
    <s v="刘炎飞"/>
    <s v="津瑞"/>
    <x v="11"/>
    <s v="电信"/>
    <s v="北京"/>
    <x v="9"/>
    <s v="彩铃"/>
    <n v="900.96"/>
    <n v="2013"/>
  </r>
  <r>
    <s v="电信业"/>
    <s v="QX"/>
    <s v="07840149"/>
    <n v="2013"/>
    <s v="07"/>
    <s v="19"/>
    <s v="刘炎飞"/>
    <s v="津瑞"/>
    <x v="11"/>
    <s v="电信"/>
    <s v="北京"/>
    <x v="10"/>
    <s v="彩铃"/>
    <n v="613.72"/>
    <n v="2013"/>
  </r>
  <r>
    <s v="电信业"/>
    <s v="QX"/>
    <s v="07840149"/>
    <n v="2013"/>
    <s v="07"/>
    <s v="19"/>
    <s v="刘炎飞"/>
    <s v="津瑞"/>
    <x v="11"/>
    <s v="电信"/>
    <s v="北京"/>
    <x v="11"/>
    <s v="彩铃"/>
    <n v="549.88"/>
    <n v="2013"/>
  </r>
  <r>
    <s v="电信业"/>
    <s v="QX"/>
    <s v="08298203"/>
    <n v="2013"/>
    <s v="07"/>
    <s v="19"/>
    <s v="刘炎飞"/>
    <s v="津瑞"/>
    <x v="11"/>
    <s v="电信"/>
    <s v="北京"/>
    <x v="9"/>
    <s v="信息费"/>
    <n v="2740.41"/>
    <n v="2013"/>
  </r>
  <r>
    <s v="电信业"/>
    <s v="QX"/>
    <s v="08298203"/>
    <n v="2013"/>
    <s v="07"/>
    <s v="19"/>
    <s v="刘炎飞"/>
    <s v="津瑞"/>
    <x v="11"/>
    <s v="电信"/>
    <s v="北京"/>
    <x v="10"/>
    <s v="信息费"/>
    <n v="2666.16"/>
    <n v="2013"/>
  </r>
  <r>
    <s v="电信业"/>
    <s v="QX"/>
    <s v="08298203"/>
    <n v="2013"/>
    <s v="07"/>
    <s v="19"/>
    <s v="刘炎飞"/>
    <s v="津瑞"/>
    <x v="11"/>
    <s v="电信"/>
    <s v="北京"/>
    <x v="11"/>
    <s v="信息费"/>
    <n v="2650.06"/>
    <n v="2013"/>
  </r>
  <r>
    <s v="电信业"/>
    <s v="QX"/>
    <s v="06342387"/>
    <n v="2013"/>
    <s v="07"/>
    <s v="25"/>
    <s v="刘炎飞"/>
    <s v="津瑞"/>
    <x v="14"/>
    <s v="联通"/>
    <s v="江西"/>
    <x v="10"/>
    <s v="彩信"/>
    <n v="99485.45"/>
    <n v="2013"/>
  </r>
  <r>
    <s v="电信业"/>
    <s v="QX"/>
    <s v="06342387"/>
    <n v="2013"/>
    <s v="07"/>
    <s v="25"/>
    <s v="刘炎飞"/>
    <s v="津瑞"/>
    <x v="14"/>
    <s v="联通"/>
    <s v="江西"/>
    <x v="10"/>
    <s v="彩铃"/>
    <n v="8046.67"/>
    <n v="2013"/>
  </r>
  <r>
    <s v="电信业"/>
    <s v="QX"/>
    <s v="08502200"/>
    <n v="2013"/>
    <s v="08"/>
    <s v="01"/>
    <s v="刘炎飞"/>
    <s v="津瑞"/>
    <x v="4"/>
    <s v="联通"/>
    <s v="天津"/>
    <x v="9"/>
    <s v="彩铃"/>
    <n v="6971.54"/>
    <n v="2013"/>
  </r>
  <r>
    <s v="电信业"/>
    <s v="QX"/>
    <s v="01147062"/>
    <n v="2013"/>
    <s v="08"/>
    <s v="01"/>
    <s v="刘炎飞"/>
    <s v="津瑞"/>
    <x v="18"/>
    <s v="联通"/>
    <s v="陕西"/>
    <x v="0"/>
    <s v="彩信"/>
    <n v="9654"/>
    <n v="2012"/>
  </r>
  <r>
    <s v="电信业"/>
    <s v="QX"/>
    <s v="03818548"/>
    <n v="2013"/>
    <s v="08"/>
    <s v="01"/>
    <s v="刘炎飞"/>
    <s v="津瑞"/>
    <x v="18"/>
    <s v="联通"/>
    <s v="陕西"/>
    <x v="9"/>
    <s v="信息费"/>
    <n v="6687.97"/>
    <n v="2013"/>
  </r>
  <r>
    <s v="电信业"/>
    <s v="QX"/>
    <s v="06534204"/>
    <n v="2013"/>
    <s v="08"/>
    <s v="01"/>
    <s v="刘炎飞"/>
    <s v="津瑞"/>
    <x v="18"/>
    <s v="联通"/>
    <s v="陕西"/>
    <x v="8"/>
    <s v="信息费"/>
    <n v="6791"/>
    <n v="2013"/>
  </r>
  <r>
    <s v="电信业"/>
    <s v="QX"/>
    <s v="08926418"/>
    <n v="2013"/>
    <s v="08"/>
    <s v="01"/>
    <s v="刘炎飞"/>
    <s v="津瑞"/>
    <x v="18"/>
    <s v="联通"/>
    <s v="陕西"/>
    <x v="7"/>
    <s v="信息费"/>
    <n v="6366"/>
    <n v="2013"/>
  </r>
  <r>
    <s v="电信业"/>
    <s v="QX"/>
    <s v="09609787"/>
    <n v="2013"/>
    <s v="08"/>
    <s v="01"/>
    <s v="刘炎飞"/>
    <s v="津瑞"/>
    <x v="18"/>
    <s v="联通"/>
    <s v="陕西"/>
    <x v="6"/>
    <s v="信息费"/>
    <n v="7730.5"/>
    <n v="2012"/>
  </r>
  <r>
    <s v="电信业"/>
    <s v="QX"/>
    <s v="07611269"/>
    <n v="2013"/>
    <s v="08"/>
    <s v="01"/>
    <s v="刘炎飞"/>
    <s v="津瑞"/>
    <x v="18"/>
    <s v="联通"/>
    <s v="陕西"/>
    <x v="2"/>
    <s v="信息费"/>
    <n v="988.49"/>
    <n v="2012"/>
  </r>
  <r>
    <s v="电信业"/>
    <s v="QX"/>
    <s v="02668562"/>
    <n v="2013"/>
    <s v="08"/>
    <s v="07"/>
    <s v="刘炎飞"/>
    <s v="津瑞"/>
    <x v="16"/>
    <s v="联通"/>
    <s v="河北"/>
    <x v="10"/>
    <s v="彩铃"/>
    <n v="22308"/>
    <n v="2013"/>
  </r>
  <r>
    <s v="电信业"/>
    <s v="QX"/>
    <s v="06895447"/>
    <n v="2013"/>
    <s v="08"/>
    <s v="12"/>
    <s v="刘炎飞"/>
    <s v="津瑞"/>
    <x v="1"/>
    <s v="电信"/>
    <s v="全网"/>
    <x v="13"/>
    <s v="彩信"/>
    <n v="190750.61"/>
    <n v="2013"/>
  </r>
  <r>
    <s v="电信业"/>
    <s v="QX"/>
    <s v="06895447"/>
    <n v="2013"/>
    <s v="08"/>
    <s v="12"/>
    <s v="刘炎飞"/>
    <s v="津瑞"/>
    <x v="1"/>
    <s v="电信"/>
    <s v="全网"/>
    <x v="13"/>
    <s v="游戏"/>
    <n v="328.92"/>
    <n v="2013"/>
  </r>
  <r>
    <s v="电信业"/>
    <s v="QX"/>
    <s v="02688406"/>
    <n v="2013"/>
    <s v="08"/>
    <s v="12"/>
    <s v="张晓丹"/>
    <s v="RMC"/>
    <x v="2"/>
    <s v="移动"/>
    <s v="天津"/>
    <x v="13"/>
    <s v="信息费"/>
    <n v="36988.6"/>
    <n v="2013"/>
  </r>
  <r>
    <s v="电信业"/>
    <s v="QX"/>
    <s v="06823650"/>
    <n v="2013"/>
    <s v="08"/>
    <s v="14"/>
    <s v="刘炎飞"/>
    <s v="津瑞"/>
    <x v="10"/>
    <s v="联通"/>
    <s v="山西"/>
    <x v="10"/>
    <s v="信息费"/>
    <n v="2312.6999999999998"/>
    <n v="2013"/>
  </r>
  <r>
    <s v="电信业"/>
    <s v="QX"/>
    <s v="07327288"/>
    <n v="2013"/>
    <s v="08"/>
    <s v="15"/>
    <s v="张晓丹"/>
    <s v="RMC"/>
    <x v="5"/>
    <s v="移动"/>
    <s v="陕西"/>
    <x v="12"/>
    <s v="信息费"/>
    <n v="70"/>
    <n v="2013"/>
  </r>
  <r>
    <s v="电信业"/>
    <s v="QX"/>
    <s v="07912790"/>
    <n v="2013"/>
    <s v="08"/>
    <s v="19"/>
    <s v="刘炎飞"/>
    <s v="津瑞"/>
    <x v="8"/>
    <s v="电信"/>
    <s v="山西"/>
    <x v="11"/>
    <s v="信息费"/>
    <n v="1722"/>
    <n v="2013"/>
  </r>
  <r>
    <s v="电信业"/>
    <s v="QX"/>
    <s v="00175650"/>
    <n v="2013"/>
    <s v="08"/>
    <s v="19"/>
    <s v="刘炎飞"/>
    <s v="津瑞"/>
    <x v="8"/>
    <s v="电信"/>
    <s v="山西"/>
    <x v="11"/>
    <s v="彩铃"/>
    <n v="31820"/>
    <n v="2013"/>
  </r>
  <r>
    <s v="电信业"/>
    <s v="QX"/>
    <s v="07178538"/>
    <n v="2013"/>
    <s v="08"/>
    <s v="19"/>
    <s v="刘炎飞"/>
    <s v="津瑞"/>
    <x v="8"/>
    <s v="电信"/>
    <s v="山西"/>
    <x v="12"/>
    <s v="信息费"/>
    <n v="1682"/>
    <n v="2013"/>
  </r>
  <r>
    <s v="电信业"/>
    <s v="QX"/>
    <s v="06011812"/>
    <n v="2013"/>
    <s v="08"/>
    <s v="19"/>
    <s v="刘炎飞"/>
    <s v="津瑞"/>
    <x v="8"/>
    <s v="电信"/>
    <s v="山西"/>
    <x v="12"/>
    <s v="彩铃"/>
    <n v="29690"/>
    <n v="2013"/>
  </r>
  <r>
    <s v="电信业"/>
    <s v="QX"/>
    <s v="02900844"/>
    <n v="2013"/>
    <s v="08"/>
    <s v="26"/>
    <s v="刘炎飞"/>
    <s v="津瑞"/>
    <x v="14"/>
    <s v="联通"/>
    <s v="江西"/>
    <x v="11"/>
    <s v="彩信"/>
    <n v="94589.39"/>
    <n v="2013"/>
  </r>
  <r>
    <s v="电信业"/>
    <s v="QX"/>
    <s v="02900844"/>
    <n v="2013"/>
    <s v="08"/>
    <s v="26"/>
    <s v="刘炎飞"/>
    <s v="津瑞"/>
    <x v="14"/>
    <s v="联通"/>
    <s v="江西"/>
    <x v="11"/>
    <s v="彩铃"/>
    <n v="7226.01"/>
    <n v="2013"/>
  </r>
  <r>
    <s v="电信业"/>
    <s v="QX"/>
    <s v="09694499"/>
    <n v="2013"/>
    <s v="09"/>
    <s v="06"/>
    <s v="开票专员"/>
    <s v="津瑞"/>
    <x v="4"/>
    <s v="联通"/>
    <s v="天津"/>
    <x v="10"/>
    <s v="彩铃"/>
    <n v="7072"/>
    <n v="2013"/>
  </r>
  <r>
    <s v="电信业"/>
    <s v="QX"/>
    <s v="03043658"/>
    <n v="2013"/>
    <s v="09"/>
    <s v="10"/>
    <s v="开票专员"/>
    <s v="津瑞"/>
    <x v="19"/>
    <s v="联通"/>
    <s v="北京"/>
    <x v="11"/>
    <s v="信息费"/>
    <n v="10088.73"/>
    <n v="2013"/>
  </r>
  <r>
    <s v="电信业"/>
    <s v="QX"/>
    <s v="02179360"/>
    <n v="2013"/>
    <s v="09"/>
    <s v="11"/>
    <s v="开票专员"/>
    <s v="津瑞"/>
    <x v="10"/>
    <s v="联通"/>
    <s v="山西"/>
    <x v="11"/>
    <s v="信息费"/>
    <n v="2173.6999999999998"/>
    <n v="2013"/>
  </r>
  <r>
    <s v="电信业"/>
    <s v="QX"/>
    <s v="08592504"/>
    <n v="2013"/>
    <s v="09"/>
    <s v="11"/>
    <s v="开票专员"/>
    <s v="津瑞"/>
    <x v="7"/>
    <s v="电信"/>
    <s v="河南"/>
    <x v="12"/>
    <s v="彩铃"/>
    <n v="5997.48"/>
    <n v="2013"/>
  </r>
  <r>
    <s v="电信业"/>
    <s v="QX"/>
    <s v="08592504"/>
    <n v="2013"/>
    <s v="09"/>
    <s v="11"/>
    <s v="开票专员"/>
    <s v="津瑞"/>
    <x v="7"/>
    <s v="电信"/>
    <s v="河南"/>
    <x v="13"/>
    <s v="彩铃"/>
    <n v="5747.93"/>
    <n v="2013"/>
  </r>
  <r>
    <s v="电信业"/>
    <s v="QX"/>
    <s v="08711822"/>
    <n v="2013"/>
    <s v="09"/>
    <s v="11"/>
    <s v="开票专员"/>
    <s v="津瑞"/>
    <x v="7"/>
    <s v="电信"/>
    <s v="河南"/>
    <x v="12"/>
    <s v="彩信"/>
    <n v="998.02"/>
    <n v="2013"/>
  </r>
  <r>
    <s v="电信业"/>
    <s v="QX"/>
    <s v="08711822"/>
    <n v="2013"/>
    <s v="09"/>
    <s v="11"/>
    <s v="开票专员"/>
    <s v="津瑞"/>
    <x v="7"/>
    <s v="电信"/>
    <s v="河南"/>
    <x v="13"/>
    <s v="彩信"/>
    <n v="965.21"/>
    <n v="2013"/>
  </r>
  <r>
    <s v="电信业"/>
    <s v="QX"/>
    <s v="07052167"/>
    <n v="2013"/>
    <s v="09"/>
    <s v="12"/>
    <s v="张晓丹"/>
    <s v="RMC"/>
    <x v="2"/>
    <s v="移动"/>
    <s v="天津"/>
    <x v="14"/>
    <s v="信息费"/>
    <n v="29574.27"/>
    <n v="2013"/>
  </r>
  <r>
    <s v="电信业"/>
    <s v="QX"/>
    <s v="08168523"/>
    <n v="2013"/>
    <s v="09"/>
    <s v="16"/>
    <s v="张晓丹"/>
    <s v="RMC"/>
    <x v="5"/>
    <s v="移动"/>
    <s v="陕西"/>
    <x v="13"/>
    <s v="信息费"/>
    <n v="6045"/>
    <n v="2013"/>
  </r>
  <r>
    <s v="电信业"/>
    <s v="QX"/>
    <s v="06106561"/>
    <n v="2013"/>
    <s v="09"/>
    <s v="22"/>
    <s v="开票专员"/>
    <s v="津瑞"/>
    <x v="0"/>
    <s v="联通"/>
    <s v="内蒙古"/>
    <x v="14"/>
    <s v="其他"/>
    <n v="90130"/>
    <n v="2013"/>
  </r>
  <r>
    <s v="电信业"/>
    <s v="QX"/>
    <s v="02621846"/>
    <n v="2013"/>
    <s v="09"/>
    <s v="23"/>
    <s v="开票专员"/>
    <s v="津瑞"/>
    <x v="16"/>
    <s v="联通"/>
    <s v="河北"/>
    <x v="11"/>
    <s v="彩铃"/>
    <n v="20696.400000000001"/>
    <n v="2013"/>
  </r>
  <r>
    <s v="电信业"/>
    <s v="QX"/>
    <s v="03438160"/>
    <n v="2013"/>
    <s v="09"/>
    <s v="27"/>
    <s v="开票专员"/>
    <s v="津瑞"/>
    <x v="14"/>
    <s v="联通"/>
    <s v="江西"/>
    <x v="12"/>
    <s v="信息费"/>
    <n v="88296.29"/>
    <n v="2013"/>
  </r>
  <r>
    <s v="电信业"/>
    <s v="QX"/>
    <s v="03438160"/>
    <n v="2013"/>
    <s v="09"/>
    <s v="27"/>
    <s v="开票专员"/>
    <s v="津瑞"/>
    <x v="14"/>
    <s v="联通"/>
    <s v="江西"/>
    <x v="12"/>
    <s v="彩铃"/>
    <n v="6747.84"/>
    <n v="2013"/>
  </r>
  <r>
    <s v="电信业"/>
    <s v="QX"/>
    <s v="06503066"/>
    <n v="2013"/>
    <s v="10"/>
    <s v="08"/>
    <s v="张晓丹"/>
    <s v="RMC"/>
    <x v="3"/>
    <s v="移动"/>
    <s v="吉林"/>
    <x v="13"/>
    <s v="信息费"/>
    <n v="44367.91"/>
    <n v="2013"/>
  </r>
  <r>
    <s v="电信业"/>
    <s v="QX"/>
    <s v="06503066"/>
    <n v="2013"/>
    <s v="10"/>
    <s v="08"/>
    <s v="张晓丹"/>
    <s v="RMC"/>
    <x v="3"/>
    <s v="移动"/>
    <s v="吉林"/>
    <x v="14"/>
    <s v="信息费"/>
    <n v="85945.38"/>
    <n v="2013"/>
  </r>
  <r>
    <s v="电信业"/>
    <s v="QX"/>
    <s v="06484076"/>
    <n v="2013"/>
    <s v="10"/>
    <s v="11"/>
    <s v="开票专员"/>
    <s v="津瑞"/>
    <x v="19"/>
    <s v="联通"/>
    <s v="北京"/>
    <x v="12"/>
    <s v="信息费"/>
    <n v="10013.39"/>
    <n v="2013"/>
  </r>
  <r>
    <s v="电信业"/>
    <s v="QX"/>
    <s v="03682544"/>
    <n v="2013"/>
    <s v="10"/>
    <s v="11"/>
    <s v="张晓丹"/>
    <s v="RMC"/>
    <x v="3"/>
    <s v="移动"/>
    <s v="吉林"/>
    <x v="15"/>
    <s v="信息费"/>
    <n v="120284.48"/>
    <n v="2013"/>
  </r>
  <r>
    <s v="电信业"/>
    <s v="QX"/>
    <s v="01379066"/>
    <n v="2013"/>
    <s v="10"/>
    <s v="11"/>
    <s v="开票专员"/>
    <s v="津瑞"/>
    <x v="8"/>
    <s v="电信"/>
    <s v="山西"/>
    <x v="14"/>
    <s v="信息费"/>
    <n v="1612"/>
    <n v="2013"/>
  </r>
  <r>
    <s v="电信业"/>
    <s v="QX"/>
    <s v="05050470"/>
    <n v="2013"/>
    <s v="10"/>
    <s v="11"/>
    <s v="开票专员"/>
    <s v="津瑞"/>
    <x v="8"/>
    <s v="电信"/>
    <s v="山西"/>
    <x v="14"/>
    <s v="彩铃"/>
    <n v="26205"/>
    <n v="2013"/>
  </r>
  <r>
    <s v="电信业"/>
    <s v="QX"/>
    <s v="05923661"/>
    <n v="2013"/>
    <s v="10"/>
    <s v="11"/>
    <s v="开票专员"/>
    <s v="津瑞"/>
    <x v="8"/>
    <s v="电信"/>
    <s v="山西"/>
    <x v="13"/>
    <s v="彩铃"/>
    <n v="28014"/>
    <n v="2013"/>
  </r>
  <r>
    <s v="电信业"/>
    <s v="QX"/>
    <s v="02989341"/>
    <n v="2013"/>
    <s v="10"/>
    <s v="11"/>
    <s v="开票专员"/>
    <s v="津瑞"/>
    <x v="8"/>
    <s v="电信"/>
    <s v="山西"/>
    <x v="13"/>
    <s v="信息费"/>
    <n v="1647"/>
    <n v="2013"/>
  </r>
  <r>
    <s v="电信业"/>
    <s v="QX"/>
    <s v="07303039"/>
    <n v="2013"/>
    <s v="10"/>
    <s v="15"/>
    <s v="张晓丹"/>
    <s v="RMC"/>
    <x v="5"/>
    <s v="移动"/>
    <s v="陕西"/>
    <x v="14"/>
    <s v="信息费"/>
    <n v="50024"/>
    <n v="2013"/>
  </r>
  <r>
    <s v="电信业"/>
    <s v="QX"/>
    <s v="05907463"/>
    <n v="2013"/>
    <s v="10"/>
    <s v="18"/>
    <s v="开票专员"/>
    <s v="津瑞"/>
    <x v="10"/>
    <s v="联通"/>
    <s v="山西"/>
    <x v="12"/>
    <s v="信息费"/>
    <n v="2058.9499999999998"/>
    <n v="2013"/>
  </r>
  <r>
    <s v="电信业"/>
    <s v="QX"/>
    <s v="08935533"/>
    <n v="2013"/>
    <s v="10"/>
    <s v="21"/>
    <s v="开票专员"/>
    <s v="津瑞"/>
    <x v="20"/>
    <s v="联通"/>
    <s v="陕西"/>
    <x v="0"/>
    <s v="彩铃"/>
    <n v="12047.84"/>
    <n v="2012"/>
  </r>
  <r>
    <s v="电信业"/>
    <s v="QX"/>
    <s v="05777303"/>
    <n v="2013"/>
    <s v="10"/>
    <s v="21"/>
    <s v="开票专员"/>
    <s v="津瑞"/>
    <x v="20"/>
    <s v="联通"/>
    <s v="陕西"/>
    <x v="1"/>
    <s v="彩铃"/>
    <n v="11166.33"/>
    <n v="2012"/>
  </r>
  <r>
    <s v="电信业"/>
    <s v="QX"/>
    <s v="03821247"/>
    <n v="2013"/>
    <s v="10"/>
    <s v="28"/>
    <s v="开票专员"/>
    <s v="津瑞"/>
    <x v="14"/>
    <s v="联通"/>
    <s v="江西"/>
    <x v="13"/>
    <s v="信息费"/>
    <n v="84339.4"/>
    <n v="2013"/>
  </r>
  <r>
    <s v="电信业"/>
    <s v="QX"/>
    <s v="03821247"/>
    <n v="2013"/>
    <s v="10"/>
    <s v="28"/>
    <s v="开票专员"/>
    <s v="津瑞"/>
    <x v="14"/>
    <s v="联通"/>
    <s v="江西"/>
    <x v="13"/>
    <s v="彩铃"/>
    <n v="6450"/>
    <n v="2013"/>
  </r>
  <r>
    <s v="电信业"/>
    <s v="QX"/>
    <s v="02277852"/>
    <n v="2013"/>
    <s v="11"/>
    <s v="08"/>
    <s v="开票专员"/>
    <s v="津瑞"/>
    <x v="11"/>
    <s v="电信"/>
    <s v="北京"/>
    <x v="12"/>
    <s v="彩铃"/>
    <n v="274.63"/>
    <n v="2013"/>
  </r>
  <r>
    <s v="电信业"/>
    <s v="QX"/>
    <s v="02277852"/>
    <n v="2013"/>
    <s v="11"/>
    <s v="08"/>
    <s v="开票专员"/>
    <s v="津瑞"/>
    <x v="11"/>
    <s v="电信"/>
    <s v="北京"/>
    <x v="13"/>
    <s v="彩铃"/>
    <n v="279.35000000000002"/>
    <n v="2013"/>
  </r>
  <r>
    <s v="电信业"/>
    <s v="QX"/>
    <s v="07587161"/>
    <n v="2013"/>
    <s v="11"/>
    <s v="08"/>
    <s v="开票专员"/>
    <s v="津瑞"/>
    <x v="11"/>
    <s v="电信"/>
    <s v="北京"/>
    <x v="12"/>
    <s v="信息费"/>
    <n v="4919.24"/>
    <n v="2013"/>
  </r>
  <r>
    <s v="电信业"/>
    <s v="QX"/>
    <s v="07587161"/>
    <n v="2013"/>
    <s v="11"/>
    <s v="08"/>
    <s v="开票专员"/>
    <s v="津瑞"/>
    <x v="11"/>
    <s v="电信"/>
    <s v="北京"/>
    <x v="13"/>
    <s v="信息费"/>
    <n v="6112.16"/>
    <n v="2013"/>
  </r>
  <r>
    <s v="电信业"/>
    <s v="QX"/>
    <s v="00204844"/>
    <n v="2013"/>
    <s v="11"/>
    <s v="08"/>
    <s v="开票专员"/>
    <s v="津瑞"/>
    <x v="19"/>
    <s v="联通"/>
    <s v="北京"/>
    <x v="13"/>
    <s v="信息费"/>
    <n v="9984.6200000000008"/>
    <n v="2013"/>
  </r>
  <r>
    <s v="电信业"/>
    <s v="QX"/>
    <s v="00195053"/>
    <n v="2013"/>
    <s v="11"/>
    <s v="15"/>
    <s v="开票专员"/>
    <s v="RMC"/>
    <x v="5"/>
    <s v="移动"/>
    <s v="陕西"/>
    <x v="15"/>
    <s v="信息费"/>
    <n v="41381"/>
    <n v="2013"/>
  </r>
  <r>
    <s v="电信业"/>
    <s v="QX"/>
    <s v="09983081"/>
    <n v="2013"/>
    <s v="11"/>
    <s v="20"/>
    <s v="开票专员"/>
    <s v="津瑞"/>
    <x v="7"/>
    <s v="电信"/>
    <s v="河南"/>
    <x v="14"/>
    <s v="彩铃"/>
    <n v="5524.14"/>
    <n v="2013"/>
  </r>
  <r>
    <s v="电信业"/>
    <s v="QX"/>
    <s v="09983081"/>
    <n v="2013"/>
    <s v="11"/>
    <s v="20"/>
    <s v="开票专员"/>
    <s v="津瑞"/>
    <x v="7"/>
    <s v="电信"/>
    <s v="河南"/>
    <x v="15"/>
    <s v="彩铃"/>
    <n v="5286.78"/>
    <n v="2013"/>
  </r>
  <r>
    <s v="电信业"/>
    <s v="QX"/>
    <s v="09983081"/>
    <n v="2013"/>
    <s v="11"/>
    <s v="20"/>
    <s v="开票专员"/>
    <s v="津瑞"/>
    <x v="7"/>
    <s v="电信"/>
    <s v="河南"/>
    <x v="16"/>
    <s v="彩铃"/>
    <n v="5139.12"/>
    <n v="2013"/>
  </r>
  <r>
    <s v="电信业"/>
    <s v="QX"/>
    <s v="00347362"/>
    <n v="2013"/>
    <s v="11"/>
    <s v="20"/>
    <s v="开票专员"/>
    <s v="津瑞"/>
    <x v="7"/>
    <s v="电信"/>
    <s v="河南"/>
    <x v="14"/>
    <s v="彩信"/>
    <n v="926.24"/>
    <n v="2013"/>
  </r>
  <r>
    <s v="电信业"/>
    <s v="QX"/>
    <s v="00347362"/>
    <n v="2013"/>
    <s v="11"/>
    <s v="20"/>
    <s v="开票专员"/>
    <s v="津瑞"/>
    <x v="7"/>
    <s v="电信"/>
    <s v="河南"/>
    <x v="15"/>
    <s v="彩信"/>
    <n v="882.09"/>
    <n v="2013"/>
  </r>
  <r>
    <s v="电信业"/>
    <s v="QX"/>
    <s v="00347362"/>
    <n v="2013"/>
    <s v="11"/>
    <s v="20"/>
    <s v="开票专员"/>
    <s v="津瑞"/>
    <x v="7"/>
    <s v="电信"/>
    <s v="河南"/>
    <x v="16"/>
    <s v="彩信"/>
    <n v="866.63"/>
    <n v="2013"/>
  </r>
  <r>
    <s v="电信业"/>
    <s v="QX"/>
    <s v="07060163"/>
    <n v="2013"/>
    <s v="11"/>
    <s v="20"/>
    <s v="开票专员"/>
    <s v="RMC"/>
    <x v="3"/>
    <s v="移动"/>
    <s v="吉林"/>
    <x v="16"/>
    <s v="信息费"/>
    <n v="95754.22"/>
    <n v="2013"/>
  </r>
  <r>
    <s v="电信业"/>
    <s v="QX"/>
    <s v="07737640"/>
    <n v="2013"/>
    <s v="11"/>
    <s v="27"/>
    <s v="开票专员"/>
    <s v="津瑞"/>
    <x v="1"/>
    <s v="电信"/>
    <s v="全网"/>
    <x v="16"/>
    <s v="彩信"/>
    <n v="197485.75"/>
    <n v="2013"/>
  </r>
  <r>
    <s v="电信业"/>
    <s v="QX"/>
    <s v="03353451"/>
    <n v="2013"/>
    <s v="11"/>
    <s v="27"/>
    <s v="开票专员"/>
    <s v="津瑞"/>
    <x v="1"/>
    <s v="电信"/>
    <s v="全网"/>
    <x v="14"/>
    <s v="彩信"/>
    <n v="200025.94"/>
    <n v="2013"/>
  </r>
  <r>
    <s v="电信业"/>
    <s v="QX"/>
    <s v="03353451"/>
    <n v="2013"/>
    <s v="11"/>
    <s v="27"/>
    <s v="开票专员"/>
    <s v="津瑞"/>
    <x v="1"/>
    <s v="电信"/>
    <s v="全网"/>
    <x v="14"/>
    <s v="游戏"/>
    <n v="216.72"/>
    <n v="2013"/>
  </r>
  <r>
    <s v="电信业"/>
    <s v="QX"/>
    <s v="04655602"/>
    <n v="2013"/>
    <s v="11"/>
    <s v="27"/>
    <s v="开票专员"/>
    <s v="津瑞"/>
    <x v="1"/>
    <s v="电信"/>
    <s v="全网"/>
    <x v="15"/>
    <s v="彩信"/>
    <n v="197529.21"/>
    <n v="2013"/>
  </r>
  <r>
    <s v="电信业"/>
    <s v="QX"/>
    <s v="04198842"/>
    <n v="2013"/>
    <s v="11"/>
    <s v="27"/>
    <s v="开票专员"/>
    <s v="RMC"/>
    <x v="6"/>
    <s v="移动"/>
    <s v="全网"/>
    <x v="15"/>
    <s v="游戏"/>
    <n v="1375116.03"/>
    <n v="2013"/>
  </r>
  <r>
    <s v="电信业"/>
    <s v="QX"/>
    <s v="06887515"/>
    <n v="2013"/>
    <s v="11"/>
    <s v="28"/>
    <s v="开票专员"/>
    <s v="津瑞"/>
    <x v="16"/>
    <s v="联通"/>
    <s v="河北"/>
    <x v="13"/>
    <s v="彩铃"/>
    <n v="18484.2"/>
    <n v="2013"/>
  </r>
  <r>
    <s v="电信业"/>
    <s v="QX"/>
    <s v="07534499"/>
    <n v="2013"/>
    <s v="11"/>
    <s v="28"/>
    <s v="开票专员"/>
    <s v="津瑞"/>
    <x v="16"/>
    <s v="联通"/>
    <s v="河北"/>
    <x v="12"/>
    <s v="彩铃"/>
    <n v="13718.39"/>
    <n v="2013"/>
  </r>
  <r>
    <s v="电信业"/>
    <s v="QX"/>
    <s v="00985292"/>
    <n v="2013"/>
    <s v="11"/>
    <s v="28"/>
    <s v="开票专员"/>
    <s v="津瑞"/>
    <x v="20"/>
    <s v="联通"/>
    <s v="重庆"/>
    <x v="1"/>
    <s v="彩铃"/>
    <n v="1172.1600000000001"/>
    <n v="2012"/>
  </r>
  <r>
    <s v="电信业"/>
    <s v="QX"/>
    <s v="00985292"/>
    <n v="2013"/>
    <s v="11"/>
    <s v="28"/>
    <s v="开票专员"/>
    <s v="津瑞"/>
    <x v="20"/>
    <s v="联通"/>
    <s v="重庆"/>
    <x v="0"/>
    <s v="彩铃"/>
    <n v="3657.64"/>
    <n v="2012"/>
  </r>
  <r>
    <s v="电信业"/>
    <s v="QX"/>
    <s v="00985292"/>
    <n v="2013"/>
    <s v="11"/>
    <s v="28"/>
    <s v="开票专员"/>
    <s v="津瑞"/>
    <x v="20"/>
    <s v="联通"/>
    <s v="重庆"/>
    <x v="2"/>
    <s v="彩铃"/>
    <n v="16434.59"/>
    <n v="2012"/>
  </r>
  <r>
    <s v="电信业"/>
    <s v="QX"/>
    <s v="07975648"/>
    <n v="2013"/>
    <s v="11"/>
    <s v="28"/>
    <s v="开票专员"/>
    <s v="RMC"/>
    <x v="3"/>
    <s v="移动"/>
    <s v="吉林"/>
    <x v="6"/>
    <s v="信息费"/>
    <n v="489.6"/>
    <n v="2012"/>
  </r>
  <r>
    <s v="电信业"/>
    <s v="QX"/>
    <s v="07152593"/>
    <n v="2013"/>
    <s v="11"/>
    <s v="28"/>
    <s v="开票专员"/>
    <s v="津瑞"/>
    <x v="14"/>
    <s v="联通"/>
    <s v="江西"/>
    <x v="14"/>
    <s v="信息费"/>
    <n v="80576.73"/>
    <n v="2013"/>
  </r>
  <r>
    <s v="电信业"/>
    <s v="QX"/>
    <s v="07152593"/>
    <n v="2013"/>
    <s v="11"/>
    <s v="28"/>
    <s v="开票专员"/>
    <s v="津瑞"/>
    <x v="14"/>
    <s v="联通"/>
    <s v="江西"/>
    <x v="14"/>
    <s v="彩铃"/>
    <n v="6182.55"/>
    <n v="2013"/>
  </r>
  <r>
    <s v="电信业"/>
    <s v="QX"/>
    <s v="09263379"/>
    <n v="2013"/>
    <s v="12"/>
    <s v="03"/>
    <s v="开票专员"/>
    <s v="津瑞"/>
    <x v="20"/>
    <s v="联通"/>
    <s v="陕西"/>
    <x v="2"/>
    <s v="彩铃"/>
    <n v="11261.15"/>
    <n v="2012"/>
  </r>
  <r>
    <s v="电信业"/>
    <s v="QX"/>
    <s v="09884862"/>
    <n v="2013"/>
    <s v="12"/>
    <s v="04"/>
    <s v="开票专员"/>
    <s v="津瑞"/>
    <x v="20"/>
    <s v="联通"/>
    <s v="重庆"/>
    <x v="2"/>
    <s v="彩铃"/>
    <n v="16434.59"/>
    <n v="2012"/>
  </r>
  <r>
    <s v="电信业"/>
    <s v="QX"/>
    <s v="00934996"/>
    <n v="2013"/>
    <s v="12"/>
    <s v="04"/>
    <s v="开票专员"/>
    <s v="津瑞"/>
    <x v="20"/>
    <s v="联通"/>
    <s v="重庆"/>
    <x v="1"/>
    <s v="彩铃"/>
    <n v="1172.1600000000001"/>
    <n v="2012"/>
  </r>
  <r>
    <s v="电信业"/>
    <s v="QX"/>
    <s v="06718793"/>
    <n v="2013"/>
    <s v="12"/>
    <s v="04"/>
    <s v="开票专员"/>
    <s v="津瑞"/>
    <x v="20"/>
    <s v="联通"/>
    <s v="重庆"/>
    <x v="1"/>
    <s v="彩铃"/>
    <n v="-1172.1600000000001"/>
    <n v="2012"/>
  </r>
  <r>
    <s v="电信业"/>
    <s v="QX"/>
    <s v="06718793"/>
    <n v="2013"/>
    <s v="12"/>
    <s v="04"/>
    <s v="开票专员"/>
    <s v="津瑞"/>
    <x v="20"/>
    <s v="联通"/>
    <s v="重庆"/>
    <x v="0"/>
    <s v="彩铃"/>
    <n v="-3657.64"/>
    <n v="2012"/>
  </r>
  <r>
    <s v="电信业"/>
    <s v="QX"/>
    <s v="06718793"/>
    <n v="2013"/>
    <s v="12"/>
    <s v="04"/>
    <s v="开票专员"/>
    <s v="津瑞"/>
    <x v="20"/>
    <s v="联通"/>
    <s v="重庆"/>
    <x v="2"/>
    <s v="彩铃"/>
    <n v="-16434.59"/>
    <n v="2012"/>
  </r>
  <r>
    <s v="电信业"/>
    <s v="QX"/>
    <s v="05486171"/>
    <n v="2013"/>
    <s v="12"/>
    <s v="10"/>
    <s v="开票专员"/>
    <s v="津瑞"/>
    <x v="0"/>
    <s v="联通"/>
    <s v="内蒙古"/>
    <x v="16"/>
    <s v="其他"/>
    <n v="100000"/>
    <n v="2013"/>
  </r>
  <r>
    <s v="电信业"/>
    <s v="QX"/>
    <s v="06647157"/>
    <n v="2013"/>
    <s v="12"/>
    <s v="10"/>
    <s v="开票专员"/>
    <s v="津瑞"/>
    <x v="0"/>
    <s v="联通"/>
    <s v="内蒙古"/>
    <x v="16"/>
    <s v="其他"/>
    <n v="150000"/>
    <n v="2013"/>
  </r>
  <r>
    <s v="电信业"/>
    <s v="QX"/>
    <s v="04507284"/>
    <n v="2013"/>
    <s v="12"/>
    <s v="10"/>
    <s v="开票专员"/>
    <s v="津瑞"/>
    <x v="19"/>
    <s v="联通"/>
    <s v="北京"/>
    <x v="14"/>
    <s v="信息费"/>
    <n v="10726.58"/>
    <n v="2013"/>
  </r>
  <r>
    <s v="电信业"/>
    <s v="QX"/>
    <s v="04239689"/>
    <n v="2013"/>
    <s v="12"/>
    <s v="11"/>
    <s v="开票专员"/>
    <s v="RMC"/>
    <x v="3"/>
    <s v="移动"/>
    <s v="吉林"/>
    <x v="17"/>
    <s v="信息费"/>
    <n v="144667.96"/>
    <n v="2013"/>
  </r>
  <r>
    <s v="电信业"/>
    <s v="QX"/>
    <s v="00867361"/>
    <n v="2013"/>
    <s v="12"/>
    <s v="12"/>
    <s v="开票专员"/>
    <s v="津瑞"/>
    <x v="8"/>
    <s v="电信"/>
    <s v="山西"/>
    <x v="16"/>
    <s v="信息费"/>
    <n v="1515"/>
    <n v="2013"/>
  </r>
  <r>
    <s v="电信业"/>
    <s v="QX"/>
    <s v="09880390"/>
    <n v="2013"/>
    <s v="12"/>
    <s v="12"/>
    <s v="开票专员"/>
    <s v="津瑞"/>
    <x v="8"/>
    <s v="电信"/>
    <s v="山西"/>
    <x v="16"/>
    <s v="彩铃"/>
    <n v="22933"/>
    <n v="2013"/>
  </r>
  <r>
    <s v="电信业"/>
    <s v="QX"/>
    <s v="01469040"/>
    <n v="2013"/>
    <s v="12"/>
    <s v="12"/>
    <s v="开票专员"/>
    <s v="津瑞"/>
    <x v="8"/>
    <s v="电信"/>
    <s v="山西"/>
    <x v="15"/>
    <s v="信息费"/>
    <n v="1571"/>
    <n v="2013"/>
  </r>
  <r>
    <s v="电信业"/>
    <s v="QX"/>
    <s v="06767100"/>
    <n v="2013"/>
    <s v="12"/>
    <s v="12"/>
    <s v="开票专员"/>
    <s v="津瑞"/>
    <x v="8"/>
    <s v="电信"/>
    <s v="山西"/>
    <x v="15"/>
    <s v="彩铃"/>
    <n v="24502"/>
    <n v="2013"/>
  </r>
  <r>
    <s v="电信业"/>
    <s v="QX"/>
    <s v="05553216"/>
    <n v="2013"/>
    <s v="12"/>
    <s v="16"/>
    <s v="开票专员"/>
    <s v="津瑞"/>
    <x v="11"/>
    <s v="电信"/>
    <s v="北京"/>
    <x v="14"/>
    <s v="彩铃"/>
    <n v="267.89999999999998"/>
    <n v="2013"/>
  </r>
  <r>
    <s v="电信业"/>
    <s v="QX"/>
    <s v="05553216"/>
    <n v="2013"/>
    <s v="12"/>
    <s v="16"/>
    <s v="开票专员"/>
    <s v="津瑞"/>
    <x v="11"/>
    <s v="电信"/>
    <s v="北京"/>
    <x v="15"/>
    <s v="彩铃"/>
    <n v="226.19"/>
    <n v="2013"/>
  </r>
  <r>
    <s v="电信业"/>
    <s v="QX"/>
    <s v="01642192"/>
    <n v="2013"/>
    <s v="12"/>
    <s v="16"/>
    <s v="开票专员"/>
    <s v="津瑞"/>
    <x v="11"/>
    <s v="电信"/>
    <s v="北京"/>
    <x v="14"/>
    <s v="信息费"/>
    <n v="5086.59"/>
    <n v="2013"/>
  </r>
  <r>
    <s v="电信业"/>
    <s v="QX"/>
    <s v="01642192"/>
    <n v="2013"/>
    <s v="12"/>
    <s v="16"/>
    <s v="开票专员"/>
    <s v="津瑞"/>
    <x v="11"/>
    <s v="电信"/>
    <s v="北京"/>
    <x v="15"/>
    <s v="信息费"/>
    <n v="1539.07"/>
    <n v="2013"/>
  </r>
  <r>
    <s v="电信业"/>
    <s v="QX"/>
    <s v="01642192"/>
    <n v="2013"/>
    <s v="12"/>
    <s v="16"/>
    <s v="开票专员"/>
    <s v="津瑞"/>
    <x v="11"/>
    <s v="电信"/>
    <s v="北京"/>
    <x v="16"/>
    <s v="信息费"/>
    <n v="4430.26"/>
    <n v="2013"/>
  </r>
  <r>
    <s v="电信业"/>
    <s v="QX"/>
    <s v="03052572"/>
    <n v="2013"/>
    <s v="12"/>
    <s v="16"/>
    <s v="开票专员"/>
    <s v="津瑞"/>
    <x v="1"/>
    <s v="电信"/>
    <s v="全网"/>
    <x v="17"/>
    <s v="彩信"/>
    <n v="191657.81"/>
    <n v="2013"/>
  </r>
  <r>
    <s v="电信业"/>
    <s v="QX"/>
    <s v="07596949"/>
    <n v="2013"/>
    <s v="12"/>
    <s v="17"/>
    <s v="开票专员"/>
    <s v="RMC"/>
    <x v="5"/>
    <s v="移动"/>
    <s v="陕西"/>
    <x v="16"/>
    <s v="信息费"/>
    <n v="40834"/>
    <n v="2013"/>
  </r>
  <r>
    <s v="电信业"/>
    <s v="QX"/>
    <s v="00851926"/>
    <n v="2013"/>
    <s v="12"/>
    <s v="18"/>
    <s v="开票专员"/>
    <s v="津瑞"/>
    <x v="14"/>
    <s v="联通"/>
    <s v="江西"/>
    <x v="15"/>
    <s v="信息费"/>
    <n v="77722.38"/>
    <n v="2013"/>
  </r>
  <r>
    <s v="电信业"/>
    <s v="QX"/>
    <s v="00851926"/>
    <n v="2013"/>
    <s v="12"/>
    <s v="18"/>
    <s v="开票专员"/>
    <s v="津瑞"/>
    <x v="14"/>
    <s v="联通"/>
    <s v="江西"/>
    <x v="15"/>
    <s v="彩铃"/>
    <n v="6002.37"/>
    <n v="2013"/>
  </r>
  <r>
    <s v="电信业"/>
    <s v="QX"/>
    <s v="01095224"/>
    <n v="2013"/>
    <s v="12"/>
    <s v="23"/>
    <s v="开票专员"/>
    <s v="津瑞"/>
    <x v="20"/>
    <s v="联通"/>
    <s v="陕西"/>
    <x v="6"/>
    <s v="彩铃"/>
    <n v="12236.83"/>
    <n v="2012"/>
  </r>
  <r>
    <s v="电信业"/>
    <s v="QX"/>
    <s v="00282164"/>
    <n v="2014"/>
    <s v="01"/>
    <s v="06"/>
    <s v="开票专员"/>
    <s v="津瑞"/>
    <x v="20"/>
    <s v="联通"/>
    <s v="重庆"/>
    <x v="6"/>
    <s v="彩铃"/>
    <n v="3043.1"/>
    <n v="2012"/>
  </r>
  <r>
    <s v="电信业"/>
    <s v="QX"/>
    <s v="02938149"/>
    <n v="2014"/>
    <s v="01"/>
    <s v="08"/>
    <s v="开票专员"/>
    <s v="津瑞"/>
    <x v="19"/>
    <s v="联通"/>
    <s v="北京"/>
    <x v="15"/>
    <s v="信息费"/>
    <n v="8291.82"/>
    <n v="2013"/>
  </r>
  <r>
    <s v="电信业"/>
    <s v="QX"/>
    <s v="07781252"/>
    <n v="2014"/>
    <s v="01"/>
    <s v="10"/>
    <s v="开票专员"/>
    <s v="RMC"/>
    <x v="3"/>
    <s v="移动"/>
    <s v="吉林"/>
    <x v="18"/>
    <s v="信息费"/>
    <n v="182017.9"/>
    <n v="2013"/>
  </r>
  <r>
    <s v="电信业"/>
    <s v="QX"/>
    <s v="03653709"/>
    <n v="2014"/>
    <s v="01"/>
    <s v="14"/>
    <s v="开票专员"/>
    <s v="RMC"/>
    <x v="5"/>
    <s v="移动"/>
    <s v="陕西"/>
    <x v="17"/>
    <s v="信息费"/>
    <n v="49972"/>
    <n v="2013"/>
  </r>
  <r>
    <s v="电信业"/>
    <s v="QX"/>
    <s v="02029256"/>
    <n v="2014"/>
    <s v="01"/>
    <s v="17"/>
    <s v="开票专员"/>
    <s v="津瑞"/>
    <x v="14"/>
    <s v="联通"/>
    <s v="江西"/>
    <x v="16"/>
    <s v="信息费"/>
    <n v="98892.53"/>
    <n v="2013"/>
  </r>
  <r>
    <s v="电信业"/>
    <s v="QX"/>
    <s v="02029256"/>
    <n v="2014"/>
    <s v="01"/>
    <s v="17"/>
    <s v="开票专员"/>
    <s v="津瑞"/>
    <x v="14"/>
    <s v="联通"/>
    <s v="江西"/>
    <x v="16"/>
    <s v="彩铃"/>
    <n v="4696"/>
    <n v="2013"/>
  </r>
  <r>
    <s v="电信业"/>
    <s v="QX"/>
    <s v="03117475"/>
    <n v="2014"/>
    <s v="01"/>
    <s v="20"/>
    <s v="开票专员"/>
    <s v="津瑞"/>
    <x v="10"/>
    <s v="联通"/>
    <s v="山西"/>
    <x v="12"/>
    <s v="信息费"/>
    <n v="-2058.9499999999998"/>
    <n v="2013"/>
  </r>
  <r>
    <s v="电信业"/>
    <s v="QX"/>
    <s v="03266161"/>
    <n v="2014"/>
    <s v="01"/>
    <s v="20"/>
    <s v="开票专员"/>
    <s v="津瑞"/>
    <x v="10"/>
    <s v="联通"/>
    <s v="山西"/>
    <x v="11"/>
    <s v="信息费"/>
    <n v="-2173.6999999999998"/>
    <n v="2013"/>
  </r>
  <r>
    <s v="电信业"/>
    <s v="QX"/>
    <s v="02330710"/>
    <n v="2014"/>
    <s v="01"/>
    <s v="20"/>
    <s v="开票专员"/>
    <s v="津瑞"/>
    <x v="1"/>
    <s v="电信"/>
    <s v="全网"/>
    <x v="18"/>
    <s v="彩信"/>
    <n v="185549.37"/>
    <n v="2013"/>
  </r>
  <r>
    <s v="电信业"/>
    <s v="QX"/>
    <s v="02330710"/>
    <n v="2014"/>
    <s v="01"/>
    <s v="20"/>
    <s v="开票专员"/>
    <s v="津瑞"/>
    <x v="1"/>
    <s v="电信"/>
    <s v="全网"/>
    <x v="18"/>
    <s v="游戏"/>
    <n v="-0.91"/>
    <n v="2013"/>
  </r>
  <r>
    <s v="电信业"/>
    <s v="QX"/>
    <s v="02330710"/>
    <n v="2014"/>
    <s v="01"/>
    <s v="20"/>
    <s v="开票专员"/>
    <s v="津瑞"/>
    <x v="1"/>
    <s v="电信"/>
    <s v="全网"/>
    <x v="18"/>
    <s v="彩信"/>
    <n v="-22"/>
    <n v="2013"/>
  </r>
  <r>
    <s v="电信业"/>
    <s v="QX"/>
    <s v="03625168"/>
    <n v="2014"/>
    <s v="02"/>
    <s v="13"/>
    <s v="开票专员"/>
    <s v="津瑞"/>
    <x v="19"/>
    <s v="联通"/>
    <s v="北京"/>
    <x v="16"/>
    <s v="信息费"/>
    <n v="7477.92"/>
    <n v="2013"/>
  </r>
  <r>
    <s v="电信业"/>
    <s v="QX"/>
    <s v="02935574"/>
    <n v="2014"/>
    <s v="02"/>
    <s v="14"/>
    <s v="开票专员"/>
    <s v="津瑞"/>
    <x v="1"/>
    <s v="电信"/>
    <s v="全网"/>
    <x v="19"/>
    <s v="信息费"/>
    <n v="117403.84"/>
    <n v="2014"/>
  </r>
  <r>
    <s v="电信业"/>
    <s v="QX"/>
    <s v="02935574"/>
    <n v="2014"/>
    <s v="02"/>
    <s v="14"/>
    <s v="开票专员"/>
    <s v="津瑞"/>
    <x v="1"/>
    <s v="电信"/>
    <s v="全网"/>
    <x v="19"/>
    <s v="信息费"/>
    <n v="-1668"/>
    <n v="2014"/>
  </r>
  <r>
    <s v="电信业"/>
    <s v="QX"/>
    <s v="07582369"/>
    <n v="2014"/>
    <s v="02"/>
    <s v="17"/>
    <s v="开票专员"/>
    <s v="RMC"/>
    <x v="5"/>
    <s v="移动"/>
    <s v="陕西"/>
    <x v="18"/>
    <s v="信息费"/>
    <n v="67956"/>
    <n v="2013"/>
  </r>
  <r>
    <s v="电信业"/>
    <s v="QX"/>
    <s v="03347333"/>
    <n v="2014"/>
    <s v="02"/>
    <s v="17"/>
    <s v="开票专员"/>
    <s v="RMC"/>
    <x v="6"/>
    <s v="移动"/>
    <s v="全网"/>
    <x v="18"/>
    <s v="游戏"/>
    <n v="416136.03"/>
    <n v="2013"/>
  </r>
  <r>
    <s v="电信业"/>
    <s v="QX"/>
    <s v="03608126"/>
    <n v="2014"/>
    <s v="02"/>
    <s v="17"/>
    <s v="开票专员"/>
    <s v="RMC"/>
    <x v="6"/>
    <s v="移动"/>
    <s v="全网"/>
    <x v="16"/>
    <s v="游戏"/>
    <n v="573543.98"/>
    <n v="2013"/>
  </r>
  <r>
    <s v="电信业"/>
    <s v="QX"/>
    <s v="07010135"/>
    <n v="2014"/>
    <s v="02"/>
    <s v="27"/>
    <s v="开票专员"/>
    <s v="津瑞"/>
    <x v="7"/>
    <s v="电信"/>
    <s v="河南"/>
    <x v="17"/>
    <s v="彩铃"/>
    <n v="4878.76"/>
    <n v="2013"/>
  </r>
  <r>
    <s v="电信业"/>
    <s v="QX"/>
    <s v="07010135"/>
    <n v="2014"/>
    <s v="02"/>
    <s v="27"/>
    <s v="开票专员"/>
    <s v="津瑞"/>
    <x v="7"/>
    <s v="电信"/>
    <s v="河南"/>
    <x v="18"/>
    <s v="彩铃"/>
    <n v="4666.7"/>
    <n v="2013"/>
  </r>
  <r>
    <s v="电信业"/>
    <s v="QX"/>
    <s v="04944322"/>
    <n v="2014"/>
    <s v="02"/>
    <s v="28"/>
    <s v="开票专员"/>
    <s v="津瑞"/>
    <x v="14"/>
    <s v="联通"/>
    <s v="江西"/>
    <x v="17"/>
    <s v="信息费"/>
    <n v="99905.18"/>
    <n v="2013"/>
  </r>
  <r>
    <s v="电信业"/>
    <s v="QX"/>
    <s v="04944322"/>
    <n v="2014"/>
    <s v="02"/>
    <s v="28"/>
    <s v="开票专员"/>
    <s v="津瑞"/>
    <x v="14"/>
    <s v="联通"/>
    <s v="江西"/>
    <x v="17"/>
    <s v="彩铃"/>
    <n v="4525"/>
    <n v="2013"/>
  </r>
  <r>
    <s v="电信业"/>
    <s v="QX"/>
    <s v="05187117"/>
    <n v="2014"/>
    <s v="03"/>
    <s v="04"/>
    <s v="开票专员"/>
    <s v="津瑞"/>
    <x v="18"/>
    <s v="联通"/>
    <s v="陕西"/>
    <x v="16"/>
    <s v="信息费"/>
    <n v="4631.01"/>
    <n v="2013"/>
  </r>
  <r>
    <s v="电信业"/>
    <s v="QX"/>
    <s v="06345834"/>
    <n v="2014"/>
    <s v="03"/>
    <s v="04"/>
    <s v="开票专员"/>
    <s v="津瑞"/>
    <x v="18"/>
    <s v="联通"/>
    <s v="陕西"/>
    <x v="15"/>
    <s v="信息费"/>
    <n v="4905.99"/>
    <n v="2013"/>
  </r>
  <r>
    <s v="电信业"/>
    <s v="QX"/>
    <s v="07380863"/>
    <n v="2014"/>
    <s v="03"/>
    <s v="04"/>
    <s v="开票专员"/>
    <s v="津瑞"/>
    <x v="18"/>
    <s v="联通"/>
    <s v="陕西"/>
    <x v="14"/>
    <s v="信息费"/>
    <n v="5151.67"/>
    <n v="2013"/>
  </r>
  <r>
    <s v="电信业"/>
    <s v="QX"/>
    <s v="08433031"/>
    <n v="2014"/>
    <s v="03"/>
    <s v="04"/>
    <s v="开票专员"/>
    <s v="津瑞"/>
    <x v="18"/>
    <s v="联通"/>
    <s v="陕西"/>
    <x v="13"/>
    <s v="信息费"/>
    <n v="5430.03"/>
    <n v="2013"/>
  </r>
  <r>
    <s v="电信业"/>
    <s v="QX"/>
    <s v="07491395"/>
    <n v="2014"/>
    <s v="03"/>
    <s v="04"/>
    <s v="开票专员"/>
    <s v="津瑞"/>
    <x v="18"/>
    <s v="联通"/>
    <s v="陕西"/>
    <x v="12"/>
    <s v="信息费"/>
    <n v="5209.95"/>
    <n v="2013"/>
  </r>
  <r>
    <s v="电信业"/>
    <s v="QX"/>
    <s v="09400621"/>
    <n v="2014"/>
    <s v="03"/>
    <s v="04"/>
    <s v="开票专员"/>
    <s v="津瑞"/>
    <x v="18"/>
    <s v="联通"/>
    <s v="陕西"/>
    <x v="11"/>
    <s v="信息费"/>
    <n v="5987.38"/>
    <n v="2013"/>
  </r>
  <r>
    <s v="电信业"/>
    <s v="QX"/>
    <s v="07382005"/>
    <n v="2014"/>
    <s v="03"/>
    <s v="04"/>
    <s v="开票专员"/>
    <s v="津瑞"/>
    <x v="18"/>
    <s v="联通"/>
    <s v="陕西"/>
    <x v="10"/>
    <s v="信息费"/>
    <n v="6141.52"/>
    <n v="2013"/>
  </r>
  <r>
    <s v="电信业"/>
    <s v="QX"/>
    <s v="04666673"/>
    <n v="2014"/>
    <s v="03"/>
    <s v="04"/>
    <s v="开票专员"/>
    <s v="津瑞"/>
    <x v="18"/>
    <s v="联通"/>
    <s v="陕西"/>
    <x v="2"/>
    <s v="信息费"/>
    <n v="9479.7000000000007"/>
    <n v="2012"/>
  </r>
  <r>
    <s v="电信业"/>
    <s v="QX"/>
    <s v="08336920"/>
    <n v="2014"/>
    <s v="03"/>
    <n v="11"/>
    <s v="发票专员"/>
    <s v="津瑞"/>
    <x v="19"/>
    <s v="联通"/>
    <s v="北京"/>
    <x v="17"/>
    <s v="信息费"/>
    <n v="7365.55"/>
    <n v="2013"/>
  </r>
  <r>
    <s v="电信业"/>
    <s v="QX"/>
    <s v="05278076"/>
    <n v="2014"/>
    <s v="03"/>
    <n v="13"/>
    <s v="发票专员"/>
    <s v="津瑞"/>
    <x v="1"/>
    <s v="电信"/>
    <s v="全网"/>
    <x v="20"/>
    <s v="信息费"/>
    <n v="70782.100000000006"/>
    <n v="2014"/>
  </r>
  <r>
    <s v="电信业"/>
    <s v="QX"/>
    <s v="05278076"/>
    <n v="2014"/>
    <s v="03"/>
    <n v="13"/>
    <s v="发票专员"/>
    <s v="津瑞"/>
    <x v="1"/>
    <s v="电信"/>
    <s v="全网"/>
    <x v="20"/>
    <s v="信息费"/>
    <n v="-684"/>
    <n v="2014"/>
  </r>
  <r>
    <s v="电信业"/>
    <s v="QX"/>
    <s v="00327597"/>
    <n v="2014"/>
    <s v="03"/>
    <n v="13"/>
    <s v="发票专员"/>
    <s v="津瑞"/>
    <x v="18"/>
    <s v="联通"/>
    <s v="陕西"/>
    <x v="18"/>
    <s v="信息费"/>
    <n v="9251.1"/>
    <n v="2013"/>
  </r>
  <r>
    <s v="电信业"/>
    <s v="QX"/>
    <s v="09905198"/>
    <n v="2014"/>
    <s v="03"/>
    <n v="14"/>
    <s v="发票专员"/>
    <s v="津瑞"/>
    <x v="11"/>
    <s v="电信"/>
    <s v="北京"/>
    <x v="17"/>
    <s v="彩铃"/>
    <n v="209.21"/>
    <n v="2013"/>
  </r>
  <r>
    <s v="电信业"/>
    <s v="QX"/>
    <s v="09905198"/>
    <n v="2014"/>
    <s v="03"/>
    <n v="14"/>
    <s v="发票专员"/>
    <s v="津瑞"/>
    <x v="11"/>
    <s v="电信"/>
    <s v="北京"/>
    <x v="18"/>
    <s v="彩铃"/>
    <n v="200.19"/>
    <n v="2013"/>
  </r>
  <r>
    <s v="电信业"/>
    <s v="QX"/>
    <s v="09905198"/>
    <n v="2014"/>
    <s v="03"/>
    <n v="14"/>
    <s v="发票专员"/>
    <s v="津瑞"/>
    <x v="11"/>
    <s v="电信"/>
    <s v="北京"/>
    <x v="19"/>
    <s v="彩铃"/>
    <n v="107.92"/>
    <n v="2014"/>
  </r>
  <r>
    <s v="电信业"/>
    <s v="QX"/>
    <s v="01396522"/>
    <n v="2014"/>
    <s v="03"/>
    <n v="14"/>
    <s v="发票专员"/>
    <s v="津瑞"/>
    <x v="11"/>
    <s v="电信"/>
    <s v="北京"/>
    <x v="17"/>
    <s v="信息费"/>
    <n v="4873.1499999999996"/>
    <n v="2013"/>
  </r>
  <r>
    <s v="电信业"/>
    <s v="QX"/>
    <s v="01396522"/>
    <n v="2014"/>
    <s v="03"/>
    <n v="14"/>
    <s v="发票专员"/>
    <s v="津瑞"/>
    <x v="11"/>
    <s v="电信"/>
    <s v="北京"/>
    <x v="18"/>
    <s v="信息费"/>
    <n v="4786.9399999999996"/>
    <n v="2013"/>
  </r>
  <r>
    <s v="电信业"/>
    <s v="QX"/>
    <s v="01396522"/>
    <n v="2014"/>
    <s v="03"/>
    <n v="14"/>
    <s v="发票专员"/>
    <s v="津瑞"/>
    <x v="11"/>
    <s v="电信"/>
    <s v="北京"/>
    <x v="19"/>
    <s v="信息费"/>
    <n v="1457.44"/>
    <n v="2014"/>
  </r>
  <r>
    <s v="电信业"/>
    <s v="QX"/>
    <s v="01093094"/>
    <n v="2014"/>
    <s v="03"/>
    <n v="17"/>
    <s v="发票专员"/>
    <s v="津瑞"/>
    <x v="14"/>
    <s v="联通"/>
    <s v="江西"/>
    <x v="18"/>
    <s v="信息费"/>
    <n v="95939.65"/>
    <n v="2013"/>
  </r>
  <r>
    <s v="电信业"/>
    <s v="QX"/>
    <s v="01093094"/>
    <n v="2014"/>
    <s v="03"/>
    <n v="17"/>
    <s v="发票专员"/>
    <s v="津瑞"/>
    <x v="14"/>
    <s v="联通"/>
    <s v="江西"/>
    <x v="18"/>
    <s v="彩铃"/>
    <n v="4345"/>
    <n v="2013"/>
  </r>
  <r>
    <s v="电信业"/>
    <s v="QX"/>
    <s v="09850044"/>
    <n v="2014"/>
    <s v="03"/>
    <n v="17"/>
    <s v="发票专员"/>
    <s v="RMC"/>
    <x v="6"/>
    <s v="移动"/>
    <s v="全网"/>
    <x v="20"/>
    <s v="游戏"/>
    <n v="331444.25"/>
    <n v="2014"/>
  </r>
  <r>
    <s v="电信业"/>
    <s v="QX"/>
    <s v="03510169"/>
    <n v="2014"/>
    <s v="03"/>
    <n v="18"/>
    <s v="发票专员"/>
    <s v="RMC"/>
    <x v="5"/>
    <s v="移动"/>
    <s v="陕西"/>
    <x v="19"/>
    <s v="信息费"/>
    <n v="91534"/>
    <n v="2014"/>
  </r>
  <r>
    <s v="电信业"/>
    <s v="QX"/>
    <s v="01756674"/>
    <n v="2014"/>
    <s v="03"/>
    <n v="25"/>
    <s v="发票专员"/>
    <s v="津瑞"/>
    <x v="16"/>
    <s v="联通"/>
    <s v="河北"/>
    <x v="17"/>
    <s v="彩铃"/>
    <n v="65204.4"/>
    <n v="2013"/>
  </r>
  <r>
    <s v="电信业"/>
    <s v="QX"/>
    <s v="02237286"/>
    <n v="2014"/>
    <s v="03"/>
    <n v="25"/>
    <s v="发票专员"/>
    <s v="津瑞"/>
    <x v="16"/>
    <s v="联通"/>
    <s v="河北"/>
    <x v="16"/>
    <s v="彩铃"/>
    <n v="54755.4"/>
    <n v="2013"/>
  </r>
  <r>
    <s v="电信业"/>
    <s v="QX"/>
    <s v="04070787"/>
    <n v="2014"/>
    <s v="03"/>
    <n v="25"/>
    <s v="发票专员"/>
    <s v="津瑞"/>
    <x v="16"/>
    <s v="联通"/>
    <s v="河北"/>
    <x v="15"/>
    <s v="彩铃"/>
    <n v="34741.800000000003"/>
    <n v="2013"/>
  </r>
  <r>
    <s v="电信业"/>
    <s v="QX"/>
    <s v="01400049"/>
    <n v="2014"/>
    <s v="03"/>
    <n v="25"/>
    <s v="发票专员"/>
    <s v="津瑞"/>
    <x v="16"/>
    <s v="联通"/>
    <s v="河北"/>
    <x v="14"/>
    <s v="彩铃"/>
    <n v="18010.8"/>
    <n v="2013"/>
  </r>
  <r>
    <s v="电信业"/>
    <s v="QX"/>
    <s v="03240023"/>
    <n v="2014"/>
    <n v="4"/>
    <n v="3"/>
    <s v="开票专员"/>
    <s v="津瑞"/>
    <x v="20"/>
    <s v="联通"/>
    <s v="重庆"/>
    <x v="7"/>
    <s v="彩铃"/>
    <n v="180.62"/>
    <n v="2013"/>
  </r>
  <r>
    <s v="电信业"/>
    <s v="QX"/>
    <s v="04344517"/>
    <n v="2014"/>
    <n v="4"/>
    <n v="3"/>
    <s v="开票专员"/>
    <s v="津瑞"/>
    <x v="20"/>
    <s v="联通"/>
    <s v="重庆"/>
    <x v="16"/>
    <s v="彩铃"/>
    <n v="3657.64"/>
    <n v="2013"/>
  </r>
  <r>
    <s v="电信业"/>
    <s v="QX"/>
    <s v="05009137"/>
    <n v="2014"/>
    <n v="4"/>
    <n v="9"/>
    <s v="开票专员"/>
    <s v="津瑞"/>
    <x v="11"/>
    <s v="电信"/>
    <s v="北京"/>
    <x v="20"/>
    <s v="彩铃"/>
    <n v="174.71"/>
    <n v="2014"/>
  </r>
  <r>
    <s v="电信业"/>
    <s v="QX"/>
    <s v="02432679"/>
    <n v="2014"/>
    <n v="4"/>
    <n v="9"/>
    <s v="开票专员"/>
    <s v="津瑞"/>
    <x v="11"/>
    <s v="电信"/>
    <s v="北京"/>
    <x v="20"/>
    <s v="信息费"/>
    <n v="4634.5"/>
    <n v="2014"/>
  </r>
  <r>
    <s v="电信业"/>
    <s v="QX"/>
    <s v="01176669"/>
    <n v="2014"/>
    <n v="4"/>
    <n v="14"/>
    <s v="开票专员"/>
    <s v="津瑞"/>
    <x v="4"/>
    <s v="联通"/>
    <s v="天津"/>
    <x v="11"/>
    <s v="彩铃"/>
    <n v="7004"/>
    <n v="2013"/>
  </r>
  <r>
    <s v="电信业"/>
    <s v="QX"/>
    <s v="06966487"/>
    <n v="2014"/>
    <n v="4"/>
    <n v="14"/>
    <s v="开票专员"/>
    <s v="津瑞"/>
    <x v="4"/>
    <s v="联通"/>
    <s v="天津"/>
    <x v="12"/>
    <s v="彩铃"/>
    <n v="3824.17"/>
    <n v="2013"/>
  </r>
  <r>
    <s v="电信业"/>
    <s v="QX"/>
    <s v="06279220"/>
    <n v="2014"/>
    <n v="4"/>
    <n v="14"/>
    <s v="开票专员"/>
    <s v="津瑞"/>
    <x v="4"/>
    <s v="联通"/>
    <s v="天津"/>
    <x v="13"/>
    <s v="彩铃"/>
    <n v="6841.78"/>
    <n v="2013"/>
  </r>
  <r>
    <s v="电信业"/>
    <s v="QX"/>
    <s v="06266232"/>
    <n v="2014"/>
    <n v="4"/>
    <n v="14"/>
    <s v="开票专员"/>
    <s v="津瑞"/>
    <x v="4"/>
    <s v="联通"/>
    <s v="天津"/>
    <x v="14"/>
    <s v="彩铃"/>
    <n v="6761.75"/>
    <n v="2013"/>
  </r>
  <r>
    <s v="电信业"/>
    <s v="QX"/>
    <s v="05022881"/>
    <n v="2014"/>
    <n v="4"/>
    <n v="14"/>
    <s v="开票专员"/>
    <s v="津瑞"/>
    <x v="4"/>
    <s v="联通"/>
    <s v="天津"/>
    <x v="15"/>
    <s v="彩铃"/>
    <n v="6736.25"/>
    <n v="2013"/>
  </r>
  <r>
    <s v="电信业"/>
    <s v="QX"/>
    <s v="01328956"/>
    <n v="2014"/>
    <n v="4"/>
    <n v="14"/>
    <s v="开票专员"/>
    <s v="津瑞"/>
    <x v="4"/>
    <s v="联通"/>
    <s v="天津"/>
    <x v="16"/>
    <s v="彩铃"/>
    <n v="6664"/>
    <n v="2013"/>
  </r>
  <r>
    <s v="电信业"/>
    <s v="QX"/>
    <s v="08628157"/>
    <n v="2014"/>
    <n v="4"/>
    <n v="14"/>
    <s v="开票专员"/>
    <s v="津瑞"/>
    <x v="4"/>
    <s v="联通"/>
    <s v="天津"/>
    <x v="17"/>
    <s v="彩铃"/>
    <n v="6634.25"/>
    <n v="2013"/>
  </r>
  <r>
    <s v="电信业"/>
    <s v="QX"/>
    <s v="03311559"/>
    <n v="2014"/>
    <n v="4"/>
    <n v="14"/>
    <s v="开票专员"/>
    <s v="津瑞"/>
    <x v="10"/>
    <s v="联通"/>
    <s v="山西"/>
    <x v="13"/>
    <s v="信息费"/>
    <n v="2006.95"/>
    <n v="2013"/>
  </r>
  <r>
    <s v="电信业"/>
    <s v="QX"/>
    <s v="05427401"/>
    <n v="2014"/>
    <n v="4"/>
    <n v="14"/>
    <s v="开票专员"/>
    <s v="津瑞"/>
    <x v="10"/>
    <s v="联通"/>
    <s v="山西"/>
    <x v="14"/>
    <s v="信息费"/>
    <n v="1938.4"/>
    <n v="2013"/>
  </r>
  <r>
    <s v="电信业"/>
    <s v="QX"/>
    <s v="01242053"/>
    <n v="2014"/>
    <n v="4"/>
    <n v="14"/>
    <s v="开票专员"/>
    <s v="津瑞"/>
    <x v="10"/>
    <s v="联通"/>
    <s v="山西"/>
    <x v="15"/>
    <s v="信息费"/>
    <n v="1865.05"/>
    <n v="2013"/>
  </r>
  <r>
    <s v="电信业"/>
    <s v="QX"/>
    <s v="04672486"/>
    <n v="2014"/>
    <n v="4"/>
    <n v="15"/>
    <s v="开票专员"/>
    <s v="津瑞"/>
    <x v="1"/>
    <s v="电信"/>
    <s v="全网"/>
    <x v="21"/>
    <s v="信息费"/>
    <n v="52776.56"/>
    <n v="2014"/>
  </r>
  <r>
    <s v="电信业"/>
    <s v="QX"/>
    <s v="04672486"/>
    <n v="2014"/>
    <n v="4"/>
    <n v="15"/>
    <s v="开票专员"/>
    <s v="津瑞"/>
    <x v="1"/>
    <s v="电信"/>
    <s v="全网"/>
    <x v="21"/>
    <s v="信息费"/>
    <n v="-562"/>
    <n v="2014"/>
  </r>
  <r>
    <s v="电信业"/>
    <s v="QX"/>
    <s v="09098224"/>
    <n v="2014"/>
    <n v="4"/>
    <n v="15"/>
    <s v="开票专员"/>
    <s v="RMC"/>
    <x v="5"/>
    <s v="移动"/>
    <s v="陕西"/>
    <x v="20"/>
    <s v="信息费"/>
    <n v="99611"/>
    <n v="2014"/>
  </r>
  <r>
    <s v="电信业"/>
    <s v="QX"/>
    <s v="07914295"/>
    <n v="2014"/>
    <n v="4"/>
    <n v="18"/>
    <s v="开票专员"/>
    <s v="津瑞"/>
    <x v="17"/>
    <s v="电信"/>
    <s v="江苏"/>
    <x v="16"/>
    <s v="信息费"/>
    <n v="16284.64"/>
    <n v="2013"/>
  </r>
  <r>
    <s v="电信业"/>
    <s v="QX"/>
    <s v="07914295"/>
    <n v="2014"/>
    <n v="4"/>
    <n v="18"/>
    <s v="开票专员"/>
    <s v="津瑞"/>
    <x v="17"/>
    <s v="电信"/>
    <s v="江苏"/>
    <x v="17"/>
    <s v="信息费"/>
    <n v="15871.88"/>
    <n v="2013"/>
  </r>
  <r>
    <s v="电信业"/>
    <s v="QX"/>
    <s v="07914295"/>
    <n v="2014"/>
    <n v="4"/>
    <n v="18"/>
    <s v="开票专员"/>
    <s v="津瑞"/>
    <x v="17"/>
    <s v="电信"/>
    <s v="江苏"/>
    <x v="18"/>
    <s v="信息费"/>
    <n v="16644.080000000002"/>
    <n v="2013"/>
  </r>
  <r>
    <s v="电信业"/>
    <s v="QX"/>
    <s v="07914295"/>
    <n v="2014"/>
    <n v="4"/>
    <n v="18"/>
    <s v="开票专员"/>
    <s v="津瑞"/>
    <x v="17"/>
    <s v="电信"/>
    <s v="江苏"/>
    <x v="19"/>
    <s v="信息费"/>
    <n v="15906.27"/>
    <n v="2014"/>
  </r>
  <r>
    <s v="电信业"/>
    <s v="QX"/>
    <s v="07914295"/>
    <n v="2014"/>
    <n v="4"/>
    <n v="18"/>
    <s v="开票专员"/>
    <s v="津瑞"/>
    <x v="17"/>
    <s v="电信"/>
    <s v="江苏"/>
    <x v="20"/>
    <s v="信息费"/>
    <n v="14618.03"/>
    <n v="2014"/>
  </r>
  <r>
    <s v="电信业"/>
    <s v="QX"/>
    <s v="06463661"/>
    <n v="2014"/>
    <n v="4"/>
    <n v="23"/>
    <s v="开票专员"/>
    <s v="津瑞"/>
    <x v="14"/>
    <s v="联通"/>
    <s v="江西"/>
    <x v="19"/>
    <s v="信息费"/>
    <n v="91907.42"/>
    <n v="2014"/>
  </r>
  <r>
    <s v="电信业"/>
    <s v="QX"/>
    <s v="06463661"/>
    <n v="2014"/>
    <n v="4"/>
    <n v="23"/>
    <s v="开票专员"/>
    <s v="津瑞"/>
    <x v="14"/>
    <s v="联通"/>
    <s v="江西"/>
    <x v="19"/>
    <s v="彩铃"/>
    <n v="4228"/>
    <n v="2014"/>
  </r>
  <r>
    <s v="电信业"/>
    <s v="QX"/>
    <s v="06503073"/>
    <n v="2014"/>
    <n v="4"/>
    <n v="23"/>
    <s v="开票专员"/>
    <s v="津瑞"/>
    <x v="16"/>
    <s v="联通"/>
    <s v="河北"/>
    <x v="18"/>
    <s v="彩铃"/>
    <n v="80566.2"/>
    <n v="2013"/>
  </r>
  <r>
    <s v="电信业"/>
    <s v="QX"/>
    <s v="08410781"/>
    <n v="2014"/>
    <n v="5"/>
    <n v="7"/>
    <s v="开票专员"/>
    <s v="津瑞"/>
    <x v="7"/>
    <s v="电信"/>
    <s v="河南"/>
    <x v="19"/>
    <s v="彩铃"/>
    <n v="4443.6000000000004"/>
    <n v="2014"/>
  </r>
  <r>
    <s v="电信业"/>
    <s v="QX"/>
    <s v="08410781"/>
    <n v="2014"/>
    <n v="5"/>
    <n v="7"/>
    <s v="开票专员"/>
    <s v="津瑞"/>
    <x v="7"/>
    <s v="电信"/>
    <s v="河南"/>
    <x v="20"/>
    <s v="彩铃"/>
    <n v="4353.8999999999996"/>
    <n v="2014"/>
  </r>
  <r>
    <s v="电信业"/>
    <s v="QX"/>
    <s v="08410781"/>
    <n v="2014"/>
    <n v="5"/>
    <n v="7"/>
    <s v="开票专员"/>
    <s v="津瑞"/>
    <x v="7"/>
    <s v="电信"/>
    <s v="河南"/>
    <x v="21"/>
    <s v="彩铃"/>
    <n v="4199.34"/>
    <n v="2014"/>
  </r>
  <r>
    <s v="电信业"/>
    <s v="QX"/>
    <s v="07293747"/>
    <n v="2014"/>
    <n v="5"/>
    <n v="8"/>
    <s v="开票专员"/>
    <s v="津瑞"/>
    <x v="19"/>
    <s v="联通"/>
    <s v="北京"/>
    <x v="19"/>
    <s v="信息费"/>
    <n v="2037.37"/>
    <n v="2014"/>
  </r>
  <r>
    <s v="电信业"/>
    <s v="QX"/>
    <s v="07405762"/>
    <n v="2014"/>
    <n v="5"/>
    <s v="12"/>
    <s v="开票专员"/>
    <s v="津瑞"/>
    <x v="16"/>
    <s v="联通"/>
    <s v="河北"/>
    <x v="19"/>
    <s v="彩铃"/>
    <n v="33256.199999999997"/>
    <n v="2014"/>
  </r>
  <r>
    <s v="电信业"/>
    <s v="QX"/>
    <s v="02811358"/>
    <n v="2014"/>
    <n v="5"/>
    <s v="13"/>
    <s v="开票专员"/>
    <s v="津瑞"/>
    <x v="1"/>
    <s v="电信"/>
    <s v="全网"/>
    <x v="22"/>
    <s v="信息费"/>
    <n v="35955.19"/>
    <n v="2014"/>
  </r>
  <r>
    <s v="电信业"/>
    <s v="QX"/>
    <s v="02811358"/>
    <n v="2014"/>
    <n v="5"/>
    <s v="13"/>
    <s v="开票专员"/>
    <s v="津瑞"/>
    <x v="1"/>
    <s v="电信"/>
    <s v="全网"/>
    <x v="22"/>
    <s v="信息费"/>
    <n v="-532"/>
    <n v="2014"/>
  </r>
  <r>
    <s v="电信业"/>
    <s v="QX"/>
    <s v="01620487"/>
    <n v="2014"/>
    <n v="5"/>
    <s v="14"/>
    <s v="开票专员"/>
    <s v="RMC"/>
    <x v="5"/>
    <s v="移动"/>
    <s v="陕西"/>
    <x v="21"/>
    <s v="信息费"/>
    <n v="144437"/>
    <n v="2014"/>
  </r>
  <r>
    <s v="电信业"/>
    <s v="QX"/>
    <s v="09613535"/>
    <n v="2014"/>
    <n v="5"/>
    <s v="21"/>
    <s v="开票专员"/>
    <s v="津瑞"/>
    <x v="14"/>
    <s v="联通"/>
    <s v="江西"/>
    <x v="20"/>
    <s v="信息费"/>
    <n v="88670.56"/>
    <n v="2014"/>
  </r>
  <r>
    <s v="电信业"/>
    <s v="QX"/>
    <s v="09613535"/>
    <n v="2014"/>
    <n v="5"/>
    <s v="21"/>
    <s v="开票专员"/>
    <s v="津瑞"/>
    <x v="14"/>
    <s v="联通"/>
    <s v="江西"/>
    <x v="20"/>
    <s v="彩铃"/>
    <n v="4100"/>
    <n v="2014"/>
  </r>
  <r>
    <s v="电信业"/>
    <s v="QX"/>
    <s v="01533269"/>
    <n v="2014"/>
    <n v="5"/>
    <s v="21"/>
    <s v="开票专员"/>
    <s v="津瑞"/>
    <x v="11"/>
    <s v="电信"/>
    <s v="北京"/>
    <x v="21"/>
    <s v="信息费"/>
    <n v="4629.25"/>
    <n v="2014"/>
  </r>
  <r>
    <s v="电信业"/>
    <s v="QX"/>
    <s v="03288827"/>
    <n v="2014"/>
    <n v="5"/>
    <s v="21"/>
    <s v="开票专员"/>
    <s v="津瑞"/>
    <x v="11"/>
    <s v="电信"/>
    <s v="北京"/>
    <x v="21"/>
    <s v="彩铃"/>
    <n v="157.78"/>
    <n v="2014"/>
  </r>
  <r>
    <s v="电信业"/>
    <s v="QX"/>
    <s v="00755723"/>
    <n v="2014"/>
    <n v="5"/>
    <n v="28"/>
    <s v="开票专员"/>
    <s v="津瑞"/>
    <x v="17"/>
    <s v="电信"/>
    <s v="江苏"/>
    <x v="11"/>
    <s v="信息费"/>
    <n v="9270.25"/>
    <n v="2013"/>
  </r>
  <r>
    <s v="电信业"/>
    <s v="QX"/>
    <s v="00755723"/>
    <n v="2014"/>
    <n v="5"/>
    <n v="28"/>
    <s v="开票专员"/>
    <s v="津瑞"/>
    <x v="17"/>
    <s v="电信"/>
    <s v="江苏"/>
    <x v="12"/>
    <s v="信息费"/>
    <n v="8771.86"/>
    <n v="2013"/>
  </r>
  <r>
    <s v="电信业"/>
    <s v="QX"/>
    <s v="00755723"/>
    <n v="2014"/>
    <n v="5"/>
    <n v="28"/>
    <s v="开票专员"/>
    <s v="津瑞"/>
    <x v="17"/>
    <s v="电信"/>
    <s v="江苏"/>
    <x v="13"/>
    <s v="信息费"/>
    <n v="8930.48"/>
    <n v="2013"/>
  </r>
  <r>
    <s v="电信业"/>
    <s v="QX"/>
    <s v="00755723"/>
    <n v="2014"/>
    <n v="5"/>
    <n v="28"/>
    <s v="开票专员"/>
    <s v="津瑞"/>
    <x v="17"/>
    <s v="电信"/>
    <s v="江苏"/>
    <x v="14"/>
    <s v="信息费"/>
    <n v="13467.06"/>
    <n v="2013"/>
  </r>
  <r>
    <s v="电信业"/>
    <s v="QX"/>
    <s v="00755723"/>
    <n v="2014"/>
    <n v="5"/>
    <n v="28"/>
    <s v="开票专员"/>
    <s v="津瑞"/>
    <x v="17"/>
    <s v="电信"/>
    <s v="江苏"/>
    <x v="15"/>
    <s v="信息费"/>
    <n v="15007.37"/>
    <n v="2013"/>
  </r>
  <r>
    <s v="电信业"/>
    <s v="QX"/>
    <s v="00755723"/>
    <n v="2014"/>
    <n v="5"/>
    <n v="28"/>
    <s v="开票专员"/>
    <s v="津瑞"/>
    <x v="17"/>
    <s v="电信"/>
    <s v="江苏"/>
    <x v="21"/>
    <s v="信息费"/>
    <n v="13352.16"/>
    <n v="2014"/>
  </r>
  <r>
    <s v="电信业"/>
    <s v="QX"/>
    <s v="00755723"/>
    <n v="2014"/>
    <n v="5"/>
    <n v="28"/>
    <s v="开票专员"/>
    <s v="津瑞"/>
    <x v="17"/>
    <s v="电信"/>
    <s v="江苏"/>
    <x v="22"/>
    <s v="信息费"/>
    <n v="12211.08"/>
    <n v="2014"/>
  </r>
  <r>
    <s v="电信业"/>
    <s v="QX"/>
    <s v="09286648"/>
    <n v="2014"/>
    <n v="6"/>
    <n v="12"/>
    <s v="开票专员"/>
    <s v="津瑞"/>
    <x v="19"/>
    <s v="联通"/>
    <s v="北京"/>
    <x v="20"/>
    <s v="信息费"/>
    <n v="1980.41"/>
    <n v="2014"/>
  </r>
  <r>
    <s v="电信业"/>
    <s v="QX"/>
    <s v="00357856"/>
    <n v="2014"/>
    <n v="6"/>
    <n v="12"/>
    <s v="开票专员"/>
    <s v="津瑞"/>
    <x v="1"/>
    <s v="电信"/>
    <s v="全网"/>
    <x v="23"/>
    <s v="信息费"/>
    <n v="1334.51"/>
    <n v="2014"/>
  </r>
  <r>
    <s v="电信业"/>
    <s v="QX"/>
    <s v="03170273"/>
    <n v="2014"/>
    <n v="6"/>
    <n v="13"/>
    <s v="开票专员"/>
    <s v="RMC"/>
    <x v="5"/>
    <s v="移动"/>
    <s v="陕西"/>
    <x v="22"/>
    <s v="信息费"/>
    <n v="111036"/>
    <n v="2014"/>
  </r>
  <r>
    <s v="电信业"/>
    <s v="QX"/>
    <s v="02661128"/>
    <n v="2014"/>
    <n v="6"/>
    <n v="16"/>
    <s v="开票专员"/>
    <s v="津瑞"/>
    <x v="4"/>
    <s v="联通"/>
    <s v="天津"/>
    <x v="19"/>
    <s v="彩铃"/>
    <n v="6438.75"/>
    <n v="2014"/>
  </r>
  <r>
    <s v="电信业"/>
    <s v="QX"/>
    <s v="04483552"/>
    <n v="2014"/>
    <n v="6"/>
    <n v="16"/>
    <s v="开票专员"/>
    <s v="津瑞"/>
    <x v="4"/>
    <s v="联通"/>
    <s v="天津"/>
    <x v="20"/>
    <s v="彩铃"/>
    <n v="6396.25"/>
    <n v="2014"/>
  </r>
  <r>
    <s v="电信业"/>
    <s v="QX"/>
    <s v="00432832"/>
    <n v="2014"/>
    <n v="6"/>
    <n v="18"/>
    <s v="开票专员"/>
    <s v="津瑞"/>
    <x v="11"/>
    <s v="电信"/>
    <s v="北京"/>
    <x v="21"/>
    <s v="信息费"/>
    <n v="-4629.25"/>
    <n v="2014"/>
  </r>
  <r>
    <s v="电信业"/>
    <s v="QX"/>
    <s v="04521561"/>
    <n v="2014"/>
    <n v="6"/>
    <n v="20"/>
    <s v="开票专员"/>
    <s v="津瑞"/>
    <x v="14"/>
    <s v="联通"/>
    <s v="江西"/>
    <x v="21"/>
    <s v="信息费"/>
    <n v="87670.56"/>
    <n v="2014"/>
  </r>
  <r>
    <s v="电信业"/>
    <s v="QX"/>
    <s v="04521561"/>
    <n v="2014"/>
    <n v="6"/>
    <n v="20"/>
    <s v="开票专员"/>
    <s v="津瑞"/>
    <x v="14"/>
    <s v="联通"/>
    <s v="江西"/>
    <x v="21"/>
    <s v="彩铃"/>
    <n v="3727.46"/>
    <n v="2014"/>
  </r>
  <r>
    <s v="增值税专用发票"/>
    <s v="QX"/>
    <s v="06101143"/>
    <n v="2014"/>
    <n v="6"/>
    <n v="10"/>
    <s v="开票专员"/>
    <s v="津瑞"/>
    <x v="10"/>
    <s v="联通"/>
    <s v="山西"/>
    <x v="11"/>
    <s v="信息费"/>
    <n v="2173.6999999999998"/>
    <n v="2013"/>
  </r>
  <r>
    <s v="增值税专用发票"/>
    <s v="QX"/>
    <s v="06101144"/>
    <n v="2014"/>
    <n v="6"/>
    <n v="10"/>
    <s v="开票专员"/>
    <s v="津瑞"/>
    <x v="10"/>
    <s v="联通"/>
    <s v="山西"/>
    <x v="12"/>
    <s v="信息费"/>
    <n v="2058.9499999999998"/>
    <n v="2013"/>
  </r>
  <r>
    <s v="增值税专用发票"/>
    <s v="QX"/>
    <s v="06101145"/>
    <n v="2014"/>
    <n v="6"/>
    <n v="10"/>
    <s v="开票专员"/>
    <s v="津瑞"/>
    <x v="10"/>
    <s v="联通"/>
    <s v="山西"/>
    <x v="16"/>
    <s v="信息费"/>
    <n v="1783.45"/>
    <n v="2013"/>
  </r>
  <r>
    <s v="增值税专用发票"/>
    <s v="QX"/>
    <s v="06101146"/>
    <n v="2014"/>
    <n v="6"/>
    <n v="10"/>
    <s v="开票专员"/>
    <s v="津瑞"/>
    <x v="10"/>
    <s v="联通"/>
    <s v="山西"/>
    <x v="17"/>
    <s v="信息费"/>
    <n v="1737.2"/>
    <n v="2013"/>
  </r>
  <r>
    <s v="增值税专用发票"/>
    <s v="QX"/>
    <s v="06101150"/>
    <n v="2014"/>
    <n v="6"/>
    <n v="17"/>
    <s v="开票专员"/>
    <s v="津瑞"/>
    <x v="20"/>
    <s v="联通"/>
    <s v="重庆"/>
    <x v="8"/>
    <s v="彩铃"/>
    <n v="48.27"/>
    <n v="2013"/>
  </r>
  <r>
    <s v="增值税专用发票"/>
    <s v="QX"/>
    <s v="06101151"/>
    <n v="2014"/>
    <n v="6"/>
    <n v="17"/>
    <s v="开票专员"/>
    <s v="津瑞"/>
    <x v="20"/>
    <s v="联通"/>
    <s v="重庆"/>
    <x v="9"/>
    <s v="彩铃"/>
    <n v="422.82"/>
    <n v="2013"/>
  </r>
  <r>
    <s v="增值税专用发票"/>
    <s v="QX"/>
    <s v="06101153"/>
    <n v="2014"/>
    <n v="6"/>
    <n v="19"/>
    <s v="开票专员"/>
    <s v="津瑞"/>
    <x v="8"/>
    <s v="电信"/>
    <s v="山西"/>
    <x v="21"/>
    <s v="信息费"/>
    <n v="6869"/>
    <n v="2014"/>
  </r>
  <r>
    <s v="增值税专用发票"/>
    <s v="QX"/>
    <s v="06101154"/>
    <n v="2014"/>
    <n v="6"/>
    <n v="19"/>
    <s v="开票专员"/>
    <s v="津瑞"/>
    <x v="8"/>
    <s v="电信"/>
    <s v="山西"/>
    <x v="21"/>
    <s v="彩铃"/>
    <n v="95379"/>
    <n v="2014"/>
  </r>
  <r>
    <s v="增值税专用发票"/>
    <s v="QX"/>
    <s v="03741204-06"/>
    <n v="2014"/>
    <n v="6"/>
    <n v="10"/>
    <s v="开票专员"/>
    <s v="津瑞"/>
    <x v="1"/>
    <s v="电信"/>
    <s v="全网"/>
    <x v="23"/>
    <s v="信息费"/>
    <n v="34567.17"/>
    <n v="2014"/>
  </r>
  <r>
    <s v="增值税专用发票"/>
    <s v="QX"/>
    <s v="03741204-06"/>
    <n v="2014"/>
    <n v="6"/>
    <n v="10"/>
    <s v="开票专员"/>
    <s v="津瑞"/>
    <x v="1"/>
    <s v="电信"/>
    <s v="全网"/>
    <x v="23"/>
    <s v="信息费"/>
    <n v="-615"/>
    <n v="2014"/>
  </r>
  <r>
    <s v="增值税专用发票"/>
    <s v="QX"/>
    <s v="03741219"/>
    <n v="2014"/>
    <n v="6"/>
    <n v="10"/>
    <s v="开票专员"/>
    <s v="津瑞"/>
    <x v="11"/>
    <s v="电信"/>
    <s v="北京"/>
    <x v="21"/>
    <s v="信息费"/>
    <n v="4629.25"/>
    <n v="2014"/>
  </r>
  <r>
    <s v="增值税专用发票"/>
    <s v="QX"/>
    <n v="6101155"/>
    <n v="2014"/>
    <n v="6"/>
    <n v="24"/>
    <s v="开票专员"/>
    <s v="津瑞"/>
    <x v="10"/>
    <s v="联通"/>
    <s v="山西"/>
    <x v="18"/>
    <s v="信息费"/>
    <n v="1696.6"/>
    <n v="2013"/>
  </r>
  <r>
    <s v="增值税专用发票"/>
    <s v="QX"/>
    <s v="08334890"/>
    <n v="2014"/>
    <n v="3"/>
    <n v="10"/>
    <s v="发票专员"/>
    <s v="RMC"/>
    <x v="21"/>
    <s v="移动"/>
    <s v="全网"/>
    <x v="19"/>
    <s v="信息费"/>
    <n v="20591.91"/>
    <n v="2014"/>
  </r>
  <r>
    <s v="增值税专用发票"/>
    <s v="QX"/>
    <s v="03741225"/>
    <n v="2014"/>
    <n v="7"/>
    <n v="7"/>
    <s v="开票专员"/>
    <s v="津瑞"/>
    <x v="7"/>
    <s v="电信"/>
    <s v="河南"/>
    <x v="22"/>
    <s v="彩铃"/>
    <n v="4097.22"/>
    <n v="2014"/>
  </r>
  <r>
    <s v="增值税专用发票"/>
    <s v="QX"/>
    <s v="03741225"/>
    <n v="2014"/>
    <n v="7"/>
    <n v="7"/>
    <s v="开票专员"/>
    <s v="津瑞"/>
    <x v="7"/>
    <s v="电信"/>
    <s v="河南"/>
    <x v="23"/>
    <s v="彩铃"/>
    <n v="3963.36"/>
    <n v="2014"/>
  </r>
  <r>
    <s v="增值税专用发票"/>
    <s v="QX"/>
    <s v="04013589"/>
    <n v="2014"/>
    <n v="7"/>
    <n v="15"/>
    <s v="开票专员"/>
    <s v="津瑞"/>
    <x v="4"/>
    <s v="联通"/>
    <s v="天津"/>
    <x v="21"/>
    <s v="彩铃"/>
    <n v="6341"/>
    <n v="2014"/>
  </r>
  <r>
    <s v="增值税专用发票"/>
    <s v="QX"/>
    <n v="6101159"/>
    <n v="2014"/>
    <n v="7"/>
    <n v="2"/>
    <s v="开票专员"/>
    <s v="津瑞"/>
    <x v="22"/>
    <s v="联通"/>
    <s v="青海"/>
    <x v="23"/>
    <s v="信息费"/>
    <n v="3452.4"/>
    <n v="2014"/>
  </r>
  <r>
    <s v="增值税专用发票"/>
    <s v="QX"/>
    <n v="6101159"/>
    <n v="2014"/>
    <n v="7"/>
    <n v="2"/>
    <s v="开票专员"/>
    <s v="津瑞"/>
    <x v="22"/>
    <s v="联通"/>
    <s v="青海"/>
    <x v="23"/>
    <s v="彩铃"/>
    <n v="1.8"/>
    <n v="2014"/>
  </r>
  <r>
    <s v="增值税专用发票"/>
    <s v="QX"/>
    <n v="6101164"/>
    <n v="2014"/>
    <n v="7"/>
    <n v="11"/>
    <s v="开票专员"/>
    <s v="津瑞"/>
    <x v="19"/>
    <s v="联通"/>
    <s v="北京"/>
    <x v="21"/>
    <s v="信息费"/>
    <n v="1998.88"/>
    <n v="2014"/>
  </r>
  <r>
    <s v="增值税专用发票"/>
    <s v="QX"/>
    <s v="04013599"/>
    <n v="2014"/>
    <n v="7"/>
    <n v="31"/>
    <s v="开票专员"/>
    <s v="津瑞"/>
    <x v="14"/>
    <s v="联通"/>
    <s v="江西"/>
    <x v="22"/>
    <s v="信息费"/>
    <n v="83129.7"/>
    <n v="2014"/>
  </r>
  <r>
    <s v="增值税专用发票"/>
    <s v="QX"/>
    <s v="04013599"/>
    <n v="2014"/>
    <n v="7"/>
    <n v="31"/>
    <s v="开票专员"/>
    <s v="津瑞"/>
    <x v="14"/>
    <s v="联通"/>
    <s v="江西"/>
    <x v="22"/>
    <s v="彩铃"/>
    <n v="3861.99"/>
    <n v="2014"/>
  </r>
  <r>
    <s v="增值税专用发票"/>
    <s v="QX"/>
    <s v="03741227-1231"/>
    <n v="2014"/>
    <n v="7"/>
    <n v="9"/>
    <s v="开票专员"/>
    <s v="RMC"/>
    <x v="23"/>
    <s v="移动"/>
    <s v="全网"/>
    <x v="19"/>
    <s v="安卓游戏"/>
    <n v="52068.93"/>
    <n v="2014"/>
  </r>
  <r>
    <s v="增值税专用发票"/>
    <s v="QX"/>
    <s v="03741227-1231"/>
    <n v="2014"/>
    <n v="7"/>
    <n v="9"/>
    <s v="开票专员"/>
    <s v="RMC"/>
    <x v="23"/>
    <s v="移动"/>
    <s v="全网"/>
    <x v="20"/>
    <s v="安卓游戏"/>
    <n v="86343.21"/>
    <n v="2014"/>
  </r>
  <r>
    <s v="增值税专用发票"/>
    <s v="QX"/>
    <s v="03741227-1231"/>
    <n v="2014"/>
    <n v="7"/>
    <n v="9"/>
    <s v="开票专员"/>
    <s v="RMC"/>
    <x v="23"/>
    <s v="移动"/>
    <s v="全网"/>
    <x v="21"/>
    <s v="安卓游戏"/>
    <n v="113806.25"/>
    <n v="2014"/>
  </r>
  <r>
    <s v="增值税专用发票"/>
    <s v="QX"/>
    <s v="03741227-1231"/>
    <n v="2014"/>
    <n v="7"/>
    <n v="9"/>
    <s v="开票专员"/>
    <s v="RMC"/>
    <x v="23"/>
    <s v="移动"/>
    <s v="全网"/>
    <x v="22"/>
    <s v="安卓游戏"/>
    <n v="95602.33"/>
    <n v="2014"/>
  </r>
  <r>
    <s v="增值税专用发票"/>
    <s v="QX"/>
    <s v="03741227-1231"/>
    <n v="2014"/>
    <n v="7"/>
    <n v="9"/>
    <s v="开票专员"/>
    <s v="RMC"/>
    <x v="23"/>
    <s v="移动"/>
    <s v="全网"/>
    <x v="23"/>
    <s v="安卓游戏"/>
    <n v="73410.97"/>
    <n v="2014"/>
  </r>
  <r>
    <s v="增值税专用发票"/>
    <s v="QX"/>
    <s v="03741227-1231"/>
    <n v="2014"/>
    <n v="7"/>
    <n v="9"/>
    <s v="开票专员"/>
    <s v="RMC"/>
    <x v="23"/>
    <s v="移动"/>
    <s v="全网"/>
    <x v="24"/>
    <s v="安卓游戏"/>
    <n v="64622.7"/>
    <n v="2014"/>
  </r>
  <r>
    <s v="增值税专用发票"/>
    <s v="QX"/>
    <n v="6101162"/>
    <n v="2014"/>
    <n v="7"/>
    <n v="9"/>
    <s v="开票专员"/>
    <s v="RMC"/>
    <x v="24"/>
    <s v="移动"/>
    <s v="全网"/>
    <x v="19"/>
    <s v="安卓游戏"/>
    <n v="10817.63"/>
    <n v="2014"/>
  </r>
  <r>
    <s v="增值税专用发票"/>
    <s v="QX"/>
    <n v="6101162"/>
    <n v="2014"/>
    <n v="7"/>
    <n v="9"/>
    <s v="开票专员"/>
    <s v="RMC"/>
    <x v="24"/>
    <s v="移动"/>
    <s v="全网"/>
    <x v="20"/>
    <s v="安卓游戏"/>
    <n v="18946.57"/>
    <n v="2014"/>
  </r>
  <r>
    <s v="增值税专用发票"/>
    <s v="QX"/>
    <n v="6101162"/>
    <n v="2014"/>
    <n v="7"/>
    <n v="9"/>
    <s v="开票专员"/>
    <s v="RMC"/>
    <x v="24"/>
    <s v="移动"/>
    <s v="全网"/>
    <x v="21"/>
    <s v="安卓游戏"/>
    <n v="20559.14"/>
    <n v="2014"/>
  </r>
  <r>
    <s v="增值税专用发票"/>
    <s v="QX"/>
    <n v="6101162"/>
    <n v="2014"/>
    <n v="7"/>
    <n v="9"/>
    <s v="开票专员"/>
    <s v="RMC"/>
    <x v="24"/>
    <s v="移动"/>
    <s v="全网"/>
    <x v="22"/>
    <s v="安卓游戏"/>
    <n v="36916.120000000003"/>
    <n v="2014"/>
  </r>
  <r>
    <s v="增值税专用发票"/>
    <s v="QX"/>
    <n v="6101162"/>
    <n v="2014"/>
    <n v="7"/>
    <n v="9"/>
    <s v="开票专员"/>
    <s v="RMC"/>
    <x v="24"/>
    <s v="移动"/>
    <s v="全网"/>
    <x v="23"/>
    <s v="安卓游戏"/>
    <n v="30671.4"/>
    <n v="2014"/>
  </r>
  <r>
    <s v="增值税专用发票"/>
    <s v="QX"/>
    <n v="6101162"/>
    <n v="2014"/>
    <n v="7"/>
    <n v="9"/>
    <s v="开票专员"/>
    <s v="RMC"/>
    <x v="24"/>
    <s v="移动"/>
    <s v="全网"/>
    <x v="24"/>
    <s v="安卓游戏"/>
    <n v="37504.21"/>
    <n v="2014"/>
  </r>
  <r>
    <s v="增值税专用发票"/>
    <s v="QX"/>
    <n v="6101163"/>
    <n v="2014"/>
    <n v="7"/>
    <n v="10"/>
    <s v="开票专员"/>
    <s v="RMC"/>
    <x v="25"/>
    <s v="移动"/>
    <s v="全网"/>
    <x v="18"/>
    <s v="安卓游戏"/>
    <n v="19"/>
    <n v="2013"/>
  </r>
  <r>
    <s v="增值税专用发票"/>
    <s v="QX"/>
    <n v="6101163"/>
    <n v="2014"/>
    <n v="7"/>
    <n v="10"/>
    <s v="开票专员"/>
    <s v="RMC"/>
    <x v="25"/>
    <s v="移动"/>
    <s v="全网"/>
    <x v="19"/>
    <s v="安卓游戏"/>
    <n v="78489"/>
    <n v="2014"/>
  </r>
  <r>
    <s v="增值税专用发票"/>
    <s v="QX"/>
    <n v="6101163"/>
    <n v="2014"/>
    <n v="7"/>
    <n v="10"/>
    <s v="开票专员"/>
    <s v="RMC"/>
    <x v="25"/>
    <s v="移动"/>
    <s v="全网"/>
    <x v="20"/>
    <s v="安卓游戏"/>
    <n v="136163.5"/>
    <n v="2014"/>
  </r>
  <r>
    <s v="增值税专用发票"/>
    <s v="QX"/>
    <n v="6101163"/>
    <n v="2014"/>
    <n v="7"/>
    <n v="10"/>
    <s v="开票专员"/>
    <s v="RMC"/>
    <x v="25"/>
    <s v="移动"/>
    <s v="全网"/>
    <x v="21"/>
    <s v="安卓游戏"/>
    <n v="95266"/>
    <n v="2014"/>
  </r>
  <r>
    <s v="增值税专用发票"/>
    <s v="QX"/>
    <n v="6101163"/>
    <n v="2014"/>
    <n v="7"/>
    <n v="10"/>
    <s v="开票专员"/>
    <s v="RMC"/>
    <x v="25"/>
    <s v="移动"/>
    <s v="全网"/>
    <x v="22"/>
    <s v="安卓游戏"/>
    <n v="58054.5"/>
    <n v="2014"/>
  </r>
  <r>
    <s v="增值税专用发票"/>
    <s v="QX"/>
    <n v="6101163"/>
    <n v="2014"/>
    <n v="7"/>
    <n v="10"/>
    <s v="开票专员"/>
    <s v="RMC"/>
    <x v="25"/>
    <s v="移动"/>
    <s v="全网"/>
    <x v="23"/>
    <s v="安卓游戏"/>
    <n v="72323.5"/>
    <n v="2014"/>
  </r>
  <r>
    <s v="增值税专用发票"/>
    <s v="QX"/>
    <n v="6101163"/>
    <n v="2014"/>
    <n v="7"/>
    <n v="10"/>
    <s v="开票专员"/>
    <s v="RMC"/>
    <x v="25"/>
    <s v="移动"/>
    <s v="全网"/>
    <x v="24"/>
    <s v="安卓游戏"/>
    <n v="54924.25"/>
    <n v="2014"/>
  </r>
  <r>
    <s v="增值税专用发票"/>
    <s v="QX"/>
    <n v="6101165"/>
    <n v="2014"/>
    <n v="7"/>
    <n v="14"/>
    <s v="开票专员"/>
    <s v="RMC"/>
    <x v="5"/>
    <s v="移动"/>
    <s v="陕西"/>
    <x v="23"/>
    <s v="信息费"/>
    <n v="122687"/>
    <n v="2014"/>
  </r>
  <r>
    <s v="增值税专用发票"/>
    <s v="QX"/>
    <n v="6101170"/>
    <n v="2014"/>
    <n v="7"/>
    <n v="15"/>
    <s v="开票专员"/>
    <s v="RMC"/>
    <x v="6"/>
    <s v="移动"/>
    <s v="全网"/>
    <x v="24"/>
    <s v="游戏"/>
    <n v="255680.24"/>
    <n v="2014"/>
  </r>
  <r>
    <s v="增值税专用发票"/>
    <s v="QX"/>
    <n v="6101173"/>
    <n v="2014"/>
    <n v="7"/>
    <n v="17"/>
    <s v="开票专员"/>
    <s v="RMC"/>
    <x v="6"/>
    <s v="移动"/>
    <s v="全网"/>
    <x v="22"/>
    <s v="游戏"/>
    <n v="485152.42"/>
    <n v="2014"/>
  </r>
  <r>
    <s v="增值税专用发票"/>
    <s v="QX"/>
    <s v="06101175"/>
    <n v="2014"/>
    <n v="7"/>
    <n v="22"/>
    <s v="开票专员"/>
    <s v="RMC"/>
    <x v="2"/>
    <s v="移动"/>
    <s v="天津"/>
    <x v="24"/>
    <s v="信息费"/>
    <n v="13938.21"/>
    <n v="2014"/>
  </r>
  <r>
    <s v="增值税专用发票"/>
    <s v="QX"/>
    <s v="06101177"/>
    <n v="2014"/>
    <n v="7"/>
    <n v="23"/>
    <s v="开票专员"/>
    <s v="RMC"/>
    <x v="3"/>
    <s v="移动"/>
    <s v="吉林"/>
    <x v="19"/>
    <s v="信息费"/>
    <n v="125334.86"/>
    <n v="2014"/>
  </r>
  <r>
    <s v="增值税专用发票"/>
    <s v="QX"/>
    <s v="06101178"/>
    <n v="2014"/>
    <n v="7"/>
    <n v="23"/>
    <s v="开票专员"/>
    <s v="RMC"/>
    <x v="3"/>
    <s v="移动"/>
    <s v="吉林"/>
    <x v="20"/>
    <s v="信息费"/>
    <n v="110110.38"/>
    <n v="2014"/>
  </r>
  <r>
    <s v="增值税专用发票"/>
    <s v="QX"/>
    <n v="6101181"/>
    <n v="2014"/>
    <n v="8"/>
    <n v="8"/>
    <s v="开票专员"/>
    <s v="津瑞"/>
    <x v="20"/>
    <s v="联通"/>
    <s v="重庆"/>
    <x v="22"/>
    <s v="彩铃"/>
    <n v="5420.96"/>
    <n v="2014"/>
  </r>
  <r>
    <s v="增值税专用发票"/>
    <s v="QX"/>
    <n v="6101182"/>
    <n v="2014"/>
    <n v="8"/>
    <n v="8"/>
    <s v="开票专员"/>
    <s v="津瑞"/>
    <x v="20"/>
    <s v="联通"/>
    <s v="重庆"/>
    <x v="23"/>
    <s v="彩铃"/>
    <n v="2458.5500000000002"/>
    <n v="2014"/>
  </r>
  <r>
    <s v="增值税专用发票"/>
    <s v="QX"/>
    <n v="6101193"/>
    <n v="2014"/>
    <n v="8"/>
    <n v="13"/>
    <s v="开票专员"/>
    <s v="津瑞"/>
    <x v="24"/>
    <s v="联通"/>
    <s v="全网"/>
    <x v="25"/>
    <s v="安卓游戏"/>
    <n v="25847.63"/>
    <n v="2014"/>
  </r>
  <r>
    <s v="增值税普通发票"/>
    <s v="QX"/>
    <s v="03898846"/>
    <n v="2014"/>
    <n v="8"/>
    <n v="7"/>
    <s v="开票专员"/>
    <s v="津瑞"/>
    <x v="19"/>
    <s v="联通"/>
    <s v="北京"/>
    <x v="25"/>
    <s v="信息费"/>
    <n v="1988.42"/>
    <n v="2014"/>
  </r>
  <r>
    <s v="增值税普通发票"/>
    <s v="QX"/>
    <s v="03898854"/>
    <n v="2014"/>
    <n v="8"/>
    <n v="27"/>
    <s v="开票专员"/>
    <s v="津瑞"/>
    <x v="14"/>
    <s v="联通"/>
    <s v="江西"/>
    <x v="23"/>
    <s v="信息费"/>
    <n v="84675.01"/>
    <n v="2014"/>
  </r>
  <r>
    <s v="增值税专用发票"/>
    <s v="QX"/>
    <n v="6101180"/>
    <n v="2014"/>
    <n v="8"/>
    <n v="7"/>
    <s v="开票专员"/>
    <s v="RMC"/>
    <x v="23"/>
    <s v="移动"/>
    <s v="全网"/>
    <x v="25"/>
    <s v="安卓游戏"/>
    <n v="59038.7"/>
    <n v="2014"/>
  </r>
  <r>
    <s v="增值税专用发票"/>
    <s v="QX"/>
    <n v="6101184"/>
    <n v="2014"/>
    <n v="8"/>
    <n v="11"/>
    <s v="开票专员"/>
    <s v="RMC"/>
    <x v="25"/>
    <s v="移动"/>
    <s v="全网"/>
    <x v="25"/>
    <s v="安卓游戏"/>
    <n v="82360.25"/>
    <n v="2014"/>
  </r>
  <r>
    <s v="增值税专用发票"/>
    <s v="QX"/>
    <n v="6101192"/>
    <n v="2014"/>
    <n v="8"/>
    <n v="13"/>
    <s v="开票专员"/>
    <s v="RMC"/>
    <x v="3"/>
    <s v="移动"/>
    <s v="吉林"/>
    <x v="21"/>
    <s v="信息费"/>
    <n v="80771.490000000005"/>
    <n v="2014"/>
  </r>
  <r>
    <s v="增值税专用发票"/>
    <s v="QX"/>
    <n v="6101196"/>
    <n v="2014"/>
    <n v="8"/>
    <n v="18"/>
    <s v="开票专员"/>
    <s v="RMC"/>
    <x v="2"/>
    <s v="移动"/>
    <s v="天津"/>
    <x v="25"/>
    <s v="信息费"/>
    <n v="21424.67"/>
    <n v="2014"/>
  </r>
  <r>
    <s v="增值税专用发票"/>
    <s v="QX"/>
    <n v="6101202"/>
    <n v="2014"/>
    <n v="8"/>
    <n v="25"/>
    <s v="开票专员"/>
    <s v="RMC"/>
    <x v="21"/>
    <s v="移动"/>
    <s v="全网"/>
    <x v="22"/>
    <s v="安卓游戏"/>
    <n v="13354.26"/>
    <n v="2014"/>
  </r>
  <r>
    <s v="增值税专用发票"/>
    <s v="QX"/>
    <n v="6101202"/>
    <n v="2014"/>
    <n v="8"/>
    <n v="25"/>
    <s v="开票专员"/>
    <s v="RMC"/>
    <x v="21"/>
    <s v="移动"/>
    <s v="全网"/>
    <x v="23"/>
    <s v="安卓游戏"/>
    <n v="11514"/>
    <n v="2014"/>
  </r>
  <r>
    <s v="增值税专用发票"/>
    <s v="QX"/>
    <n v="6101203"/>
    <n v="2014"/>
    <n v="8"/>
    <n v="29"/>
    <s v="开票专员"/>
    <s v="RMC"/>
    <x v="21"/>
    <s v="移动"/>
    <s v="全网"/>
    <x v="22"/>
    <s v="安卓游戏"/>
    <n v="-13354.26"/>
    <n v="2014"/>
  </r>
  <r>
    <s v="增值税专用发票"/>
    <s v="QX"/>
    <n v="6101203"/>
    <n v="2014"/>
    <n v="8"/>
    <n v="29"/>
    <s v="开票专员"/>
    <s v="RMC"/>
    <x v="21"/>
    <s v="移动"/>
    <s v="全网"/>
    <x v="23"/>
    <s v="安卓游戏"/>
    <n v="-11514"/>
    <n v="2014"/>
  </r>
  <r>
    <s v="增值税专用发票"/>
    <s v="QX"/>
    <n v="6101221"/>
    <n v="2014"/>
    <n v="9"/>
    <n v="19"/>
    <s v="开票专员"/>
    <s v="津瑞"/>
    <x v="26"/>
    <s v="联通"/>
    <s v="宁夏"/>
    <x v="24"/>
    <s v="信息费"/>
    <n v="6096.51"/>
    <n v="2014"/>
  </r>
  <r>
    <s v="增值税专用发票"/>
    <s v="QX"/>
    <n v="6101225"/>
    <n v="2014"/>
    <n v="9"/>
    <n v="22"/>
    <s v="开票专员"/>
    <s v="津瑞"/>
    <x v="14"/>
    <s v="联通"/>
    <s v="江西"/>
    <x v="24"/>
    <s v="信息费"/>
    <n v="82689.039999999994"/>
    <n v="2014"/>
  </r>
  <r>
    <s v="增值税专用发票"/>
    <s v="QX"/>
    <n v="6101226"/>
    <n v="2014"/>
    <n v="9"/>
    <n v="22"/>
    <s v="开票专员"/>
    <s v="津瑞"/>
    <x v="11"/>
    <s v="电信"/>
    <s v="北京"/>
    <x v="24"/>
    <s v="信息费"/>
    <n v="15597.97"/>
    <n v="2014"/>
  </r>
  <r>
    <s v="增值税专用发票"/>
    <s v="QX"/>
    <n v="6101226"/>
    <n v="2014"/>
    <n v="9"/>
    <n v="22"/>
    <s v="开票专员"/>
    <s v="津瑞"/>
    <x v="11"/>
    <s v="电信"/>
    <s v="北京"/>
    <x v="25"/>
    <s v="信息费"/>
    <n v="14895.7"/>
    <n v="2014"/>
  </r>
  <r>
    <s v="增值税专用发票"/>
    <s v="QX"/>
    <n v="6101226"/>
    <n v="2014"/>
    <n v="9"/>
    <n v="22"/>
    <s v="开票专员"/>
    <s v="津瑞"/>
    <x v="11"/>
    <s v="电信"/>
    <s v="北京"/>
    <x v="26"/>
    <s v="信息费"/>
    <n v="14812.3"/>
    <n v="2014"/>
  </r>
  <r>
    <s v="增值税专用发票"/>
    <s v="QX"/>
    <n v="6101227"/>
    <n v="2014"/>
    <n v="9"/>
    <n v="22"/>
    <s v="开票专员"/>
    <s v="津瑞"/>
    <x v="11"/>
    <s v="电信"/>
    <s v="北京"/>
    <x v="24"/>
    <s v="彩铃"/>
    <n v="137.09"/>
    <n v="2014"/>
  </r>
  <r>
    <s v="增值税专用发票"/>
    <s v="QX"/>
    <n v="6101227"/>
    <n v="2014"/>
    <n v="9"/>
    <n v="22"/>
    <s v="开票专员"/>
    <s v="津瑞"/>
    <x v="11"/>
    <s v="电信"/>
    <s v="北京"/>
    <x v="25"/>
    <s v="彩铃"/>
    <n v="99.8"/>
    <n v="2014"/>
  </r>
  <r>
    <s v="增值税专用发票"/>
    <s v="QX"/>
    <n v="6101227"/>
    <n v="2014"/>
    <n v="9"/>
    <n v="22"/>
    <s v="开票专员"/>
    <s v="津瑞"/>
    <x v="11"/>
    <s v="电信"/>
    <s v="北京"/>
    <x v="26"/>
    <s v="彩铃"/>
    <n v="121.5"/>
    <n v="2014"/>
  </r>
  <r>
    <s v="增值税普通发票"/>
    <s v="QX"/>
    <s v="03898856"/>
    <n v="2014"/>
    <n v="9"/>
    <n v="19"/>
    <s v="开票专员"/>
    <s v="津瑞"/>
    <x v="4"/>
    <s v="联通"/>
    <s v="天津"/>
    <x v="22"/>
    <s v="彩铃"/>
    <n v="6821.25"/>
    <n v="2014"/>
  </r>
  <r>
    <s v="增值税普通发票"/>
    <s v="QX"/>
    <s v="03898857"/>
    <n v="2014"/>
    <n v="9"/>
    <n v="19"/>
    <s v="开票专员"/>
    <s v="津瑞"/>
    <x v="4"/>
    <s v="联通"/>
    <s v="天津"/>
    <x v="23"/>
    <s v="彩铃"/>
    <n v="6659.75"/>
    <n v="2014"/>
  </r>
  <r>
    <s v="增值税普通发票"/>
    <s v="QX"/>
    <s v="03898858"/>
    <n v="2014"/>
    <n v="9"/>
    <n v="22"/>
    <s v="开票专员"/>
    <s v="津瑞"/>
    <x v="11"/>
    <s v="电信"/>
    <s v="北京"/>
    <x v="22"/>
    <s v="信息费"/>
    <n v="15609.52"/>
    <n v="2014"/>
  </r>
  <r>
    <s v="增值税普通发票"/>
    <s v="QX"/>
    <s v="03898858"/>
    <n v="2014"/>
    <n v="9"/>
    <n v="22"/>
    <s v="开票专员"/>
    <s v="津瑞"/>
    <x v="11"/>
    <s v="电信"/>
    <s v="北京"/>
    <x v="23"/>
    <s v="信息费"/>
    <n v="14841.52"/>
    <n v="2014"/>
  </r>
  <r>
    <s v="增值税普通发票"/>
    <s v="QX"/>
    <s v="03923631"/>
    <n v="2014"/>
    <n v="9"/>
    <n v="22"/>
    <s v="开票专员"/>
    <s v="津瑞"/>
    <x v="11"/>
    <s v="电信"/>
    <s v="北京"/>
    <x v="22"/>
    <s v="彩铃"/>
    <n v="146.19"/>
    <n v="2014"/>
  </r>
  <r>
    <s v="增值税普通发票"/>
    <s v="QX"/>
    <s v="03923631"/>
    <n v="2014"/>
    <n v="9"/>
    <n v="22"/>
    <s v="开票专员"/>
    <s v="津瑞"/>
    <x v="11"/>
    <s v="电信"/>
    <s v="北京"/>
    <x v="23"/>
    <s v="彩铃"/>
    <n v="138.55000000000001"/>
    <n v="2014"/>
  </r>
  <r>
    <s v="增值税专用发票"/>
    <s v="QX"/>
    <n v="6101216"/>
    <n v="2014"/>
    <n v="9"/>
    <n v="17"/>
    <s v="开票专员"/>
    <s v="RMC"/>
    <x v="5"/>
    <s v="移动"/>
    <s v="陕西"/>
    <x v="24"/>
    <s v="信息费"/>
    <n v="132690"/>
    <n v="2014"/>
  </r>
  <r>
    <s v="增值税专用发票"/>
    <s v="QX"/>
    <n v="6101219"/>
    <n v="2014"/>
    <n v="9"/>
    <n v="18"/>
    <s v="开票专员"/>
    <s v="RMC"/>
    <x v="6"/>
    <s v="移动"/>
    <s v="全网"/>
    <x v="26"/>
    <s v="游戏"/>
    <n v="739962.97"/>
    <n v="2014"/>
  </r>
  <r>
    <s v="增值税专用发票"/>
    <s v="QX"/>
    <n v="6101222"/>
    <n v="2014"/>
    <n v="9"/>
    <n v="19"/>
    <s v="开票专员"/>
    <s v="RMC"/>
    <x v="5"/>
    <s v="移动"/>
    <s v="陕西"/>
    <x v="25"/>
    <s v="信息费"/>
    <n v="268434"/>
    <n v="2014"/>
  </r>
  <r>
    <s v="增值税专用发票"/>
    <s v="QX"/>
    <n v="6101241"/>
    <n v="2014"/>
    <n v="10"/>
    <n v="17"/>
    <s v="开票专员"/>
    <s v="津瑞"/>
    <x v="26"/>
    <s v="联通"/>
    <s v="宁夏"/>
    <x v="25"/>
    <s v="信息费"/>
    <n v="5944.51"/>
    <n v="2014"/>
  </r>
  <r>
    <s v="增值税专用发票"/>
    <s v="QX"/>
    <n v="6101254"/>
    <n v="2014"/>
    <n v="10"/>
    <n v="20"/>
    <s v="开票专员"/>
    <s v="津瑞"/>
    <x v="4"/>
    <s v="联通"/>
    <s v="天津"/>
    <x v="24"/>
    <s v="彩铃"/>
    <n v="6549.25"/>
    <n v="2014"/>
  </r>
  <r>
    <s v="增值税专用发票"/>
    <s v="QX"/>
    <n v="6101257"/>
    <n v="2014"/>
    <n v="10"/>
    <n v="20"/>
    <s v="开票专员"/>
    <s v="津瑞"/>
    <x v="7"/>
    <s v="电信"/>
    <s v="河南"/>
    <x v="24"/>
    <s v="彩铃"/>
    <n v="3815.69"/>
    <n v="2014"/>
  </r>
  <r>
    <s v="增值税专用发票"/>
    <s v="QX"/>
    <n v="6101258"/>
    <n v="2014"/>
    <n v="10"/>
    <n v="20"/>
    <s v="开票专员"/>
    <s v="津瑞"/>
    <x v="7"/>
    <s v="电信"/>
    <s v="河南"/>
    <x v="25"/>
    <s v="彩铃"/>
    <n v="3709.43"/>
    <n v="2014"/>
  </r>
  <r>
    <s v="增值税专用发票"/>
    <s v="QX"/>
    <n v="6101260"/>
    <n v="2014"/>
    <n v="10"/>
    <n v="20"/>
    <s v="开票专员"/>
    <s v="津瑞"/>
    <x v="14"/>
    <s v="联通"/>
    <s v="江西"/>
    <x v="25"/>
    <s v="信息费"/>
    <n v="80528.34"/>
    <n v="2014"/>
  </r>
  <r>
    <s v="增值税专用发票"/>
    <s v="QX"/>
    <n v="6101261"/>
    <n v="2014"/>
    <n v="10"/>
    <n v="22"/>
    <s v="开票专员"/>
    <s v="津瑞"/>
    <x v="19"/>
    <s v="联通"/>
    <s v="北京"/>
    <x v="24"/>
    <s v="信息费"/>
    <n v="1965.02"/>
    <n v="2014"/>
  </r>
  <r>
    <s v="增值税专用发票"/>
    <s v="QX"/>
    <n v="6101263"/>
    <n v="2014"/>
    <n v="10"/>
    <n v="27"/>
    <s v="开票专员"/>
    <s v="津瑞"/>
    <x v="27"/>
    <s v="联通"/>
    <s v="云南"/>
    <x v="12"/>
    <s v="彩信"/>
    <n v="6116.27"/>
    <n v="2013"/>
  </r>
  <r>
    <s v="增值税专用发票"/>
    <s v="QX"/>
    <n v="6101264"/>
    <n v="2014"/>
    <n v="10"/>
    <n v="27"/>
    <s v="开票专员"/>
    <s v="津瑞"/>
    <x v="27"/>
    <s v="联通"/>
    <s v="云南"/>
    <x v="13"/>
    <s v="彩信"/>
    <n v="5737.28"/>
    <n v="2013"/>
  </r>
  <r>
    <s v="增值税专用发票"/>
    <s v="QX"/>
    <n v="6101264"/>
    <n v="2014"/>
    <n v="10"/>
    <n v="27"/>
    <s v="开票专员"/>
    <s v="津瑞"/>
    <x v="27"/>
    <s v="联通"/>
    <s v="云南"/>
    <x v="14"/>
    <s v="彩信"/>
    <n v="5737.28"/>
    <n v="2013"/>
  </r>
  <r>
    <s v="增值税专用发票"/>
    <s v="QX"/>
    <n v="6101265"/>
    <n v="2014"/>
    <n v="10"/>
    <n v="27"/>
    <s v="开票专员"/>
    <s v="津瑞"/>
    <x v="27"/>
    <s v="联通"/>
    <s v="云南"/>
    <x v="15"/>
    <s v="彩信"/>
    <n v="4423.8533333333335"/>
    <n v="2013"/>
  </r>
  <r>
    <s v="增值税专用发票"/>
    <s v="QX"/>
    <n v="6101265"/>
    <n v="2014"/>
    <n v="10"/>
    <n v="27"/>
    <s v="开票专员"/>
    <s v="津瑞"/>
    <x v="27"/>
    <s v="联通"/>
    <s v="云南"/>
    <x v="16"/>
    <s v="彩信"/>
    <n v="4423.8533333333335"/>
    <n v="2013"/>
  </r>
  <r>
    <s v="增值税专用发票"/>
    <s v="QX"/>
    <n v="6101265"/>
    <n v="2014"/>
    <n v="10"/>
    <n v="27"/>
    <s v="开票专员"/>
    <s v="津瑞"/>
    <x v="27"/>
    <s v="联通"/>
    <s v="云南"/>
    <x v="17"/>
    <s v="彩信"/>
    <n v="4423.8533333333335"/>
    <n v="2013"/>
  </r>
  <r>
    <s v="增值税专用发票"/>
    <s v="QX"/>
    <n v="6101266"/>
    <n v="2014"/>
    <n v="10"/>
    <n v="27"/>
    <s v="开票专员"/>
    <s v="津瑞"/>
    <x v="27"/>
    <s v="联通"/>
    <s v="云南"/>
    <x v="18"/>
    <s v="彩信"/>
    <n v="2654.98"/>
    <n v="2013"/>
  </r>
  <r>
    <s v="增值税专用发票"/>
    <s v="QX"/>
    <n v="6101266"/>
    <n v="2014"/>
    <n v="10"/>
    <n v="27"/>
    <s v="开票专员"/>
    <s v="津瑞"/>
    <x v="27"/>
    <s v="联通"/>
    <s v="云南"/>
    <x v="19"/>
    <s v="彩信"/>
    <n v="2654.98"/>
    <n v="2013"/>
  </r>
  <r>
    <s v="增值税专用发票"/>
    <s v="QX"/>
    <n v="6101266"/>
    <n v="2014"/>
    <n v="10"/>
    <n v="27"/>
    <s v="开票专员"/>
    <s v="津瑞"/>
    <x v="27"/>
    <s v="联通"/>
    <s v="云南"/>
    <x v="20"/>
    <s v="彩信"/>
    <n v="2654.98"/>
    <n v="2013"/>
  </r>
  <r>
    <s v="增值税专用发票"/>
    <s v="QX"/>
    <n v="6101267"/>
    <n v="2014"/>
    <n v="10"/>
    <n v="27"/>
    <s v="开票专员"/>
    <s v="津瑞"/>
    <x v="27"/>
    <s v="联通"/>
    <s v="云南"/>
    <x v="21"/>
    <s v="彩信"/>
    <n v="2166.14"/>
    <n v="2014"/>
  </r>
  <r>
    <s v="增值税专用发票"/>
    <s v="QX"/>
    <n v="6101267"/>
    <n v="2014"/>
    <n v="10"/>
    <n v="27"/>
    <s v="开票专员"/>
    <s v="津瑞"/>
    <x v="27"/>
    <s v="联通"/>
    <s v="云南"/>
    <x v="22"/>
    <s v="彩信"/>
    <n v="2166.14"/>
    <n v="2014"/>
  </r>
  <r>
    <s v="增值税专用发票"/>
    <s v="QX"/>
    <n v="6101267"/>
    <n v="2014"/>
    <n v="10"/>
    <n v="27"/>
    <s v="开票专员"/>
    <s v="津瑞"/>
    <x v="27"/>
    <s v="联通"/>
    <s v="云南"/>
    <x v="23"/>
    <s v="彩信"/>
    <n v="2166.14"/>
    <n v="2014"/>
  </r>
  <r>
    <s v="增值税专用发票"/>
    <s v="QX"/>
    <n v="6101272"/>
    <n v="2014"/>
    <n v="10"/>
    <n v="29"/>
    <s v="开票专员"/>
    <s v="津瑞"/>
    <x v="8"/>
    <s v="电信"/>
    <s v="山西"/>
    <x v="22"/>
    <s v="彩铃"/>
    <n v="59071"/>
    <n v="2014"/>
  </r>
  <r>
    <s v="增值税普通发票"/>
    <s v="QX"/>
    <s v="03923634"/>
    <n v="2014"/>
    <n v="10"/>
    <n v="22"/>
    <s v="开票专员"/>
    <s v="津瑞"/>
    <x v="19"/>
    <s v="联通"/>
    <s v="北京"/>
    <x v="23"/>
    <s v="信息费"/>
    <n v="8"/>
    <n v="2014"/>
  </r>
  <r>
    <s v="增值税专用发票"/>
    <s v="QX"/>
    <n v="6101262"/>
    <n v="2014"/>
    <n v="10"/>
    <n v="24"/>
    <s v="开票专员"/>
    <s v="RMC"/>
    <x v="5"/>
    <s v="移动"/>
    <s v="陕西"/>
    <x v="26"/>
    <s v="信息费"/>
    <n v="2152"/>
    <n v="2014"/>
  </r>
  <r>
    <s v="增值税专用发票"/>
    <s v="QX"/>
    <s v="06101287"/>
    <n v="2014"/>
    <n v="11"/>
    <n v="13"/>
    <s v="开票专员"/>
    <s v="津瑞"/>
    <x v="7"/>
    <s v="电信"/>
    <s v="河南"/>
    <x v="26"/>
    <s v="彩铃"/>
    <n v="3623.42"/>
    <n v="2014"/>
  </r>
  <r>
    <s v="增值税专用发票"/>
    <s v="QX"/>
    <s v="06101287"/>
    <n v="2014"/>
    <n v="11"/>
    <n v="13"/>
    <s v="开票专员"/>
    <s v="津瑞"/>
    <x v="7"/>
    <s v="电信"/>
    <s v="河南"/>
    <x v="27"/>
    <s v="彩铃"/>
    <n v="3565.94"/>
    <n v="2014"/>
  </r>
  <r>
    <s v="增值税专用发票"/>
    <s v="QX"/>
    <s v="06101301"/>
    <n v="2014"/>
    <n v="11"/>
    <n v="24"/>
    <s v="开票专员"/>
    <s v="津瑞"/>
    <x v="14"/>
    <s v="联通"/>
    <s v="江西"/>
    <x v="26"/>
    <s v="信息费"/>
    <n v="38770.18"/>
    <n v="2014"/>
  </r>
  <r>
    <s v="增值税专用发票"/>
    <s v="QX"/>
    <s v="06101301"/>
    <n v="2014"/>
    <n v="11"/>
    <n v="24"/>
    <s v="开票专员"/>
    <s v="津瑞"/>
    <x v="14"/>
    <s v="联通"/>
    <s v="江西"/>
    <x v="26"/>
    <s v="彩信"/>
    <n v="36182.980000000003"/>
    <n v="2014"/>
  </r>
  <r>
    <s v="增值税专用发票"/>
    <s v="QX"/>
    <s v="06101301"/>
    <n v="2014"/>
    <n v="11"/>
    <n v="24"/>
    <s v="开票专员"/>
    <s v="津瑞"/>
    <x v="14"/>
    <s v="联通"/>
    <s v="江西"/>
    <x v="26"/>
    <s v="彩铃"/>
    <n v="3336.3"/>
    <n v="2014"/>
  </r>
  <r>
    <s v="增值税专用发票"/>
    <s v="QX"/>
    <s v="06101290"/>
    <n v="2014"/>
    <n v="11"/>
    <n v="17"/>
    <s v="开票专员"/>
    <s v="津瑞"/>
    <x v="4"/>
    <s v="联通"/>
    <s v="天津"/>
    <x v="25"/>
    <s v="彩铃"/>
    <n v="6377.86"/>
    <n v="2014"/>
  </r>
  <r>
    <s v="增值税专用发票"/>
    <s v="QX"/>
    <s v="06101289"/>
    <n v="2014"/>
    <n v="11"/>
    <n v="17"/>
    <s v="开票专员"/>
    <s v="RMC"/>
    <x v="6"/>
    <s v="移动"/>
    <s v="全网"/>
    <x v="28"/>
    <s v="游戏"/>
    <n v="930134.71"/>
    <n v="2014"/>
  </r>
  <r>
    <s v="增值税专用发票"/>
    <s v="QX"/>
    <s v="06101296"/>
    <n v="2014"/>
    <n v="11"/>
    <n v="18"/>
    <s v="开票专员"/>
    <s v="RMC"/>
    <x v="5"/>
    <s v="移动"/>
    <s v="陕西"/>
    <x v="27"/>
    <s v="信息费"/>
    <n v="71218"/>
    <n v="2014"/>
  </r>
  <r>
    <s v="增值税专用发票"/>
    <s v="QX"/>
    <s v="06101281"/>
    <n v="2014"/>
    <n v="11"/>
    <n v="12"/>
    <s v="开票专员"/>
    <s v="RMC"/>
    <x v="2"/>
    <s v="移动"/>
    <s v="天津"/>
    <x v="26"/>
    <s v="信息费"/>
    <n v="1097.77"/>
    <n v="2014"/>
  </r>
  <r>
    <s v="增值税专用发票"/>
    <s v="QX"/>
    <s v="06101282"/>
    <n v="2014"/>
    <n v="11"/>
    <n v="12"/>
    <s v="开票专员"/>
    <s v="RMC"/>
    <x v="2"/>
    <s v="移动"/>
    <s v="天津"/>
    <x v="27"/>
    <s v="信息费"/>
    <n v="659.5"/>
    <n v="2014"/>
  </r>
  <r>
    <s v="增值税专用发票"/>
    <s v="QX"/>
    <s v="06101283"/>
    <n v="2014"/>
    <n v="11"/>
    <n v="12"/>
    <s v="开票专员"/>
    <s v="RMC"/>
    <x v="2"/>
    <s v="移动"/>
    <s v="天津"/>
    <x v="28"/>
    <s v="信息费"/>
    <n v="1350.65"/>
    <n v="2014"/>
  </r>
  <r>
    <s v="增值税专用发票"/>
    <s v="QX"/>
    <s v="06101302"/>
    <n v="2014"/>
    <n v="12"/>
    <n v="5"/>
    <s v="开票专员"/>
    <s v="RMC"/>
    <x v="23"/>
    <s v="其他"/>
    <s v="全网"/>
    <x v="26"/>
    <s v="安卓游戏"/>
    <n v="16997.400000000001"/>
    <n v="2014"/>
  </r>
  <r>
    <s v="增值税专用发票"/>
    <s v="QX"/>
    <s v="06101303"/>
    <n v="2014"/>
    <n v="12"/>
    <n v="5"/>
    <s v="开票专员"/>
    <s v="RMC"/>
    <x v="25"/>
    <s v="其他"/>
    <s v="全网"/>
    <x v="26"/>
    <s v="安卓游戏"/>
    <n v="45524"/>
    <n v="2014"/>
  </r>
  <r>
    <s v="增值税普通发票"/>
    <s v="QX"/>
    <s v="03923637"/>
    <n v="2014"/>
    <n v="12"/>
    <n v="5"/>
    <s v="开票专员"/>
    <s v="津瑞"/>
    <x v="17"/>
    <s v="电信"/>
    <s v="江苏"/>
    <x v="23"/>
    <s v="彩信"/>
    <n v="11333.46"/>
    <n v="2014"/>
  </r>
  <r>
    <s v="增值税专用发票"/>
    <s v="QX"/>
    <s v="06101306"/>
    <n v="2014"/>
    <n v="12"/>
    <n v="5"/>
    <s v="开票专员"/>
    <s v="津瑞"/>
    <x v="17"/>
    <s v="电信"/>
    <s v="江苏"/>
    <x v="24"/>
    <s v="彩信"/>
    <n v="10585.87"/>
    <n v="2014"/>
  </r>
  <r>
    <s v="增值税专用发票"/>
    <s v="QX"/>
    <s v="06101306"/>
    <n v="2014"/>
    <n v="12"/>
    <n v="5"/>
    <s v="开票专员"/>
    <s v="津瑞"/>
    <x v="17"/>
    <s v="电信"/>
    <s v="江苏"/>
    <x v="25"/>
    <s v="彩信"/>
    <n v="9833.3700000000008"/>
    <n v="2014"/>
  </r>
  <r>
    <s v="增值税专用发票"/>
    <s v="QX"/>
    <s v="06101306"/>
    <n v="2014"/>
    <n v="12"/>
    <n v="5"/>
    <s v="开票专员"/>
    <s v="津瑞"/>
    <x v="17"/>
    <s v="电信"/>
    <s v="江苏"/>
    <x v="26"/>
    <s v="彩信"/>
    <n v="9074.6200000000008"/>
    <n v="2014"/>
  </r>
  <r>
    <s v="增值税专用发票"/>
    <s v="QX"/>
    <s v="06101306"/>
    <n v="2014"/>
    <n v="12"/>
    <n v="5"/>
    <s v="开票专员"/>
    <s v="津瑞"/>
    <x v="17"/>
    <s v="电信"/>
    <s v="江苏"/>
    <x v="27"/>
    <s v="彩信"/>
    <n v="8230.82"/>
    <n v="2014"/>
  </r>
  <r>
    <s v="增值税专用发票"/>
    <s v="QX"/>
    <s v="06101306"/>
    <n v="2014"/>
    <n v="12"/>
    <n v="5"/>
    <s v="开票专员"/>
    <s v="津瑞"/>
    <x v="17"/>
    <s v="电信"/>
    <s v="江苏"/>
    <x v="28"/>
    <s v="彩信"/>
    <n v="7537.51"/>
    <n v="2014"/>
  </r>
  <r>
    <s v="增值税专用发票"/>
    <s v="QX"/>
    <s v="06101310"/>
    <n v="2014"/>
    <n v="12"/>
    <n v="10"/>
    <s v="开票专员"/>
    <s v="RMC"/>
    <x v="28"/>
    <s v="其他"/>
    <s v="全网"/>
    <x v="27"/>
    <s v="安卓游戏"/>
    <n v="23221.8"/>
    <n v="2014"/>
  </r>
  <r>
    <s v="增值税专用发票"/>
    <s v="QX"/>
    <s v="06101310"/>
    <n v="2014"/>
    <n v="12"/>
    <n v="10"/>
    <s v="开票专员"/>
    <s v="RMC"/>
    <x v="28"/>
    <s v="其他"/>
    <s v="全网"/>
    <x v="28"/>
    <s v="安卓游戏"/>
    <n v="16957.5"/>
    <n v="2014"/>
  </r>
  <r>
    <s v="增值税专用发票"/>
    <s v="QX"/>
    <s v="06101310"/>
    <n v="2014"/>
    <n v="12"/>
    <n v="10"/>
    <s v="开票专员"/>
    <s v="RMC"/>
    <x v="28"/>
    <s v="其他"/>
    <s v="全网"/>
    <x v="29"/>
    <s v="安卓游戏"/>
    <n v="15408.05"/>
    <n v="2014"/>
  </r>
  <r>
    <s v="增值税专用发票"/>
    <s v="QX"/>
    <s v="06101313"/>
    <n v="2014"/>
    <n v="12"/>
    <n v="11"/>
    <s v="开票专员"/>
    <s v="RMC"/>
    <x v="25"/>
    <s v="其他"/>
    <s v="全网"/>
    <x v="27"/>
    <s v="安卓游戏"/>
    <n v="46369.5"/>
    <n v="2014"/>
  </r>
  <r>
    <s v="增值税专用发票"/>
    <s v="QX"/>
    <s v="06101313"/>
    <n v="2014"/>
    <n v="12"/>
    <n v="11"/>
    <s v="开票专员"/>
    <s v="RMC"/>
    <x v="25"/>
    <s v="其他"/>
    <s v="全网"/>
    <x v="28"/>
    <s v="安卓游戏"/>
    <n v="43396"/>
    <n v="2014"/>
  </r>
  <r>
    <s v="增值税专用发票"/>
    <s v="QX"/>
    <s v="06101313"/>
    <n v="2014"/>
    <n v="12"/>
    <n v="11"/>
    <s v="开票专员"/>
    <s v="RMC"/>
    <x v="25"/>
    <s v="其他"/>
    <s v="全网"/>
    <x v="29"/>
    <s v="安卓游戏"/>
    <n v="28481"/>
    <n v="2014"/>
  </r>
  <r>
    <s v="增值税专用发票"/>
    <s v="QX"/>
    <s v="06101315"/>
    <n v="2014"/>
    <n v="12"/>
    <n v="12"/>
    <s v="开票专员"/>
    <s v="津瑞"/>
    <x v="22"/>
    <s v="联通"/>
    <s v="青海"/>
    <x v="24"/>
    <s v="信息费"/>
    <n v="3372.6"/>
    <n v="2014"/>
  </r>
  <r>
    <s v="增值税专用发票"/>
    <s v="QX"/>
    <s v="06101317"/>
    <n v="2014"/>
    <n v="12"/>
    <n v="12"/>
    <s v="开票专员"/>
    <s v="津瑞"/>
    <x v="22"/>
    <s v="联通"/>
    <s v="青海"/>
    <x v="25"/>
    <s v="信息费"/>
    <n v="3084.6"/>
    <n v="2014"/>
  </r>
  <r>
    <s v="增值税专用发票"/>
    <s v="QX"/>
    <s v="06101318"/>
    <n v="2014"/>
    <n v="12"/>
    <n v="12"/>
    <s v="开票专员"/>
    <s v="津瑞"/>
    <x v="22"/>
    <s v="联通"/>
    <s v="青海"/>
    <x v="26"/>
    <s v="信息费"/>
    <n v="3183"/>
    <n v="2014"/>
  </r>
  <r>
    <s v="增值税专用发票"/>
    <s v="QX"/>
    <s v="06101337"/>
    <n v="2014"/>
    <n v="12"/>
    <n v="19"/>
    <s v="开票专员"/>
    <s v="津瑞"/>
    <x v="22"/>
    <s v="联通"/>
    <s v="青海"/>
    <x v="27"/>
    <s v="信息费"/>
    <n v="3080.4"/>
    <n v="2014"/>
  </r>
  <r>
    <s v="增值税专用发票"/>
    <s v="QX"/>
    <s v="06101337"/>
    <n v="2014"/>
    <n v="12"/>
    <n v="19"/>
    <s v="开票专员"/>
    <s v="津瑞"/>
    <x v="22"/>
    <s v="联通"/>
    <s v="青海"/>
    <x v="28"/>
    <s v="信息费"/>
    <n v="2994.51"/>
    <n v="2014"/>
  </r>
  <r>
    <s v="增值税专用发票"/>
    <s v="QX"/>
    <s v="06101337"/>
    <n v="2014"/>
    <n v="12"/>
    <n v="19"/>
    <s v="开票专员"/>
    <s v="津瑞"/>
    <x v="22"/>
    <s v="联通"/>
    <s v="青海"/>
    <x v="29"/>
    <s v="信息费"/>
    <n v="2889"/>
    <n v="2014"/>
  </r>
  <r>
    <s v="增值税专用发票"/>
    <s v="QX"/>
    <s v="06101322"/>
    <n v="2014"/>
    <n v="12"/>
    <n v="15"/>
    <s v="开票专员"/>
    <s v="津瑞"/>
    <x v="20"/>
    <s v="其他"/>
    <s v="重庆"/>
    <x v="12"/>
    <s v="彩铃"/>
    <n v="4582.8"/>
    <n v="2013"/>
  </r>
  <r>
    <s v="增值税专用发票"/>
    <s v="QX"/>
    <s v="06101325"/>
    <n v="2014"/>
    <n v="12"/>
    <n v="16"/>
    <s v="开票专员"/>
    <s v="津瑞"/>
    <x v="11"/>
    <s v="电信"/>
    <s v="北京"/>
    <x v="27"/>
    <s v="信息费"/>
    <n v="4439.25"/>
    <n v="2014"/>
  </r>
  <r>
    <s v="增值税专用发票"/>
    <s v="QX"/>
    <s v="06101325"/>
    <n v="2014"/>
    <n v="12"/>
    <n v="16"/>
    <s v="开票专员"/>
    <s v="津瑞"/>
    <x v="11"/>
    <s v="电信"/>
    <s v="北京"/>
    <x v="28"/>
    <s v="信息费"/>
    <n v="4314.78"/>
    <n v="2014"/>
  </r>
  <r>
    <s v="增值税专用发票"/>
    <s v="QX"/>
    <s v="06101325"/>
    <n v="2014"/>
    <n v="12"/>
    <n v="16"/>
    <s v="开票专员"/>
    <s v="津瑞"/>
    <x v="11"/>
    <s v="电信"/>
    <s v="北京"/>
    <x v="27"/>
    <s v="彩铃"/>
    <n v="105.02"/>
    <n v="2014"/>
  </r>
  <r>
    <s v="增值税专用发票"/>
    <s v="QX"/>
    <s v="06101325"/>
    <n v="2014"/>
    <n v="12"/>
    <n v="16"/>
    <s v="开票专员"/>
    <s v="津瑞"/>
    <x v="11"/>
    <s v="电信"/>
    <s v="北京"/>
    <x v="28"/>
    <s v="彩铃"/>
    <n v="112.2"/>
    <n v="2014"/>
  </r>
  <r>
    <s v="增值税专用发票"/>
    <s v="QX"/>
    <s v="06101326"/>
    <n v="2014"/>
    <n v="12"/>
    <n v="16"/>
    <s v="开票专员"/>
    <s v="津瑞"/>
    <x v="26"/>
    <s v="联通"/>
    <s v="宁夏"/>
    <x v="26"/>
    <s v="信息费"/>
    <n v="5815.51"/>
    <n v="2014"/>
  </r>
  <r>
    <s v="增值税专用发票"/>
    <s v="QX"/>
    <s v="06101327"/>
    <n v="2014"/>
    <n v="12"/>
    <n v="16"/>
    <s v="开票专员"/>
    <s v="津瑞"/>
    <x v="26"/>
    <s v="联通"/>
    <s v="宁夏"/>
    <x v="27"/>
    <s v="信息费"/>
    <n v="5679.99"/>
    <n v="2014"/>
  </r>
  <r>
    <s v="增值税专用发票"/>
    <s v="QX"/>
    <s v="06101333"/>
    <n v="2014"/>
    <n v="12"/>
    <n v="17"/>
    <s v="开票专员"/>
    <s v="津瑞"/>
    <x v="4"/>
    <s v="联通"/>
    <s v="天津"/>
    <x v="26"/>
    <s v="彩铃"/>
    <n v="6222"/>
    <n v="2014"/>
  </r>
  <r>
    <s v="增值税专用发票"/>
    <s v="QX"/>
    <n v="25870142"/>
    <n v="2014"/>
    <n v="12"/>
    <n v="22"/>
    <s v="开票专员"/>
    <s v="RMC"/>
    <x v="29"/>
    <s v="其他"/>
    <s v="全网"/>
    <x v="19"/>
    <s v="安卓游戏"/>
    <n v="5676.25"/>
    <n v="2014"/>
  </r>
  <r>
    <s v="增值税专用发票"/>
    <s v="QX"/>
    <n v="25870142"/>
    <n v="2014"/>
    <n v="12"/>
    <n v="22"/>
    <s v="开票专员"/>
    <s v="RMC"/>
    <x v="29"/>
    <s v="其他"/>
    <s v="全网"/>
    <x v="20"/>
    <s v="安卓游戏"/>
    <n v="8930"/>
    <n v="2014"/>
  </r>
  <r>
    <s v="增值税专用发票"/>
    <s v="QX"/>
    <n v="25870142"/>
    <n v="2014"/>
    <n v="12"/>
    <n v="22"/>
    <s v="开票专员"/>
    <s v="RMC"/>
    <x v="29"/>
    <s v="其他"/>
    <s v="全网"/>
    <x v="21"/>
    <s v="安卓游戏"/>
    <n v="1341"/>
    <n v="2014"/>
  </r>
  <r>
    <s v="增值税专用发票"/>
    <s v="QX"/>
    <n v="25870142"/>
    <n v="2014"/>
    <n v="12"/>
    <n v="22"/>
    <s v="开票专员"/>
    <s v="RMC"/>
    <x v="29"/>
    <s v="其他"/>
    <s v="全网"/>
    <x v="22"/>
    <s v="安卓游戏"/>
    <n v="10065.25"/>
    <n v="2014"/>
  </r>
  <r>
    <s v="增值税专用发票"/>
    <s v="QX"/>
    <n v="25870142"/>
    <n v="2014"/>
    <n v="12"/>
    <n v="22"/>
    <s v="开票专员"/>
    <s v="RMC"/>
    <x v="29"/>
    <s v="其他"/>
    <s v="全网"/>
    <x v="23"/>
    <s v="安卓游戏"/>
    <n v="5728.5"/>
    <n v="2014"/>
  </r>
  <r>
    <s v="增值税专用发票"/>
    <s v="QX"/>
    <n v="25870142"/>
    <n v="2014"/>
    <n v="12"/>
    <n v="22"/>
    <s v="开票专员"/>
    <s v="RMC"/>
    <x v="29"/>
    <s v="其他"/>
    <s v="全网"/>
    <x v="24"/>
    <s v="安卓游戏"/>
    <n v="7334"/>
    <n v="2014"/>
  </r>
  <r>
    <s v="增值税专用发票"/>
    <s v="QX"/>
    <n v="25870142"/>
    <n v="2014"/>
    <n v="12"/>
    <n v="22"/>
    <s v="开票专员"/>
    <s v="RMC"/>
    <x v="29"/>
    <s v="其他"/>
    <s v="全网"/>
    <x v="25"/>
    <s v="安卓游戏"/>
    <n v="7552.5"/>
    <n v="2014"/>
  </r>
  <r>
    <s v="增值税专用发票"/>
    <s v="QX"/>
    <n v="25870142"/>
    <n v="2014"/>
    <n v="12"/>
    <n v="22"/>
    <s v="开票专员"/>
    <s v="RMC"/>
    <x v="29"/>
    <s v="其他"/>
    <s v="全网"/>
    <x v="26"/>
    <s v="安卓游戏"/>
    <n v="1700.5"/>
    <n v="2014"/>
  </r>
  <r>
    <s v="增值税专用发票"/>
    <s v="QX"/>
    <n v="25870142"/>
    <n v="2014"/>
    <n v="12"/>
    <n v="22"/>
    <s v="开票专员"/>
    <s v="RMC"/>
    <x v="29"/>
    <s v="其他"/>
    <s v="全网"/>
    <x v="27"/>
    <s v="安卓游戏"/>
    <n v="3610"/>
    <n v="2014"/>
  </r>
  <r>
    <s v="增值税专用发票"/>
    <s v="QX"/>
    <n v="25870142"/>
    <n v="2014"/>
    <n v="12"/>
    <n v="22"/>
    <s v="开票专员"/>
    <s v="RMC"/>
    <x v="29"/>
    <s v="其他"/>
    <s v="全网"/>
    <x v="28"/>
    <s v="安卓游戏"/>
    <n v="5652.5"/>
    <n v="2014"/>
  </r>
  <r>
    <s v="增值税专用发票"/>
    <s v="QX"/>
    <n v="25870142"/>
    <n v="2014"/>
    <n v="12"/>
    <n v="22"/>
    <s v="开票专员"/>
    <s v="RMC"/>
    <x v="29"/>
    <s v="其他"/>
    <s v="全网"/>
    <x v="29"/>
    <s v="安卓游戏"/>
    <n v="3301.25"/>
    <n v="2014"/>
  </r>
  <r>
    <s v="增值税专用发票"/>
    <s v="QX"/>
    <n v="25870147"/>
    <n v="2014"/>
    <n v="12"/>
    <n v="31"/>
    <s v="开票专员"/>
    <s v="津瑞"/>
    <x v="30"/>
    <s v="其他"/>
    <s v="重庆"/>
    <x v="12"/>
    <s v="彩铃"/>
    <n v="4582.8040000000001"/>
    <n v="2013"/>
  </r>
  <r>
    <s v="增值税专用发票"/>
    <s v="QX"/>
    <s v="06101332"/>
    <n v="2014"/>
    <n v="12"/>
    <n v="17"/>
    <s v="开票专员"/>
    <s v="RMC"/>
    <x v="2"/>
    <s v="移动"/>
    <s v="天津"/>
    <x v="29"/>
    <s v="信息费"/>
    <n v="1003.85"/>
    <n v="2014"/>
  </r>
  <r>
    <s v="增值税普通发票"/>
    <s v="QX"/>
    <s v="03923645-3646"/>
    <n v="2015"/>
    <n v="3"/>
    <n v="4"/>
    <s v="开票专员"/>
    <s v="RMC"/>
    <x v="3"/>
    <s v="移动"/>
    <s v="吉林"/>
    <x v="22"/>
    <s v="信息费"/>
    <n v="170675.54"/>
    <n v="2014"/>
  </r>
  <r>
    <s v="增值税普通发票"/>
    <s v="QX"/>
    <s v="03923647-3648"/>
    <n v="2015"/>
    <n v="3"/>
    <n v="4"/>
    <s v="开票专员"/>
    <s v="RMC"/>
    <x v="3"/>
    <s v="移动"/>
    <s v="吉林"/>
    <x v="23"/>
    <s v="信息费"/>
    <n v="161967.01999999999"/>
    <n v="2014"/>
  </r>
  <r>
    <s v="增值税专用发票"/>
    <s v="QX"/>
    <s v="25870158"/>
    <n v="2015"/>
    <n v="1"/>
    <n v="7"/>
    <s v="开票专员"/>
    <s v="津瑞"/>
    <x v="7"/>
    <s v="电信"/>
    <s v="河南"/>
    <x v="28"/>
    <s v="彩铃"/>
    <n v="3467.96"/>
    <n v="2014"/>
  </r>
  <r>
    <s v="增值税专用发票"/>
    <s v="QX"/>
    <s v="25870158"/>
    <n v="2015"/>
    <n v="1"/>
    <n v="7"/>
    <s v="开票专员"/>
    <s v="津瑞"/>
    <x v="7"/>
    <s v="电信"/>
    <s v="河南"/>
    <x v="29"/>
    <s v="彩铃"/>
    <n v="3364.44"/>
    <n v="2014"/>
  </r>
  <r>
    <s v="增值税专用发票"/>
    <s v="QX"/>
    <s v="25870151"/>
    <n v="2015"/>
    <n v="1"/>
    <n v="9"/>
    <s v="开票专员"/>
    <s v="津瑞"/>
    <x v="31"/>
    <s v="联通"/>
    <s v="全网"/>
    <x v="28"/>
    <s v="信息费"/>
    <n v="574324.61"/>
    <n v="2014"/>
  </r>
  <r>
    <s v="增值税专用发票"/>
    <s v="QX"/>
    <s v="25870155"/>
    <n v="2015"/>
    <n v="1"/>
    <n v="9"/>
    <s v="开票专员"/>
    <s v="津瑞"/>
    <x v="31"/>
    <s v="联通"/>
    <s v="全网"/>
    <x v="29"/>
    <s v="信息费"/>
    <n v="271986.68"/>
    <n v="2014"/>
  </r>
  <r>
    <s v="增值税普通发票"/>
    <s v="QX"/>
    <s v="03923638"/>
    <n v="2015"/>
    <n v="1"/>
    <n v="15"/>
    <s v="开票专员"/>
    <s v="津瑞"/>
    <x v="18"/>
    <s v="联通"/>
    <s v="陕西"/>
    <x v="17"/>
    <s v="信息费"/>
    <n v="4425.5"/>
    <n v="2013"/>
  </r>
  <r>
    <s v="增值税普通发票"/>
    <s v="QX"/>
    <s v="03923639"/>
    <n v="2015"/>
    <n v="1"/>
    <n v="15"/>
    <s v="开票专员"/>
    <s v="津瑞"/>
    <x v="18"/>
    <s v="联通"/>
    <s v="陕西"/>
    <x v="18"/>
    <s v="信息费"/>
    <n v="4245.49"/>
    <n v="2013"/>
  </r>
  <r>
    <s v="增值税普通发票"/>
    <s v="QX"/>
    <s v="03923640"/>
    <n v="2015"/>
    <n v="1"/>
    <n v="15"/>
    <s v="开票专员"/>
    <s v="津瑞"/>
    <x v="18"/>
    <s v="联通"/>
    <s v="陕西"/>
    <x v="19"/>
    <s v="信息费"/>
    <n v="4020.5"/>
    <n v="2014"/>
  </r>
  <r>
    <s v="增值税普通发票"/>
    <s v="QX"/>
    <s v="03923641"/>
    <n v="2015"/>
    <n v="1"/>
    <n v="15"/>
    <s v="开票专员"/>
    <s v="津瑞"/>
    <x v="18"/>
    <s v="联通"/>
    <s v="陕西"/>
    <x v="20"/>
    <s v="信息费"/>
    <n v="3848.5"/>
    <n v="2014"/>
  </r>
  <r>
    <s v="增值税普通发票"/>
    <s v="QX"/>
    <s v="03923642"/>
    <n v="2015"/>
    <n v="1"/>
    <n v="15"/>
    <s v="开票专员"/>
    <s v="津瑞"/>
    <x v="18"/>
    <s v="联通"/>
    <s v="陕西"/>
    <x v="21"/>
    <s v="信息费"/>
    <n v="3727"/>
    <n v="2014"/>
  </r>
  <r>
    <s v="增值税普通发票"/>
    <s v="QX"/>
    <s v="03923643"/>
    <n v="2015"/>
    <n v="1"/>
    <n v="15"/>
    <s v="开票专员"/>
    <s v="津瑞"/>
    <x v="18"/>
    <s v="联通"/>
    <s v="陕西"/>
    <x v="22"/>
    <s v="信息费"/>
    <n v="3517"/>
    <n v="2014"/>
  </r>
  <r>
    <s v="增值税普通发票"/>
    <s v="QX"/>
    <s v="03923644"/>
    <n v="2015"/>
    <n v="1"/>
    <n v="15"/>
    <s v="开票专员"/>
    <s v="津瑞"/>
    <x v="18"/>
    <s v="联通"/>
    <s v="陕西"/>
    <x v="23"/>
    <s v="信息费"/>
    <n v="3318"/>
    <n v="2014"/>
  </r>
  <r>
    <s v="增值税专用发票"/>
    <s v="QX"/>
    <s v="25870165"/>
    <n v="2015"/>
    <n v="1"/>
    <n v="19"/>
    <s v="开票专员"/>
    <s v="津瑞"/>
    <x v="26"/>
    <s v="联通"/>
    <s v="宁夏"/>
    <x v="28"/>
    <s v="信息费"/>
    <n v="5544.01"/>
    <n v="2014"/>
  </r>
  <r>
    <s v="增值税专用发票"/>
    <s v="QX"/>
    <s v="25870167"/>
    <n v="2015"/>
    <n v="1"/>
    <n v="19"/>
    <s v="开票专员"/>
    <s v="津瑞"/>
    <x v="14"/>
    <s v="联通"/>
    <s v="江西"/>
    <x v="27"/>
    <s v="信息费"/>
    <n v="37088.75"/>
    <n v="2014"/>
  </r>
  <r>
    <s v="增值税专用发票"/>
    <s v="QX"/>
    <s v="25870167"/>
    <n v="2015"/>
    <n v="1"/>
    <n v="19"/>
    <s v="开票专员"/>
    <s v="津瑞"/>
    <x v="14"/>
    <s v="联通"/>
    <s v="江西"/>
    <x v="27"/>
    <s v="彩信"/>
    <n v="35374.51"/>
    <n v="2014"/>
  </r>
  <r>
    <s v="增值税专用发票"/>
    <s v="QX"/>
    <s v="25870167"/>
    <n v="2015"/>
    <n v="1"/>
    <n v="19"/>
    <s v="开票专员"/>
    <s v="津瑞"/>
    <x v="14"/>
    <s v="联通"/>
    <s v="江西"/>
    <x v="27"/>
    <s v="彩铃"/>
    <n v="3203.65"/>
    <n v="2014"/>
  </r>
  <r>
    <s v="增值税专用发票"/>
    <s v="QX"/>
    <s v="25870169"/>
    <n v="2015"/>
    <n v="1"/>
    <n v="19"/>
    <s v="开票专员"/>
    <s v="津瑞"/>
    <x v="4"/>
    <s v="联通"/>
    <s v="天津"/>
    <x v="27"/>
    <s v="彩铃"/>
    <n v="6111.5"/>
    <n v="2014"/>
  </r>
  <r>
    <s v="增值税专用发票"/>
    <s v="QX"/>
    <s v="25870172"/>
    <n v="2015"/>
    <n v="1"/>
    <n v="20"/>
    <s v="开票专员"/>
    <s v="津瑞"/>
    <x v="11"/>
    <s v="电信"/>
    <s v="北京"/>
    <x v="29"/>
    <s v="信息费"/>
    <n v="1292.27"/>
    <n v="2014"/>
  </r>
  <r>
    <s v="增值税专用发票"/>
    <s v="QX"/>
    <s v="25870172"/>
    <n v="2015"/>
    <n v="1"/>
    <n v="20"/>
    <s v="开票专员"/>
    <s v="津瑞"/>
    <x v="11"/>
    <s v="电信"/>
    <s v="北京"/>
    <x v="29"/>
    <s v="彩铃"/>
    <n v="115.97"/>
    <n v="2014"/>
  </r>
  <r>
    <s v="增值税专用发票"/>
    <s v="QX"/>
    <s v="25870178"/>
    <n v="2015"/>
    <n v="1"/>
    <n v="26"/>
    <s v="开票专员"/>
    <s v="津瑞"/>
    <x v="8"/>
    <s v="电信"/>
    <s v="山西"/>
    <x v="26"/>
    <s v="彩铃"/>
    <n v="57982"/>
    <n v="2014"/>
  </r>
  <r>
    <s v="增值税专用发票"/>
    <s v="QX"/>
    <s v="25870179"/>
    <n v="2015"/>
    <n v="1"/>
    <n v="27"/>
    <s v="开票专员"/>
    <s v="津瑞"/>
    <x v="14"/>
    <s v="联通"/>
    <s v="江西"/>
    <x v="28"/>
    <s v="信息费"/>
    <n v="35955.19"/>
    <n v="2014"/>
  </r>
  <r>
    <s v="增值税专用发票"/>
    <s v="QX"/>
    <s v="25870179"/>
    <n v="2015"/>
    <n v="1"/>
    <n v="27"/>
    <s v="开票专员"/>
    <s v="津瑞"/>
    <x v="14"/>
    <s v="联通"/>
    <s v="江西"/>
    <x v="28"/>
    <s v="彩信"/>
    <n v="34597.51"/>
    <n v="2014"/>
  </r>
  <r>
    <s v="增值税专用发票"/>
    <s v="QX"/>
    <s v="25870179"/>
    <n v="2015"/>
    <n v="1"/>
    <n v="27"/>
    <s v="开票专员"/>
    <s v="津瑞"/>
    <x v="14"/>
    <s v="联通"/>
    <s v="江西"/>
    <x v="28"/>
    <s v="彩铃"/>
    <n v="3097.7"/>
    <n v="2014"/>
  </r>
  <r>
    <s v="增值税专用发票"/>
    <s v="QX"/>
    <s v="25870180"/>
    <n v="2015"/>
    <n v="1"/>
    <n v="30"/>
    <s v="开票专员"/>
    <s v="RMC"/>
    <x v="20"/>
    <s v="其他"/>
    <s v="重庆"/>
    <x v="12"/>
    <s v="彩铃"/>
    <n v="-4582.8"/>
    <n v="2013"/>
  </r>
  <r>
    <s v="增值税专用发票"/>
    <s v="QX"/>
    <s v="25870159"/>
    <n v="2015"/>
    <n v="1"/>
    <n v="13"/>
    <s v="开票专员"/>
    <s v="RMC"/>
    <x v="2"/>
    <s v="移动"/>
    <s v="天津"/>
    <x v="30"/>
    <s v="信息费"/>
    <n v="15926.46"/>
    <n v="2014"/>
  </r>
  <r>
    <s v="增值税专用发票"/>
    <s v="QX"/>
    <s v="25870164"/>
    <n v="2015"/>
    <n v="1"/>
    <n v="19"/>
    <s v="开票专员"/>
    <s v="RMC"/>
    <x v="6"/>
    <s v="移动"/>
    <s v="全网"/>
    <x v="30"/>
    <s v="游戏"/>
    <n v="314826.08"/>
    <n v="2014"/>
  </r>
  <r>
    <s v="增值税专用发票"/>
    <s v="QX"/>
    <n v="25870201"/>
    <n v="2015"/>
    <n v="2"/>
    <n v="26"/>
    <s v="开票专员"/>
    <s v="津瑞"/>
    <x v="14"/>
    <s v="联通"/>
    <s v="江西"/>
    <x v="29"/>
    <s v="信息费"/>
    <n v="35027.279999999999"/>
    <n v="2014"/>
  </r>
  <r>
    <s v="增值税专用发票"/>
    <s v="QX"/>
    <n v="25870201"/>
    <n v="2015"/>
    <n v="2"/>
    <n v="26"/>
    <s v="开票专员"/>
    <s v="津瑞"/>
    <x v="14"/>
    <s v="联通"/>
    <s v="江西"/>
    <x v="29"/>
    <s v="彩信"/>
    <n v="33894"/>
    <n v="2014"/>
  </r>
  <r>
    <s v="增值税专用发票"/>
    <s v="QX"/>
    <n v="25870201"/>
    <n v="2015"/>
    <n v="2"/>
    <n v="26"/>
    <s v="开票专员"/>
    <s v="津瑞"/>
    <x v="14"/>
    <s v="联通"/>
    <s v="江西"/>
    <x v="29"/>
    <s v="彩铃"/>
    <n v="2964.05"/>
    <n v="2014"/>
  </r>
  <r>
    <s v="增值税专用发票"/>
    <s v="QX"/>
    <n v="25870190"/>
    <n v="2015"/>
    <n v="2"/>
    <n v="9"/>
    <s v="开票专员"/>
    <s v="津瑞"/>
    <x v="26"/>
    <s v="联通"/>
    <s v="宁夏"/>
    <x v="29"/>
    <s v="信息费"/>
    <n v="5425"/>
    <n v="2014"/>
  </r>
  <r>
    <s v="增值税专用发票"/>
    <s v="QX"/>
    <n v="25870182"/>
    <n v="2015"/>
    <n v="2"/>
    <n v="3"/>
    <s v="开票专员"/>
    <s v="津瑞"/>
    <x v="18"/>
    <s v="联通"/>
    <s v="陕西"/>
    <x v="24"/>
    <s v="信息费"/>
    <n v="3194"/>
    <n v="2014"/>
  </r>
  <r>
    <s v="增值税专用发票"/>
    <s v="QX"/>
    <n v="25870183"/>
    <n v="2015"/>
    <n v="2"/>
    <n v="3"/>
    <s v="开票专员"/>
    <s v="津瑞"/>
    <x v="18"/>
    <s v="联通"/>
    <s v="陕西"/>
    <x v="25"/>
    <s v="信息费"/>
    <n v="3010.5"/>
    <n v="2014"/>
  </r>
  <r>
    <s v="增值税专用发票"/>
    <s v="QX"/>
    <n v="25870184"/>
    <n v="2015"/>
    <n v="2"/>
    <n v="3"/>
    <s v="开票专员"/>
    <s v="津瑞"/>
    <x v="18"/>
    <s v="联通"/>
    <s v="陕西"/>
    <x v="26"/>
    <s v="信息费"/>
    <n v="2954.5"/>
    <n v="2014"/>
  </r>
  <r>
    <s v="增值税专用发票"/>
    <s v="QX"/>
    <n v="25870185"/>
    <n v="2015"/>
    <n v="2"/>
    <n v="3"/>
    <s v="开票专员"/>
    <s v="津瑞"/>
    <x v="18"/>
    <s v="联通"/>
    <s v="陕西"/>
    <x v="27"/>
    <s v="信息费"/>
    <n v="2809"/>
    <n v="2014"/>
  </r>
  <r>
    <s v="增值税专用发票"/>
    <s v="QX"/>
    <n v="25870196"/>
    <n v="2015"/>
    <n v="2"/>
    <n v="11"/>
    <s v="开票专员"/>
    <s v="津瑞"/>
    <x v="4"/>
    <s v="联通"/>
    <s v="天津"/>
    <x v="28"/>
    <s v="彩铃"/>
    <n v="6047.75"/>
    <n v="2014"/>
  </r>
  <r>
    <s v="增值税专用发票"/>
    <s v="QX"/>
    <n v="25870189"/>
    <n v="2015"/>
    <n v="2"/>
    <n v="5"/>
    <s v="开票专员"/>
    <s v="RMC"/>
    <x v="3"/>
    <s v="移动"/>
    <s v="吉林"/>
    <x v="28"/>
    <s v="信息费"/>
    <n v="52475.199999999997"/>
    <n v="2014"/>
  </r>
  <r>
    <s v="增值税专用发票"/>
    <s v="QX"/>
    <n v="25870191"/>
    <n v="2015"/>
    <n v="2"/>
    <n v="10"/>
    <s v="开票专员"/>
    <s v="RMC"/>
    <x v="5"/>
    <s v="移动"/>
    <s v="陕西"/>
    <x v="28"/>
    <s v="信息费"/>
    <n v="171501"/>
    <n v="2014"/>
  </r>
  <r>
    <s v="增值税专用发票"/>
    <s v="QX"/>
    <n v="25870192"/>
    <n v="2015"/>
    <n v="2"/>
    <n v="10"/>
    <s v="开票专员"/>
    <s v="RMC"/>
    <x v="5"/>
    <s v="移动"/>
    <s v="陕西"/>
    <x v="29"/>
    <s v="信息费"/>
    <n v="603"/>
    <n v="2014"/>
  </r>
  <r>
    <s v="增值税专用发票"/>
    <s v="QX"/>
    <n v="25870200"/>
    <n v="2015"/>
    <n v="2"/>
    <n v="26"/>
    <s v="开票专员"/>
    <s v="RMC"/>
    <x v="2"/>
    <s v="移动"/>
    <s v="天津"/>
    <x v="31"/>
    <s v="信息费"/>
    <n v="642.08000000000004"/>
    <n v="2015"/>
  </r>
  <r>
    <s v="增值税专用发票"/>
    <s v="QX"/>
    <n v="25870208"/>
    <n v="2015"/>
    <n v="3"/>
    <n v="3"/>
    <s v="开票专员"/>
    <s v="RMC"/>
    <x v="29"/>
    <s v="其他"/>
    <s v="全网"/>
    <x v="19"/>
    <s v="安卓游戏"/>
    <n v="5676.25"/>
    <n v="2014"/>
  </r>
  <r>
    <s v="增值税专用发票"/>
    <s v="QX"/>
    <n v="25870208"/>
    <n v="2015"/>
    <n v="3"/>
    <n v="3"/>
    <s v="开票专员"/>
    <s v="RMC"/>
    <x v="29"/>
    <s v="其他"/>
    <s v="全网"/>
    <x v="20"/>
    <s v="安卓游戏"/>
    <n v="8930"/>
    <n v="2014"/>
  </r>
  <r>
    <s v="增值税专用发票"/>
    <s v="QX"/>
    <n v="25870208"/>
    <n v="2015"/>
    <n v="3"/>
    <n v="3"/>
    <s v="开票专员"/>
    <s v="RMC"/>
    <x v="29"/>
    <s v="其他"/>
    <s v="全网"/>
    <x v="21"/>
    <s v="安卓游戏"/>
    <n v="1341"/>
    <n v="2014"/>
  </r>
  <r>
    <s v="增值税专用发票"/>
    <s v="QX"/>
    <n v="25870208"/>
    <n v="2015"/>
    <n v="3"/>
    <n v="3"/>
    <s v="开票专员"/>
    <s v="RMC"/>
    <x v="29"/>
    <s v="其他"/>
    <s v="全网"/>
    <x v="22"/>
    <s v="安卓游戏"/>
    <n v="10065.25"/>
    <n v="2014"/>
  </r>
  <r>
    <s v="增值税专用发票"/>
    <s v="QX"/>
    <n v="25870208"/>
    <n v="2015"/>
    <n v="3"/>
    <n v="3"/>
    <s v="开票专员"/>
    <s v="RMC"/>
    <x v="29"/>
    <s v="其他"/>
    <s v="全网"/>
    <x v="23"/>
    <s v="安卓游戏"/>
    <n v="5728.5"/>
    <n v="2014"/>
  </r>
  <r>
    <s v="增值税专用发票"/>
    <s v="QX"/>
    <n v="25870208"/>
    <n v="2015"/>
    <n v="3"/>
    <n v="3"/>
    <s v="开票专员"/>
    <s v="RMC"/>
    <x v="29"/>
    <s v="其他"/>
    <s v="全网"/>
    <x v="24"/>
    <s v="安卓游戏"/>
    <n v="7334"/>
    <n v="2014"/>
  </r>
  <r>
    <s v="增值税专用发票"/>
    <s v="QX"/>
    <n v="25870208"/>
    <n v="2015"/>
    <n v="3"/>
    <n v="3"/>
    <s v="开票专员"/>
    <s v="RMC"/>
    <x v="29"/>
    <s v="其他"/>
    <s v="全网"/>
    <x v="25"/>
    <s v="安卓游戏"/>
    <n v="7552.5"/>
    <n v="2014"/>
  </r>
  <r>
    <s v="增值税专用发票"/>
    <s v="QX"/>
    <n v="25870208"/>
    <n v="2015"/>
    <n v="3"/>
    <n v="3"/>
    <s v="开票专员"/>
    <s v="RMC"/>
    <x v="29"/>
    <s v="其他"/>
    <s v="全网"/>
    <x v="26"/>
    <s v="安卓游戏"/>
    <n v="1700.5"/>
    <n v="2014"/>
  </r>
  <r>
    <s v="增值税专用发票"/>
    <s v="QX"/>
    <n v="25870208"/>
    <n v="2015"/>
    <n v="3"/>
    <n v="3"/>
    <s v="开票专员"/>
    <s v="RMC"/>
    <x v="29"/>
    <s v="其他"/>
    <s v="全网"/>
    <x v="27"/>
    <s v="安卓游戏"/>
    <n v="3610"/>
    <n v="2014"/>
  </r>
  <r>
    <s v="增值税专用发票"/>
    <s v="QX"/>
    <n v="25870208"/>
    <n v="2015"/>
    <n v="3"/>
    <n v="3"/>
    <s v="开票专员"/>
    <s v="RMC"/>
    <x v="29"/>
    <s v="其他"/>
    <s v="全网"/>
    <x v="28"/>
    <s v="安卓游戏"/>
    <n v="5652.5"/>
    <n v="2014"/>
  </r>
  <r>
    <s v="增值税专用发票"/>
    <s v="QX"/>
    <n v="25870208"/>
    <n v="2015"/>
    <n v="3"/>
    <n v="3"/>
    <s v="开票专员"/>
    <s v="RMC"/>
    <x v="29"/>
    <s v="其他"/>
    <s v="全网"/>
    <x v="29"/>
    <s v="安卓游戏"/>
    <n v="3301.25"/>
    <n v="2014"/>
  </r>
  <r>
    <s v="增值税专用发票"/>
    <s v="QX"/>
    <n v="25870209"/>
    <n v="2015"/>
    <n v="3"/>
    <n v="4"/>
    <s v="开票专员"/>
    <s v="RMC"/>
    <x v="30"/>
    <s v="其他"/>
    <s v="陕西"/>
    <x v="20"/>
    <s v="彩铃"/>
    <n v="6569.85"/>
    <n v="2014"/>
  </r>
  <r>
    <s v="增值税专用发票"/>
    <s v="QX"/>
    <n v="25870209"/>
    <n v="2015"/>
    <n v="3"/>
    <n v="4"/>
    <s v="开票专员"/>
    <s v="RMC"/>
    <x v="30"/>
    <s v="其他"/>
    <s v="陕西"/>
    <x v="21"/>
    <s v="彩铃"/>
    <n v="3050"/>
    <n v="2014"/>
  </r>
  <r>
    <s v="增值税专用发票"/>
    <s v="QX"/>
    <n v="25870209"/>
    <n v="2015"/>
    <n v="3"/>
    <n v="4"/>
    <s v="开票专员"/>
    <s v="RMC"/>
    <x v="30"/>
    <s v="其他"/>
    <s v="陕西"/>
    <x v="22"/>
    <s v="彩铃"/>
    <n v="1896"/>
    <n v="2014"/>
  </r>
  <r>
    <s v="增值税专用发票"/>
    <s v="QX"/>
    <n v="25870210"/>
    <n v="2015"/>
    <n v="3"/>
    <n v="4"/>
    <s v="开票专员"/>
    <s v="RMC"/>
    <x v="3"/>
    <s v="移动"/>
    <s v="吉林"/>
    <x v="24"/>
    <s v="信息费"/>
    <n v="203982.09"/>
    <n v="2014"/>
  </r>
  <r>
    <s v="增值税专用发票"/>
    <s v="QX"/>
    <n v="25870216"/>
    <n v="2015"/>
    <n v="3"/>
    <n v="5"/>
    <s v="开票专员"/>
    <s v="津瑞"/>
    <x v="16"/>
    <s v="联通"/>
    <s v="河北"/>
    <x v="25"/>
    <s v="彩铃"/>
    <n v="18345"/>
    <n v="2014"/>
  </r>
  <r>
    <s v="增值税专用发票"/>
    <s v="QX"/>
    <n v="25870217"/>
    <n v="2015"/>
    <n v="3"/>
    <n v="5"/>
    <s v="开票专员"/>
    <s v="津瑞"/>
    <x v="16"/>
    <s v="联通"/>
    <s v="河北"/>
    <x v="24"/>
    <s v="彩铃"/>
    <n v="19302.61"/>
    <n v="2014"/>
  </r>
  <r>
    <s v="增值税专用发票"/>
    <s v="QX"/>
    <n v="25870218"/>
    <n v="2015"/>
    <n v="3"/>
    <n v="9"/>
    <s v="开票专员"/>
    <s v="津瑞"/>
    <x v="26"/>
    <s v="联通"/>
    <s v="宁夏"/>
    <x v="30"/>
    <s v="信息费"/>
    <n v="5290.51"/>
    <n v="2014"/>
  </r>
  <r>
    <s v="增值税专用发票"/>
    <s v="QX"/>
    <n v="25870219"/>
    <n v="2015"/>
    <n v="3"/>
    <n v="11"/>
    <s v="开票专员"/>
    <s v="津瑞"/>
    <x v="7"/>
    <s v="电信"/>
    <s v="河南"/>
    <x v="30"/>
    <s v="彩铃"/>
    <n v="3285.76"/>
    <n v="2014"/>
  </r>
  <r>
    <s v="增值税专用发票"/>
    <s v="QX"/>
    <n v="25870220"/>
    <n v="2015"/>
    <n v="3"/>
    <n v="11"/>
    <s v="开票专员"/>
    <s v="津瑞"/>
    <x v="7"/>
    <s v="电信"/>
    <s v="河南"/>
    <x v="31"/>
    <s v="彩铃"/>
    <n v="3204.35"/>
    <n v="2015"/>
  </r>
  <r>
    <s v="增值税专用发票"/>
    <s v="QX"/>
    <n v="25870211"/>
    <n v="2015"/>
    <n v="3"/>
    <n v="4"/>
    <s v="开票专员"/>
    <s v="RMC"/>
    <x v="3"/>
    <s v="移动"/>
    <s v="吉林"/>
    <x v="25"/>
    <s v="信息费"/>
    <n v="201978.78"/>
    <n v="2014"/>
  </r>
  <r>
    <s v="增值税专用发票"/>
    <s v="QX"/>
    <n v="25870226"/>
    <n v="2015"/>
    <n v="3"/>
    <n v="13"/>
    <s v="开票专员"/>
    <s v="津瑞"/>
    <x v="31"/>
    <s v="联通"/>
    <s v="全网"/>
    <x v="31"/>
    <s v="信息费"/>
    <n v="131407.6"/>
    <n v="2015"/>
  </r>
  <r>
    <s v="增值税专用发票"/>
    <s v="QX"/>
    <n v="25870227"/>
    <n v="2015"/>
    <n v="3"/>
    <n v="13"/>
    <s v="开票专员"/>
    <s v="津瑞"/>
    <x v="31"/>
    <s v="联通"/>
    <s v="全网"/>
    <x v="30"/>
    <s v="信息费"/>
    <n v="248521.87"/>
    <n v="2014"/>
  </r>
  <r>
    <s v="增值税专用发票"/>
    <s v="QX"/>
    <n v="25870229"/>
    <n v="2015"/>
    <n v="3"/>
    <n v="13"/>
    <s v="开票专员"/>
    <s v="津瑞"/>
    <x v="22"/>
    <s v="联通"/>
    <s v="青海"/>
    <x v="30"/>
    <s v="信息费"/>
    <n v="2787.6"/>
    <n v="2014"/>
  </r>
  <r>
    <s v="增值税专用发票"/>
    <s v="QX"/>
    <n v="25870229"/>
    <n v="2015"/>
    <n v="3"/>
    <n v="13"/>
    <s v="开票专员"/>
    <s v="津瑞"/>
    <x v="22"/>
    <s v="联通"/>
    <s v="青海"/>
    <x v="31"/>
    <s v="信息费"/>
    <n v="2705.4"/>
    <n v="2015"/>
  </r>
  <r>
    <s v="增值税专用发票"/>
    <s v="QX"/>
    <n v="25870229"/>
    <n v="2015"/>
    <n v="3"/>
    <n v="13"/>
    <s v="开票专员"/>
    <s v="津瑞"/>
    <x v="22"/>
    <s v="联通"/>
    <s v="青海"/>
    <x v="32"/>
    <s v="信息费"/>
    <n v="2640.6"/>
    <n v="2015"/>
  </r>
  <r>
    <s v="增值税专用发票"/>
    <s v="QX"/>
    <n v="25870212"/>
    <n v="2015"/>
    <n v="3"/>
    <n v="4"/>
    <s v="开票专员"/>
    <s v="RMC"/>
    <x v="3"/>
    <s v="移动"/>
    <s v="吉林"/>
    <x v="26"/>
    <s v="信息费"/>
    <n v="159628.82"/>
    <n v="2014"/>
  </r>
  <r>
    <s v="增值税专用发票"/>
    <s v="QX"/>
    <n v="25870213"/>
    <n v="2015"/>
    <n v="3"/>
    <n v="4"/>
    <s v="开票专员"/>
    <s v="RMC"/>
    <x v="3"/>
    <s v="移动"/>
    <s v="吉林"/>
    <x v="27"/>
    <s v="信息费"/>
    <n v="121662.09"/>
    <n v="2014"/>
  </r>
  <r>
    <s v="增值税普通发票"/>
    <s v="QX"/>
    <s v="03923649"/>
    <n v="2015"/>
    <n v="3"/>
    <n v="5"/>
    <s v="开票专员"/>
    <s v="津瑞"/>
    <x v="16"/>
    <s v="联通"/>
    <s v="河北"/>
    <x v="23"/>
    <s v="彩铃"/>
    <n v="21256.799999999999"/>
    <n v="2014"/>
  </r>
  <r>
    <s v="增值税普通发票"/>
    <s v="QX"/>
    <s v="03923650"/>
    <n v="2015"/>
    <n v="3"/>
    <n v="5"/>
    <s v="开票专员"/>
    <s v="津瑞"/>
    <x v="16"/>
    <s v="联通"/>
    <s v="河北"/>
    <x v="22"/>
    <s v="彩铃"/>
    <n v="22836"/>
    <n v="2014"/>
  </r>
  <r>
    <s v="增值税普通发票"/>
    <s v="QX"/>
    <s v="03923651"/>
    <n v="2015"/>
    <n v="3"/>
    <n v="5"/>
    <s v="开票专员"/>
    <s v="津瑞"/>
    <x v="16"/>
    <s v="联通"/>
    <s v="河北"/>
    <x v="21"/>
    <s v="彩铃"/>
    <n v="24288.6"/>
    <n v="2014"/>
  </r>
  <r>
    <s v="增值税普通发票"/>
    <s v="QX"/>
    <s v="03923652"/>
    <n v="2015"/>
    <n v="3"/>
    <n v="5"/>
    <s v="开票专员"/>
    <s v="津瑞"/>
    <x v="16"/>
    <s v="联通"/>
    <s v="河北"/>
    <x v="20"/>
    <s v="彩铃"/>
    <n v="28475.4"/>
    <n v="2014"/>
  </r>
  <r>
    <s v="增值税专用发票"/>
    <s v="QX"/>
    <n v="25870214"/>
    <n v="2015"/>
    <n v="3"/>
    <n v="4"/>
    <s v="开票专员"/>
    <s v="RMC"/>
    <x v="3"/>
    <s v="移动"/>
    <s v="吉林"/>
    <x v="28"/>
    <s v="信息费"/>
    <n v="121662.09"/>
    <n v="2014"/>
  </r>
  <r>
    <s v="增值税专用发票"/>
    <s v="QX"/>
    <n v="25870215"/>
    <n v="2015"/>
    <n v="3"/>
    <n v="4"/>
    <s v="开票专员"/>
    <s v="RMC"/>
    <x v="3"/>
    <s v="移动"/>
    <s v="吉林"/>
    <x v="29"/>
    <s v="信息费"/>
    <n v="786.18"/>
    <n v="2014"/>
  </r>
  <r>
    <s v="增值税专用发票"/>
    <s v="QX"/>
    <n v="25870223"/>
    <n v="2015"/>
    <n v="3"/>
    <n v="12"/>
    <s v="开票专员"/>
    <s v="RMC"/>
    <x v="2"/>
    <s v="移动"/>
    <s v="天津"/>
    <x v="32"/>
    <s v="信息费"/>
    <n v="17658.32"/>
    <n v="2015"/>
  </r>
  <r>
    <s v="增值税专用发票"/>
    <s v="QX"/>
    <n v="25870233"/>
    <n v="2015"/>
    <n v="3"/>
    <n v="30"/>
    <s v="开票专员"/>
    <s v="RMC"/>
    <x v="29"/>
    <s v="其他"/>
    <s v="全网"/>
    <x v="19"/>
    <s v="安卓游戏"/>
    <n v="-5676.25"/>
    <n v="2014"/>
  </r>
  <r>
    <s v="增值税专用发票"/>
    <s v="QX"/>
    <n v="25870233"/>
    <n v="2015"/>
    <n v="3"/>
    <n v="30"/>
    <s v="开票专员"/>
    <s v="RMC"/>
    <x v="29"/>
    <s v="其他"/>
    <s v="全网"/>
    <x v="20"/>
    <s v="安卓游戏"/>
    <n v="-8930"/>
    <n v="2014"/>
  </r>
  <r>
    <s v="增值税专用发票"/>
    <s v="QX"/>
    <n v="25870233"/>
    <n v="2015"/>
    <n v="3"/>
    <n v="30"/>
    <s v="开票专员"/>
    <s v="RMC"/>
    <x v="29"/>
    <s v="其他"/>
    <s v="全网"/>
    <x v="21"/>
    <s v="安卓游戏"/>
    <n v="-1341"/>
    <n v="2014"/>
  </r>
  <r>
    <s v="增值税专用发票"/>
    <s v="QX"/>
    <n v="25870233"/>
    <n v="2015"/>
    <n v="3"/>
    <n v="30"/>
    <s v="开票专员"/>
    <s v="RMC"/>
    <x v="29"/>
    <s v="其他"/>
    <s v="全网"/>
    <x v="22"/>
    <s v="安卓游戏"/>
    <n v="-10065.25"/>
    <n v="2014"/>
  </r>
  <r>
    <s v="增值税专用发票"/>
    <s v="QX"/>
    <n v="25870233"/>
    <n v="2015"/>
    <n v="3"/>
    <n v="30"/>
    <s v="开票专员"/>
    <s v="RMC"/>
    <x v="29"/>
    <s v="其他"/>
    <s v="全网"/>
    <x v="23"/>
    <s v="安卓游戏"/>
    <n v="-5728.5"/>
    <n v="2014"/>
  </r>
  <r>
    <s v="增值税专用发票"/>
    <s v="QX"/>
    <n v="25870233"/>
    <n v="2015"/>
    <n v="3"/>
    <n v="30"/>
    <s v="开票专员"/>
    <s v="RMC"/>
    <x v="29"/>
    <s v="其他"/>
    <s v="全网"/>
    <x v="24"/>
    <s v="安卓游戏"/>
    <n v="-7334"/>
    <n v="2014"/>
  </r>
  <r>
    <s v="增值税专用发票"/>
    <s v="QX"/>
    <n v="25870233"/>
    <n v="2015"/>
    <n v="3"/>
    <n v="30"/>
    <s v="开票专员"/>
    <s v="RMC"/>
    <x v="29"/>
    <s v="其他"/>
    <s v="全网"/>
    <x v="25"/>
    <s v="安卓游戏"/>
    <n v="-7552.5"/>
    <n v="2014"/>
  </r>
  <r>
    <s v="增值税专用发票"/>
    <s v="QX"/>
    <n v="25870233"/>
    <n v="2015"/>
    <n v="3"/>
    <n v="30"/>
    <s v="开票专员"/>
    <s v="RMC"/>
    <x v="29"/>
    <s v="其他"/>
    <s v="全网"/>
    <x v="26"/>
    <s v="安卓游戏"/>
    <n v="-1700.5"/>
    <n v="2014"/>
  </r>
  <r>
    <s v="增值税专用发票"/>
    <s v="QX"/>
    <n v="25870233"/>
    <n v="2015"/>
    <n v="3"/>
    <n v="30"/>
    <s v="开票专员"/>
    <s v="RMC"/>
    <x v="29"/>
    <s v="其他"/>
    <s v="全网"/>
    <x v="27"/>
    <s v="安卓游戏"/>
    <n v="-3610"/>
    <n v="2014"/>
  </r>
  <r>
    <s v="增值税专用发票"/>
    <s v="QX"/>
    <n v="25870233"/>
    <n v="2015"/>
    <n v="3"/>
    <n v="30"/>
    <s v="开票专员"/>
    <s v="RMC"/>
    <x v="29"/>
    <s v="其他"/>
    <s v="全网"/>
    <x v="28"/>
    <s v="安卓游戏"/>
    <n v="-5652.5"/>
    <n v="2014"/>
  </r>
  <r>
    <s v="增值税专用发票"/>
    <s v="QX"/>
    <n v="25870233"/>
    <n v="2015"/>
    <n v="3"/>
    <n v="30"/>
    <s v="开票专员"/>
    <s v="RMC"/>
    <x v="29"/>
    <s v="其他"/>
    <s v="全网"/>
    <x v="29"/>
    <s v="安卓游戏"/>
    <n v="-3301.25"/>
    <n v="2014"/>
  </r>
  <r>
    <s v="增值税专用发票"/>
    <s v="QX"/>
    <s v="25870238"/>
    <n v="2015"/>
    <n v="4"/>
    <n v="13"/>
    <s v="开票专员"/>
    <s v="RMC"/>
    <x v="2"/>
    <s v="移动"/>
    <s v="天津"/>
    <x v="33"/>
    <s v="信息费"/>
    <n v="1011.24"/>
    <n v="2015"/>
  </r>
  <r>
    <s v="增值税专用发票"/>
    <s v="QX"/>
    <s v="25870249"/>
    <n v="2015"/>
    <n v="4"/>
    <n v="15"/>
    <s v="开票专员"/>
    <s v="津瑞"/>
    <x v="14"/>
    <s v="联通"/>
    <s v="江西"/>
    <x v="30"/>
    <s v="信息费"/>
    <n v="34120.800000000003"/>
    <n v="2014"/>
  </r>
  <r>
    <s v="增值税专用发票"/>
    <s v="QX"/>
    <s v="25870249"/>
    <n v="2015"/>
    <n v="4"/>
    <n v="15"/>
    <s v="开票专员"/>
    <s v="津瑞"/>
    <x v="14"/>
    <s v="联通"/>
    <s v="江西"/>
    <x v="30"/>
    <s v="彩信"/>
    <n v="33087.61"/>
    <n v="2014"/>
  </r>
  <r>
    <s v="增值税专用发票"/>
    <s v="QX"/>
    <s v="25870249"/>
    <n v="2015"/>
    <n v="4"/>
    <n v="15"/>
    <s v="开票专员"/>
    <s v="津瑞"/>
    <x v="14"/>
    <s v="联通"/>
    <s v="江西"/>
    <x v="30"/>
    <s v="彩铃"/>
    <n v="2799.73"/>
    <n v="2014"/>
  </r>
  <r>
    <s v="增值税专用发票"/>
    <s v="QX"/>
    <s v="00343600"/>
    <n v="2015"/>
    <n v="4"/>
    <n v="16"/>
    <s v="开票专员"/>
    <s v="津瑞"/>
    <x v="26"/>
    <s v="联通"/>
    <s v="宁夏"/>
    <x v="31"/>
    <s v="信息费"/>
    <n v="5141"/>
    <n v="2015"/>
  </r>
  <r>
    <s v="增值税专用发票"/>
    <s v="QX"/>
    <s v="00343601"/>
    <n v="2015"/>
    <n v="4"/>
    <n v="17"/>
    <s v="开票专员"/>
    <s v="RMC"/>
    <x v="32"/>
    <s v="移动"/>
    <s v="江苏"/>
    <x v="31"/>
    <s v="游戏"/>
    <n v="288953.83"/>
    <n v="2015"/>
  </r>
  <r>
    <s v="增值税专用发票"/>
    <s v="QX"/>
    <s v="00343602"/>
    <n v="2015"/>
    <n v="4"/>
    <n v="17"/>
    <s v="开票专员"/>
    <s v="RMC"/>
    <x v="32"/>
    <s v="移动"/>
    <s v="江苏"/>
    <x v="32"/>
    <s v="游戏"/>
    <n v="179981.09"/>
    <n v="2015"/>
  </r>
  <r>
    <s v="增值税专用发票"/>
    <s v="QX"/>
    <s v="00343603"/>
    <n v="2015"/>
    <n v="4"/>
    <n v="17"/>
    <s v="开票专员"/>
    <s v="RMC"/>
    <x v="32"/>
    <s v="移动"/>
    <s v="江苏"/>
    <x v="33"/>
    <s v="游戏"/>
    <n v="279423.09000000003"/>
    <n v="2015"/>
  </r>
  <r>
    <s v="增值税专用发票"/>
    <s v="QX"/>
    <s v="00343608"/>
    <n v="2015"/>
    <n v="4"/>
    <n v="22"/>
    <s v="开票专员"/>
    <s v="津瑞"/>
    <x v="14"/>
    <s v="联通"/>
    <s v="江西"/>
    <x v="31"/>
    <s v="信息费"/>
    <n v="33145.68"/>
    <n v="2015"/>
  </r>
  <r>
    <s v="增值税专用发票"/>
    <s v="QX"/>
    <s v="00343608"/>
    <n v="2015"/>
    <n v="4"/>
    <n v="22"/>
    <s v="开票专员"/>
    <s v="津瑞"/>
    <x v="14"/>
    <s v="联通"/>
    <s v="江西"/>
    <x v="31"/>
    <s v="彩信"/>
    <n v="32264.400000000001"/>
    <n v="2015"/>
  </r>
  <r>
    <s v="增值税专用发票"/>
    <s v="QX"/>
    <s v="00343608"/>
    <n v="2015"/>
    <n v="4"/>
    <n v="22"/>
    <s v="开票专员"/>
    <s v="津瑞"/>
    <x v="14"/>
    <s v="联通"/>
    <s v="江西"/>
    <x v="31"/>
    <s v="彩铃"/>
    <n v="2640.32"/>
    <n v="2015"/>
  </r>
  <r>
    <s v="增值税专用发票"/>
    <s v="QX"/>
    <s v="00343609"/>
    <n v="2015"/>
    <n v="4"/>
    <n v="29"/>
    <s v="开票专员"/>
    <s v="津瑞"/>
    <x v="4"/>
    <s v="联通"/>
    <s v="天津"/>
    <x v="30"/>
    <s v="彩铃"/>
    <n v="5873.5"/>
    <n v="2014"/>
  </r>
  <r>
    <s v="增值税专用发票"/>
    <s v="QX"/>
    <s v="00343622"/>
    <n v="2015"/>
    <n v="5"/>
    <n v="5"/>
    <s v="开票专员"/>
    <s v="津瑞"/>
    <x v="7"/>
    <s v="电信"/>
    <s v="河南"/>
    <x v="32"/>
    <s v="彩铃"/>
    <n v="3114.67"/>
    <n v="2015"/>
  </r>
  <r>
    <s v="增值税专用发票"/>
    <s v="QX"/>
    <s v="00343623"/>
    <n v="2015"/>
    <n v="5"/>
    <n v="5"/>
    <s v="开票专员"/>
    <s v="津瑞"/>
    <x v="7"/>
    <s v="电信"/>
    <s v="河南"/>
    <x v="33"/>
    <s v="彩铃"/>
    <n v="3093.96"/>
    <n v="2015"/>
  </r>
  <r>
    <s v="增值税专用发票"/>
    <s v="QX"/>
    <s v="00343624"/>
    <n v="2015"/>
    <n v="5"/>
    <n v="6"/>
    <s v="开票专员"/>
    <s v="津瑞"/>
    <x v="18"/>
    <s v="联通"/>
    <s v="陕西"/>
    <x v="28"/>
    <s v="信息费"/>
    <n v="2607"/>
    <n v="2014"/>
  </r>
  <r>
    <s v="增值税专用发票"/>
    <s v="QX"/>
    <s v="00343625"/>
    <n v="2015"/>
    <n v="5"/>
    <n v="6"/>
    <s v="开票专员"/>
    <s v="津瑞"/>
    <x v="18"/>
    <s v="联通"/>
    <s v="陕西"/>
    <x v="29"/>
    <s v="信息费"/>
    <n v="2530.5100000000002"/>
    <n v="2014"/>
  </r>
  <r>
    <s v="增值税专用发票"/>
    <s v="QX"/>
    <s v="00343626"/>
    <n v="2015"/>
    <n v="5"/>
    <n v="6"/>
    <s v="开票专员"/>
    <s v="津瑞"/>
    <x v="18"/>
    <s v="联通"/>
    <s v="陕西"/>
    <x v="30"/>
    <s v="信息费"/>
    <n v="2457"/>
    <n v="2014"/>
  </r>
  <r>
    <s v="增值税专用发票"/>
    <s v="QX"/>
    <s v="00343632"/>
    <n v="2015"/>
    <n v="5"/>
    <n v="11"/>
    <s v="开票专员"/>
    <s v="津瑞"/>
    <x v="30"/>
    <s v="联通"/>
    <s v="重庆"/>
    <x v="14"/>
    <s v="彩铃"/>
    <n v="51.5"/>
    <n v="2013"/>
  </r>
  <r>
    <s v="增值税专用发票"/>
    <s v="QX"/>
    <s v="00343633"/>
    <n v="2015"/>
    <n v="5"/>
    <n v="11"/>
    <s v="开票专员"/>
    <s v="津瑞"/>
    <x v="30"/>
    <s v="联通"/>
    <s v="重庆"/>
    <x v="28"/>
    <s v="彩铃"/>
    <n v="19438.46"/>
    <n v="2014"/>
  </r>
  <r>
    <s v="增值税专用发票"/>
    <s v="QX"/>
    <s v="00343635"/>
    <n v="2015"/>
    <n v="5"/>
    <n v="12"/>
    <s v="开票专员"/>
    <s v="津瑞"/>
    <x v="26"/>
    <s v="联通"/>
    <s v="宁夏"/>
    <x v="32"/>
    <s v="信息费"/>
    <n v="4971.53"/>
    <n v="2015"/>
  </r>
  <r>
    <s v="增值税专用发票"/>
    <s v="QX"/>
    <s v="00343643"/>
    <n v="2015"/>
    <n v="5"/>
    <n v="13"/>
    <s v="开票专员"/>
    <s v="RMC"/>
    <x v="2"/>
    <s v="移动"/>
    <s v="天津"/>
    <x v="34"/>
    <s v="信息费"/>
    <n v="21003.85"/>
    <n v="2015"/>
  </r>
  <r>
    <s v="增值税专用发票"/>
    <s v="QX"/>
    <s v="00343645"/>
    <n v="2015"/>
    <n v="5"/>
    <n v="14"/>
    <s v="开票专员"/>
    <s v="津瑞"/>
    <x v="4"/>
    <s v="联通"/>
    <s v="天津"/>
    <x v="31"/>
    <s v="彩铃"/>
    <n v="5780.95"/>
    <n v="2015"/>
  </r>
  <r>
    <s v="增值税专用发票"/>
    <s v="QX"/>
    <s v="00343648"/>
    <n v="2015"/>
    <n v="5"/>
    <n v="15"/>
    <s v="开票专员"/>
    <s v="津瑞"/>
    <x v="14"/>
    <s v="联通"/>
    <s v="江西"/>
    <x v="32"/>
    <s v="信息费"/>
    <n v="31052.51"/>
    <n v="2015"/>
  </r>
  <r>
    <s v="增值税专用发票"/>
    <s v="QX"/>
    <s v="00343648"/>
    <n v="2015"/>
    <n v="5"/>
    <n v="15"/>
    <s v="开票专员"/>
    <s v="津瑞"/>
    <x v="14"/>
    <s v="联通"/>
    <s v="江西"/>
    <x v="32"/>
    <s v="彩信"/>
    <n v="31481.1"/>
    <n v="2015"/>
  </r>
  <r>
    <s v="增值税专用发票"/>
    <s v="QX"/>
    <s v="00343648"/>
    <n v="2015"/>
    <n v="5"/>
    <n v="15"/>
    <s v="开票专员"/>
    <s v="津瑞"/>
    <x v="14"/>
    <s v="联通"/>
    <s v="江西"/>
    <x v="32"/>
    <s v="彩铃"/>
    <n v="2394.42"/>
    <n v="2015"/>
  </r>
  <r>
    <s v="增值税专用发票"/>
    <s v="QX"/>
    <s v="00343652"/>
    <n v="2015"/>
    <n v="5"/>
    <n v="19"/>
    <s v="开票专员"/>
    <s v="RMC"/>
    <x v="32"/>
    <s v="移动"/>
    <s v="全网"/>
    <x v="34"/>
    <s v="游戏"/>
    <n v="658623.84"/>
    <n v="2015"/>
  </r>
  <r>
    <s v="增值税专用发票"/>
    <s v="QX"/>
    <s v="00343653"/>
    <n v="2015"/>
    <n v="5"/>
    <n v="19"/>
    <s v="开票专员"/>
    <s v="津瑞"/>
    <x v="8"/>
    <s v="电信"/>
    <s v="山西"/>
    <x v="31"/>
    <s v="彩铃"/>
    <n v="9758"/>
    <n v="2015"/>
  </r>
  <r>
    <s v="增值税专用发票"/>
    <s v="QX"/>
    <s v="00343653"/>
    <n v="2015"/>
    <n v="5"/>
    <n v="19"/>
    <s v="开票专员"/>
    <s v="津瑞"/>
    <x v="8"/>
    <s v="电信"/>
    <s v="山西"/>
    <x v="32"/>
    <s v="彩铃"/>
    <n v="9259"/>
    <n v="2015"/>
  </r>
  <r>
    <s v="增值税专用发票"/>
    <s v="QX"/>
    <s v="00343653"/>
    <n v="2015"/>
    <n v="5"/>
    <n v="19"/>
    <s v="开票专员"/>
    <s v="津瑞"/>
    <x v="8"/>
    <s v="电信"/>
    <s v="山西"/>
    <x v="33"/>
    <s v="彩铃"/>
    <n v="8819"/>
    <n v="2015"/>
  </r>
  <r>
    <s v="增值税专用发票"/>
    <s v="QX"/>
    <s v="00343654"/>
    <n v="2015"/>
    <n v="5"/>
    <n v="27"/>
    <s v="开票专员"/>
    <s v="津瑞"/>
    <x v="27"/>
    <s v="联通"/>
    <s v="云南"/>
    <x v="24"/>
    <s v="彩信"/>
    <n v="1304.08"/>
    <n v="2014"/>
  </r>
  <r>
    <s v="增值税专用发票"/>
    <s v="QX"/>
    <s v="00343654"/>
    <n v="2015"/>
    <n v="5"/>
    <n v="27"/>
    <s v="开票专员"/>
    <s v="津瑞"/>
    <x v="27"/>
    <s v="联通"/>
    <s v="云南"/>
    <x v="25"/>
    <s v="彩信"/>
    <n v="1304.08"/>
    <n v="2014"/>
  </r>
  <r>
    <s v="增值税专用发票"/>
    <s v="QX"/>
    <s v="00343654"/>
    <n v="2015"/>
    <n v="5"/>
    <n v="27"/>
    <s v="开票专员"/>
    <s v="津瑞"/>
    <x v="27"/>
    <s v="联通"/>
    <s v="云南"/>
    <x v="26"/>
    <s v="彩信"/>
    <n v="1304.08"/>
    <n v="2014"/>
  </r>
  <r>
    <s v="增值税专用发票"/>
    <s v="QX"/>
    <s v="00343656"/>
    <n v="2015"/>
    <n v="6"/>
    <n v="5"/>
    <s v="开票专员"/>
    <s v="RMC"/>
    <x v="5"/>
    <s v="移动"/>
    <s v="陕西"/>
    <x v="32"/>
    <s v="信息费"/>
    <n v="5"/>
    <n v="2015"/>
  </r>
  <r>
    <s v="增值税专用发票"/>
    <s v="QX"/>
    <s v="00343657"/>
    <n v="2015"/>
    <n v="6"/>
    <n v="5"/>
    <s v="开票专员"/>
    <s v="RMC"/>
    <x v="5"/>
    <s v="移动"/>
    <s v="陕西"/>
    <x v="33"/>
    <s v="信息费"/>
    <n v="6128"/>
    <n v="2015"/>
  </r>
  <r>
    <s v="增值税专用发票"/>
    <s v="QX"/>
    <s v="00343659"/>
    <n v="2015"/>
    <n v="6"/>
    <n v="8"/>
    <s v="开票专员"/>
    <s v="RMC"/>
    <x v="5"/>
    <s v="移动"/>
    <s v="陕西"/>
    <x v="30"/>
    <s v="信息费"/>
    <n v="77.989999999999995"/>
    <n v="2014"/>
  </r>
  <r>
    <s v="增值税专用发票"/>
    <s v="QX"/>
    <s v="00343660"/>
    <n v="2015"/>
    <n v="6"/>
    <n v="8"/>
    <s v="开票专员"/>
    <s v="RMC"/>
    <x v="5"/>
    <s v="移动"/>
    <s v="陕西"/>
    <x v="31"/>
    <s v="信息费"/>
    <n v="5"/>
    <n v="2015"/>
  </r>
  <r>
    <s v="增值税专用发票"/>
    <s v="QX"/>
    <s v="00343666"/>
    <n v="2015"/>
    <n v="6"/>
    <n v="10"/>
    <s v="开票专员"/>
    <s v="RMC"/>
    <x v="3"/>
    <s v="移动"/>
    <s v="吉林"/>
    <x v="31"/>
    <s v="信息费"/>
    <n v="786.4"/>
    <n v="2015"/>
  </r>
  <r>
    <s v="增值税专用发票"/>
    <s v="QX"/>
    <s v="00343667"/>
    <n v="2015"/>
    <n v="6"/>
    <n v="10"/>
    <s v="开票专员"/>
    <s v="RMC"/>
    <x v="3"/>
    <s v="移动"/>
    <s v="吉林"/>
    <x v="32"/>
    <s v="信息费"/>
    <n v="966.47"/>
    <n v="2015"/>
  </r>
  <r>
    <s v="增值税专用发票"/>
    <s v="QX"/>
    <s v="00343668"/>
    <n v="2015"/>
    <n v="6"/>
    <n v="10"/>
    <s v="开票专员"/>
    <s v="RMC"/>
    <x v="3"/>
    <s v="移动"/>
    <s v="吉林"/>
    <x v="33"/>
    <s v="信息费"/>
    <n v="6587.5"/>
    <n v="2015"/>
  </r>
  <r>
    <s v="增值税专用发票"/>
    <s v="QX"/>
    <s v="00343669"/>
    <n v="2015"/>
    <n v="6"/>
    <n v="10"/>
    <s v="开票专员"/>
    <s v="津瑞"/>
    <x v="26"/>
    <s v="联通"/>
    <s v="宁夏"/>
    <x v="33"/>
    <s v="信息费"/>
    <n v="4833.99"/>
    <n v="2015"/>
  </r>
  <r>
    <s v="增值税专用发票"/>
    <s v="QX"/>
    <s v="00343670"/>
    <n v="2015"/>
    <n v="6"/>
    <n v="11"/>
    <s v="开票专员"/>
    <s v="津瑞"/>
    <x v="31"/>
    <s v="联通"/>
    <s v="全网"/>
    <x v="33"/>
    <s v="信息费"/>
    <n v="130237.01"/>
    <n v="2015"/>
  </r>
  <r>
    <s v="增值税专用发票"/>
    <s v="QX"/>
    <s v="00343677"/>
    <n v="2015"/>
    <n v="6"/>
    <n v="16"/>
    <s v="开票专员"/>
    <s v="津瑞"/>
    <x v="4"/>
    <s v="联通"/>
    <s v="天津"/>
    <x v="32"/>
    <s v="彩铃"/>
    <n v="5669.49"/>
    <n v="2015"/>
  </r>
  <r>
    <s v="增值税专用发票"/>
    <s v="QX"/>
    <s v="00343683"/>
    <n v="2015"/>
    <n v="6"/>
    <n v="16"/>
    <s v="开票专员"/>
    <s v="RMC"/>
    <x v="32"/>
    <s v="移动"/>
    <s v="全网"/>
    <x v="35"/>
    <s v="游戏"/>
    <n v="149136.56"/>
    <n v="2015"/>
  </r>
  <r>
    <s v="增值税专用发票"/>
    <s v="QX"/>
    <s v="00343684"/>
    <n v="2015"/>
    <n v="6"/>
    <n v="17"/>
    <s v="开票专员"/>
    <s v="津瑞"/>
    <x v="14"/>
    <s v="联通"/>
    <s v="江西"/>
    <x v="33"/>
    <s v="信息费"/>
    <n v="30673.7"/>
    <n v="2015"/>
  </r>
  <r>
    <s v="增值税专用发票"/>
    <s v="QX"/>
    <s v="00343684"/>
    <n v="2015"/>
    <n v="6"/>
    <n v="17"/>
    <s v="开票专员"/>
    <s v="津瑞"/>
    <x v="14"/>
    <s v="联通"/>
    <s v="江西"/>
    <x v="33"/>
    <s v="彩信"/>
    <n v="30979.21"/>
    <n v="2015"/>
  </r>
  <r>
    <s v="增值税专用发票"/>
    <s v="QX"/>
    <s v="00343684"/>
    <n v="2015"/>
    <n v="6"/>
    <n v="17"/>
    <s v="开票专员"/>
    <s v="津瑞"/>
    <x v="14"/>
    <s v="联通"/>
    <s v="江西"/>
    <x v="33"/>
    <s v="彩铃"/>
    <n v="2426.39"/>
    <n v="2015"/>
  </r>
  <r>
    <s v="增值税专用发票"/>
    <s v="QX"/>
    <s v="00343685"/>
    <n v="2015"/>
    <n v="6"/>
    <n v="17"/>
    <s v="开票专员"/>
    <s v="RMC"/>
    <x v="2"/>
    <s v="移动"/>
    <s v="天津"/>
    <x v="35"/>
    <s v="信息费"/>
    <n v="27509.07"/>
    <n v="2015"/>
  </r>
  <r>
    <s v="增值税专用发票"/>
    <s v="QX"/>
    <s v="00343687"/>
    <n v="2015"/>
    <n v="6"/>
    <n v="17"/>
    <s v="开票专员"/>
    <s v="RMC"/>
    <x v="5"/>
    <s v="移动"/>
    <s v="陕西"/>
    <x v="34"/>
    <s v="信息费"/>
    <n v="75515"/>
    <n v="2015"/>
  </r>
  <r>
    <s v="增值税专用发票"/>
    <s v="QX"/>
    <s v="00343688"/>
    <n v="2015"/>
    <n v="6"/>
    <n v="23"/>
    <s v="开票专员"/>
    <s v="RMC"/>
    <x v="33"/>
    <s v="其他"/>
    <s v="全网"/>
    <x v="30"/>
    <s v="信息费"/>
    <n v="358780.94"/>
    <n v="2014"/>
  </r>
  <r>
    <s v="增值税专用发票"/>
    <s v="QX"/>
    <s v="00343689"/>
    <n v="2015"/>
    <n v="6"/>
    <n v="24"/>
    <s v="开票专员"/>
    <s v="津瑞"/>
    <x v="30"/>
    <s v="联通"/>
    <s v="重庆"/>
    <x v="25"/>
    <s v="彩铃"/>
    <n v="2815.34"/>
    <n v="2014"/>
  </r>
  <r>
    <s v="增值税专用发票"/>
    <s v="QX"/>
    <s v="00343690"/>
    <n v="2015"/>
    <n v="6"/>
    <n v="24"/>
    <s v="开票专员"/>
    <s v="津瑞"/>
    <x v="30"/>
    <s v="联通"/>
    <s v="重庆"/>
    <x v="29"/>
    <s v="彩铃"/>
    <n v="795.44"/>
    <n v="2014"/>
  </r>
  <r>
    <s v="增值税专用发票"/>
    <s v="QX"/>
    <s v="00343690"/>
    <n v="2015"/>
    <n v="6"/>
    <n v="24"/>
    <s v="开票专员"/>
    <s v="津瑞"/>
    <x v="30"/>
    <s v="联通"/>
    <s v="重庆"/>
    <x v="30"/>
    <s v="彩铃"/>
    <n v="345.53"/>
    <n v="2014"/>
  </r>
  <r>
    <s v="增值税专用发票"/>
    <s v="QX"/>
    <s v="00343690"/>
    <n v="2015"/>
    <n v="6"/>
    <n v="24"/>
    <s v="开票专员"/>
    <s v="津瑞"/>
    <x v="30"/>
    <s v="联通"/>
    <s v="重庆"/>
    <x v="31"/>
    <s v="彩铃"/>
    <n v="1.49"/>
    <n v="2015"/>
  </r>
  <r>
    <s v="增值税专用发票"/>
    <s v="QX"/>
    <s v="00343691"/>
    <n v="2015"/>
    <n v="6"/>
    <n v="30"/>
    <s v="开票专员"/>
    <s v="RMC"/>
    <x v="3"/>
    <s v="移动"/>
    <s v="吉林"/>
    <x v="28"/>
    <s v="信息费"/>
    <n v="-52475.199999999997"/>
    <n v="2014"/>
  </r>
  <r>
    <s v="增值税专用发票"/>
    <s v="QX"/>
    <s v="00343692"/>
    <s v="2015"/>
    <n v="7"/>
    <n v="1"/>
    <s v="开票专员"/>
    <s v="津瑞"/>
    <x v="30"/>
    <s v="联通"/>
    <s v="陕西"/>
    <x v="26"/>
    <s v="彩铃"/>
    <n v="4345"/>
    <n v="2014"/>
  </r>
  <r>
    <s v="增值税专用发票"/>
    <s v="QX"/>
    <s v="00343692"/>
    <s v="2015"/>
    <n v="7"/>
    <n v="1"/>
    <s v="开票专员"/>
    <s v="津瑞"/>
    <x v="30"/>
    <s v="联通"/>
    <s v="陕西"/>
    <x v="27"/>
    <s v="彩铃"/>
    <n v="4477"/>
    <n v="2014"/>
  </r>
  <r>
    <s v="增值税专用发票"/>
    <s v="QX"/>
    <s v="00343692"/>
    <s v="2015"/>
    <n v="7"/>
    <n v="1"/>
    <s v="开票专员"/>
    <s v="津瑞"/>
    <x v="30"/>
    <s v="联通"/>
    <s v="陕西"/>
    <x v="28"/>
    <s v="彩铃"/>
    <n v="4020"/>
    <n v="2014"/>
  </r>
  <r>
    <s v="增值税专用发票"/>
    <s v="QX"/>
    <s v="00343692"/>
    <s v="2015"/>
    <n v="7"/>
    <n v="1"/>
    <s v="开票专员"/>
    <s v="津瑞"/>
    <x v="30"/>
    <s v="联通"/>
    <s v="陕西"/>
    <x v="29"/>
    <s v="彩铃"/>
    <n v="1079"/>
    <n v="2014"/>
  </r>
  <r>
    <s v="增值税专用发票"/>
    <s v="QX"/>
    <s v="00343692"/>
    <s v="2015"/>
    <n v="7"/>
    <n v="1"/>
    <s v="开票专员"/>
    <s v="津瑞"/>
    <x v="30"/>
    <s v="联通"/>
    <s v="陕西"/>
    <x v="30"/>
    <s v="彩铃"/>
    <n v="3487"/>
    <n v="2014"/>
  </r>
  <r>
    <s v="增值税专用发票"/>
    <s v="QX"/>
    <s v="00343692"/>
    <s v="2015"/>
    <n v="7"/>
    <n v="1"/>
    <s v="开票专员"/>
    <s v="津瑞"/>
    <x v="30"/>
    <s v="联通"/>
    <s v="陕西"/>
    <x v="31"/>
    <s v="彩铃"/>
    <n v="3485"/>
    <n v="2015"/>
  </r>
  <r>
    <s v="增值税专用发票"/>
    <s v="QX"/>
    <s v="00343692"/>
    <s v="2015"/>
    <n v="7"/>
    <n v="1"/>
    <s v="开票专员"/>
    <s v="津瑞"/>
    <x v="30"/>
    <s v="联通"/>
    <s v="陕西"/>
    <x v="32"/>
    <s v="彩铃"/>
    <n v="2362"/>
    <n v="2015"/>
  </r>
  <r>
    <s v="增值税专用发票"/>
    <s v="QX"/>
    <s v="00343692"/>
    <s v="2015"/>
    <n v="7"/>
    <n v="1"/>
    <s v="开票专员"/>
    <s v="津瑞"/>
    <x v="30"/>
    <s v="联通"/>
    <s v="陕西"/>
    <x v="33"/>
    <s v="彩铃"/>
    <n v="1888"/>
    <n v="2015"/>
  </r>
  <r>
    <s v="增值税专用发票"/>
    <s v="QX"/>
    <s v="00343692"/>
    <s v="2015"/>
    <n v="7"/>
    <n v="1"/>
    <s v="开票专员"/>
    <s v="津瑞"/>
    <x v="30"/>
    <s v="联通"/>
    <s v="陕西"/>
    <x v="34"/>
    <s v="彩铃"/>
    <n v="1625"/>
    <n v="2015"/>
  </r>
  <r>
    <s v="增值税专用发票"/>
    <s v="QX"/>
    <s v="00343696"/>
    <s v="2015"/>
    <n v="7"/>
    <n v="7"/>
    <s v="开票专员"/>
    <s v="RMC"/>
    <x v="3"/>
    <s v="移动"/>
    <s v="吉林"/>
    <x v="34"/>
    <s v="信息费"/>
    <n v="21771.9"/>
    <n v="2015"/>
  </r>
  <r>
    <s v="增值税专用发票"/>
    <s v="QX"/>
    <s v="00343697"/>
    <s v="2015"/>
    <n v="7"/>
    <n v="7"/>
    <s v="开票专员"/>
    <s v="RMC"/>
    <x v="3"/>
    <s v="移动"/>
    <s v="吉林"/>
    <x v="35"/>
    <s v="信息费"/>
    <n v="34869.56"/>
    <n v="2015"/>
  </r>
  <r>
    <s v="增值税专用发票"/>
    <s v="QX"/>
    <s v="00343698"/>
    <s v="2015"/>
    <n v="7"/>
    <n v="7"/>
    <s v="开票专员"/>
    <s v="RMC"/>
    <x v="3"/>
    <s v="移动"/>
    <s v="吉林"/>
    <x v="36"/>
    <s v="信息费"/>
    <n v="77900.87"/>
    <n v="2015"/>
  </r>
  <r>
    <s v="增值税专用发票"/>
    <s v="QX"/>
    <s v="00343699"/>
    <s v="2015"/>
    <n v="7"/>
    <n v="7"/>
    <s v="开票专员"/>
    <s v="RMC"/>
    <x v="3"/>
    <s v="移动"/>
    <s v="吉林"/>
    <x v="28"/>
    <s v="信息费"/>
    <n v="174137.29"/>
    <n v="2014"/>
  </r>
  <r>
    <s v="增值税专用发票"/>
    <s v="QX"/>
    <s v="00343700"/>
    <s v="2015"/>
    <n v="7"/>
    <n v="7"/>
    <s v="开票专员"/>
    <s v="RMC"/>
    <x v="3"/>
    <s v="移动"/>
    <s v="吉林"/>
    <x v="30"/>
    <s v="信息费"/>
    <n v="861.59"/>
    <n v="2014"/>
  </r>
  <r>
    <s v="增值税专用发票"/>
    <s v="QX"/>
    <s v="00343701"/>
    <s v="2015"/>
    <n v="7"/>
    <n v="8"/>
    <s v="开票专员"/>
    <s v="RMC"/>
    <x v="2"/>
    <s v="移动"/>
    <s v="天津"/>
    <x v="36"/>
    <s v="信息费"/>
    <n v="2197.9299999999998"/>
    <n v="2015"/>
  </r>
  <r>
    <s v="增值税专用发票"/>
    <s v="QX"/>
    <s v="00343702"/>
    <s v="2015"/>
    <n v="7"/>
    <n v="8"/>
    <s v="开票专员"/>
    <s v="津瑞"/>
    <x v="26"/>
    <s v="联通"/>
    <s v="宁夏"/>
    <x v="34"/>
    <s v="信息费"/>
    <n v="4698.99"/>
    <n v="2015"/>
  </r>
  <r>
    <s v="增值税专用发票"/>
    <s v="QX"/>
    <s v="00343703"/>
    <s v="2015"/>
    <n v="7"/>
    <n v="8"/>
    <s v="开票专员"/>
    <s v="津瑞"/>
    <x v="22"/>
    <s v="联通"/>
    <s v="青海"/>
    <x v="33"/>
    <s v="信息费"/>
    <n v="2567.98"/>
    <n v="2015"/>
  </r>
  <r>
    <s v="增值税专用发票"/>
    <s v="QX"/>
    <s v="00343703"/>
    <s v="2015"/>
    <n v="7"/>
    <n v="8"/>
    <s v="开票专员"/>
    <s v="津瑞"/>
    <x v="22"/>
    <s v="联通"/>
    <s v="青海"/>
    <x v="34"/>
    <s v="信息费"/>
    <n v="2471.4"/>
    <n v="2015"/>
  </r>
  <r>
    <s v="增值税专用发票"/>
    <s v="QX"/>
    <s v="00343703"/>
    <s v="2015"/>
    <n v="7"/>
    <n v="8"/>
    <s v="开票专员"/>
    <s v="津瑞"/>
    <x v="22"/>
    <s v="联通"/>
    <s v="青海"/>
    <x v="35"/>
    <s v="信息费"/>
    <n v="2402.4"/>
    <n v="2015"/>
  </r>
  <r>
    <s v="增值税专用发票"/>
    <s v="QX"/>
    <s v="00343706"/>
    <s v="2015"/>
    <n v="7"/>
    <n v="13"/>
    <s v="开票专员"/>
    <s v="津瑞"/>
    <x v="31"/>
    <s v="联通"/>
    <s v="全网"/>
    <x v="35"/>
    <s v="信息费"/>
    <n v="162013.71"/>
    <n v="2015"/>
  </r>
  <r>
    <s v="增值税专用发票"/>
    <s v="QX"/>
    <s v="00343707"/>
    <s v="2015"/>
    <n v="7"/>
    <n v="14"/>
    <s v="开票专员"/>
    <s v="津瑞"/>
    <x v="7"/>
    <s v="电信"/>
    <s v="河南"/>
    <x v="34"/>
    <s v="彩铃"/>
    <n v="3000.13"/>
    <n v="2015"/>
  </r>
  <r>
    <s v="增值税专用发票"/>
    <s v="QX"/>
    <s v="00343708"/>
    <s v="2015"/>
    <n v="7"/>
    <n v="14"/>
    <s v="开票专员"/>
    <s v="津瑞"/>
    <x v="7"/>
    <s v="电信"/>
    <s v="河南"/>
    <x v="35"/>
    <s v="彩铃"/>
    <n v="2943.51"/>
    <n v="2015"/>
  </r>
  <r>
    <s v="增值税专用发票"/>
    <s v="QX"/>
    <s v="00343715"/>
    <s v="2015"/>
    <n v="7"/>
    <n v="17"/>
    <s v="开票专员"/>
    <s v="RMC"/>
    <x v="5"/>
    <s v="移动"/>
    <s v="陕西"/>
    <x v="35"/>
    <s v="信息费"/>
    <n v="90217"/>
    <n v="2015"/>
  </r>
  <r>
    <s v="增值税专用发票"/>
    <s v="QX"/>
    <s v="00343719"/>
    <s v="2015"/>
    <n v="7"/>
    <n v="20"/>
    <s v="开票专员"/>
    <s v="津瑞"/>
    <x v="4"/>
    <s v="联通"/>
    <s v="天津"/>
    <x v="33"/>
    <s v="彩铃"/>
    <n v="5597.25"/>
    <n v="2015"/>
  </r>
  <r>
    <s v="增值税专用发票"/>
    <s v="QX"/>
    <s v="00343722"/>
    <s v="2015"/>
    <n v="7"/>
    <n v="21"/>
    <s v="开票专员"/>
    <s v="津瑞"/>
    <x v="14"/>
    <s v="联通"/>
    <s v="江西"/>
    <x v="34"/>
    <s v="信息费"/>
    <n v="30155.3"/>
    <n v="2015"/>
  </r>
  <r>
    <s v="增值税专用发票"/>
    <s v="QX"/>
    <s v="00343722"/>
    <s v="2015"/>
    <n v="7"/>
    <n v="21"/>
    <s v="开票专员"/>
    <s v="津瑞"/>
    <x v="14"/>
    <s v="联通"/>
    <s v="江西"/>
    <x v="34"/>
    <s v="彩信"/>
    <n v="30317.69"/>
    <n v="2015"/>
  </r>
  <r>
    <s v="增值税专用发票"/>
    <s v="QX"/>
    <s v="00343722"/>
    <s v="2015"/>
    <n v="7"/>
    <n v="21"/>
    <s v="开票专员"/>
    <s v="津瑞"/>
    <x v="14"/>
    <s v="联通"/>
    <s v="江西"/>
    <x v="34"/>
    <s v="彩铃"/>
    <n v="2261.15"/>
    <n v="2015"/>
  </r>
  <r>
    <s v="增值税专用发票"/>
    <s v="QX"/>
    <s v="00343723"/>
    <n v="2015"/>
    <n v="7"/>
    <n v="29"/>
    <s v="开票专员"/>
    <s v="RMC"/>
    <x v="3"/>
    <s v="移动"/>
    <s v="吉林"/>
    <x v="28"/>
    <s v="信息费"/>
    <n v="-121662.09"/>
    <n v="2014"/>
  </r>
  <r>
    <s v="增值税专用发票"/>
    <s v="QX"/>
    <s v="00343727"/>
    <n v="2015"/>
    <n v="8"/>
    <n v="6"/>
    <s v="开票专员"/>
    <s v="津瑞"/>
    <x v="17"/>
    <s v="电信"/>
    <s v="江苏"/>
    <x v="29"/>
    <s v="彩信"/>
    <n v="6970.46"/>
    <n v="2014"/>
  </r>
  <r>
    <s v="增值税专用发票"/>
    <s v="QX"/>
    <s v="00343727"/>
    <n v="2015"/>
    <n v="8"/>
    <n v="6"/>
    <s v="开票专员"/>
    <s v="津瑞"/>
    <x v="17"/>
    <s v="电信"/>
    <s v="江苏"/>
    <x v="30"/>
    <s v="彩信"/>
    <n v="6566.3"/>
    <n v="2014"/>
  </r>
  <r>
    <s v="增值税专用发票"/>
    <s v="QX"/>
    <s v="00343727"/>
    <n v="2015"/>
    <n v="8"/>
    <n v="6"/>
    <s v="开票专员"/>
    <s v="津瑞"/>
    <x v="17"/>
    <s v="电信"/>
    <s v="江苏"/>
    <x v="31"/>
    <s v="彩信"/>
    <n v="6077.15"/>
    <n v="2015"/>
  </r>
  <r>
    <s v="增值税专用发票"/>
    <s v="QX"/>
    <s v="00343727"/>
    <n v="2015"/>
    <n v="8"/>
    <n v="6"/>
    <s v="开票专员"/>
    <s v="津瑞"/>
    <x v="17"/>
    <s v="电信"/>
    <s v="江苏"/>
    <x v="32"/>
    <s v="彩信"/>
    <n v="5657.92"/>
    <n v="2015"/>
  </r>
  <r>
    <s v="增值税专用发票"/>
    <s v="QX"/>
    <s v="00343727"/>
    <n v="2015"/>
    <n v="8"/>
    <n v="6"/>
    <s v="开票专员"/>
    <s v="津瑞"/>
    <x v="17"/>
    <s v="电信"/>
    <s v="江苏"/>
    <x v="33"/>
    <s v="彩信"/>
    <n v="5351.53"/>
    <n v="2015"/>
  </r>
  <r>
    <s v="增值税专用发票"/>
    <s v="QX"/>
    <s v="00343727"/>
    <n v="2015"/>
    <n v="8"/>
    <n v="6"/>
    <s v="开票专员"/>
    <s v="津瑞"/>
    <x v="17"/>
    <s v="电信"/>
    <s v="江苏"/>
    <x v="34"/>
    <s v="彩信"/>
    <n v="5003.21"/>
    <n v="2015"/>
  </r>
  <r>
    <s v="增值税专用发票"/>
    <s v="QX"/>
    <s v="00343727"/>
    <n v="2015"/>
    <n v="8"/>
    <n v="6"/>
    <s v="开票专员"/>
    <s v="津瑞"/>
    <x v="17"/>
    <s v="电信"/>
    <s v="江苏"/>
    <x v="35"/>
    <s v="彩信"/>
    <n v="4702.04"/>
    <n v="2015"/>
  </r>
  <r>
    <s v="增值税专用发票"/>
    <s v="QX"/>
    <s v="00343727"/>
    <n v="2015"/>
    <n v="8"/>
    <n v="6"/>
    <s v="开票专员"/>
    <s v="津瑞"/>
    <x v="17"/>
    <s v="电信"/>
    <s v="江苏"/>
    <x v="36"/>
    <s v="彩信"/>
    <n v="4467.78"/>
    <n v="2015"/>
  </r>
  <r>
    <s v="增值税专用发票"/>
    <s v="QX"/>
    <s v="00343739"/>
    <n v="2015"/>
    <n v="8"/>
    <n v="14"/>
    <s v="开票专员"/>
    <s v="津瑞"/>
    <x v="14"/>
    <s v="联通"/>
    <s v="江西"/>
    <x v="35"/>
    <s v="信息费"/>
    <n v="29350.29"/>
    <n v="2015"/>
  </r>
  <r>
    <s v="增值税专用发票"/>
    <s v="QX"/>
    <s v="00343739"/>
    <n v="2015"/>
    <n v="8"/>
    <n v="14"/>
    <s v="开票专员"/>
    <s v="津瑞"/>
    <x v="14"/>
    <s v="联通"/>
    <s v="江西"/>
    <x v="35"/>
    <s v="彩信"/>
    <n v="29563.82"/>
    <n v="2015"/>
  </r>
  <r>
    <s v="增值税专用发票"/>
    <s v="QX"/>
    <s v="00343739"/>
    <n v="2015"/>
    <n v="8"/>
    <n v="14"/>
    <s v="开票专员"/>
    <s v="津瑞"/>
    <x v="14"/>
    <s v="联通"/>
    <s v="江西"/>
    <x v="35"/>
    <s v="彩铃"/>
    <n v="2153.2399999999998"/>
    <n v="2015"/>
  </r>
  <r>
    <s v="增值税专用发票"/>
    <s v="QX"/>
    <s v="00343741"/>
    <n v="2015"/>
    <n v="8"/>
    <n v="14"/>
    <s v="开票专员"/>
    <s v="RMC"/>
    <x v="2"/>
    <s v="移动"/>
    <s v="天津"/>
    <x v="37"/>
    <s v="信息费"/>
    <n v="1542.31"/>
    <n v="2015"/>
  </r>
  <r>
    <s v="增值税专用发票"/>
    <s v="QX"/>
    <s v="00343753"/>
    <n v="2015"/>
    <n v="8"/>
    <n v="18"/>
    <s v="开票专员"/>
    <s v="RMC"/>
    <x v="5"/>
    <s v="移动"/>
    <s v="陕西"/>
    <x v="36"/>
    <s v="信息费"/>
    <n v="63196"/>
    <n v="2015"/>
  </r>
  <r>
    <s v="增值税专用发票"/>
    <s v="QX"/>
    <s v="00343754"/>
    <n v="2015"/>
    <n v="8"/>
    <n v="19"/>
    <s v="开票专员"/>
    <s v="津瑞"/>
    <x v="26"/>
    <s v="联通"/>
    <s v="宁夏"/>
    <x v="35"/>
    <s v="信息费"/>
    <n v="4565.99"/>
    <n v="2015"/>
  </r>
  <r>
    <s v="增值税专用发票"/>
    <s v="QX"/>
    <s v="00343755"/>
    <n v="2015"/>
    <n v="8"/>
    <n v="20"/>
    <s v="开票专员"/>
    <s v="RMC"/>
    <x v="29"/>
    <s v="其他"/>
    <s v="全网"/>
    <x v="19"/>
    <s v="安卓游戏"/>
    <n v="-5676.25"/>
    <n v="2014"/>
  </r>
  <r>
    <s v="增值税专用发票"/>
    <s v="QX"/>
    <s v="00343755"/>
    <n v="2015"/>
    <n v="8"/>
    <n v="20"/>
    <s v="开票专员"/>
    <s v="RMC"/>
    <x v="29"/>
    <s v="其他"/>
    <s v="全网"/>
    <x v="20"/>
    <s v="安卓游戏"/>
    <n v="-8930"/>
    <n v="2014"/>
  </r>
  <r>
    <s v="增值税专用发票"/>
    <s v="QX"/>
    <s v="00343755"/>
    <n v="2015"/>
    <n v="8"/>
    <n v="20"/>
    <s v="开票专员"/>
    <s v="RMC"/>
    <x v="29"/>
    <s v="其他"/>
    <s v="全网"/>
    <x v="21"/>
    <s v="安卓游戏"/>
    <n v="-1341"/>
    <n v="2014"/>
  </r>
  <r>
    <s v="增值税专用发票"/>
    <s v="QX"/>
    <s v="00343755"/>
    <n v="2015"/>
    <n v="8"/>
    <n v="20"/>
    <s v="开票专员"/>
    <s v="RMC"/>
    <x v="29"/>
    <s v="其他"/>
    <s v="全网"/>
    <x v="22"/>
    <s v="安卓游戏"/>
    <n v="-10065.25"/>
    <n v="2014"/>
  </r>
  <r>
    <s v="增值税专用发票"/>
    <s v="QX"/>
    <s v="00343755"/>
    <n v="2015"/>
    <n v="8"/>
    <n v="20"/>
    <s v="开票专员"/>
    <s v="RMC"/>
    <x v="29"/>
    <s v="其他"/>
    <s v="全网"/>
    <x v="23"/>
    <s v="安卓游戏"/>
    <n v="-5728.5"/>
    <n v="2014"/>
  </r>
  <r>
    <s v="增值税专用发票"/>
    <s v="QX"/>
    <s v="00343755"/>
    <n v="2015"/>
    <n v="8"/>
    <n v="20"/>
    <s v="开票专员"/>
    <s v="RMC"/>
    <x v="29"/>
    <s v="其他"/>
    <s v="全网"/>
    <x v="24"/>
    <s v="安卓游戏"/>
    <n v="-7334"/>
    <n v="2014"/>
  </r>
  <r>
    <s v="增值税专用发票"/>
    <s v="QX"/>
    <s v="00343755"/>
    <n v="2015"/>
    <n v="8"/>
    <n v="20"/>
    <s v="开票专员"/>
    <s v="RMC"/>
    <x v="29"/>
    <s v="其他"/>
    <s v="全网"/>
    <x v="25"/>
    <s v="安卓游戏"/>
    <n v="-7552.5"/>
    <n v="2014"/>
  </r>
  <r>
    <s v="增值税专用发票"/>
    <s v="QX"/>
    <s v="00343755"/>
    <n v="2015"/>
    <n v="8"/>
    <n v="20"/>
    <s v="开票专员"/>
    <s v="RMC"/>
    <x v="29"/>
    <s v="其他"/>
    <s v="全网"/>
    <x v="26"/>
    <s v="安卓游戏"/>
    <n v="-1700.5"/>
    <n v="2014"/>
  </r>
  <r>
    <s v="增值税专用发票"/>
    <s v="QX"/>
    <s v="00343755"/>
    <n v="2015"/>
    <n v="8"/>
    <n v="20"/>
    <s v="开票专员"/>
    <s v="RMC"/>
    <x v="29"/>
    <s v="其他"/>
    <s v="全网"/>
    <x v="27"/>
    <s v="安卓游戏"/>
    <n v="-3610"/>
    <n v="2014"/>
  </r>
  <r>
    <s v="增值税专用发票"/>
    <s v="QX"/>
    <s v="00343755"/>
    <n v="2015"/>
    <n v="8"/>
    <n v="20"/>
    <s v="开票专员"/>
    <s v="RMC"/>
    <x v="29"/>
    <s v="其他"/>
    <s v="全网"/>
    <x v="28"/>
    <s v="安卓游戏"/>
    <n v="-5652.5"/>
    <n v="2014"/>
  </r>
  <r>
    <s v="增值税专用发票"/>
    <s v="QX"/>
    <s v="00343755"/>
    <n v="2015"/>
    <n v="8"/>
    <n v="20"/>
    <s v="开票专员"/>
    <s v="RMC"/>
    <x v="29"/>
    <s v="其他"/>
    <s v="全网"/>
    <x v="29"/>
    <s v="安卓游戏"/>
    <n v="-3301.25"/>
    <n v="2014"/>
  </r>
  <r>
    <s v="增值税专用发票"/>
    <s v="QX"/>
    <s v="00343756"/>
    <n v="2015"/>
    <n v="9"/>
    <n v="1"/>
    <s v="开票专员"/>
    <s v="津瑞"/>
    <x v="18"/>
    <s v="联通"/>
    <s v="陕西"/>
    <x v="31"/>
    <s v="信息费"/>
    <n v="2340"/>
    <n v="2015"/>
  </r>
  <r>
    <s v="增值税专用发票"/>
    <s v="QX"/>
    <s v="00343758"/>
    <n v="2015"/>
    <n v="9"/>
    <n v="1"/>
    <s v="开票专员"/>
    <s v="津瑞"/>
    <x v="18"/>
    <s v="联通"/>
    <s v="陕西"/>
    <x v="33"/>
    <s v="信息费"/>
    <n v="2247.0100000000002"/>
    <n v="2015"/>
  </r>
  <r>
    <s v="增值税专用发票"/>
    <s v="QX"/>
    <s v="00343759"/>
    <n v="2015"/>
    <n v="9"/>
    <n v="1"/>
    <s v="开票专员"/>
    <s v="津瑞"/>
    <x v="18"/>
    <s v="联通"/>
    <s v="陕西"/>
    <x v="34"/>
    <s v="信息费"/>
    <n v="2133.0100000000002"/>
    <n v="2015"/>
  </r>
  <r>
    <s v="增值税专用发票"/>
    <s v="QX"/>
    <s v="00343760"/>
    <n v="2015"/>
    <n v="9"/>
    <n v="1"/>
    <s v="开票专员"/>
    <s v="津瑞"/>
    <x v="18"/>
    <s v="联通"/>
    <s v="陕西"/>
    <x v="32"/>
    <s v="信息费"/>
    <n v="2306.9899999999998"/>
    <n v="2015"/>
  </r>
  <r>
    <s v="增值税专用发票"/>
    <s v="QX"/>
    <s v="00343761"/>
    <n v="2015"/>
    <n v="9"/>
    <n v="1"/>
    <s v="开票专员"/>
    <s v="津瑞"/>
    <x v="17"/>
    <s v="电信"/>
    <s v="江苏"/>
    <x v="37"/>
    <s v="彩信"/>
    <n v="4187.7299999999996"/>
    <n v="2015"/>
  </r>
  <r>
    <s v="增值税专用发票"/>
    <s v="QX"/>
    <s v="00343764"/>
    <n v="2015"/>
    <n v="9"/>
    <n v="7"/>
    <s v="开票专员"/>
    <s v="津瑞"/>
    <x v="26"/>
    <s v="联通"/>
    <s v="宁夏"/>
    <x v="36"/>
    <s v="信息费"/>
    <n v="4396"/>
    <n v="2015"/>
  </r>
  <r>
    <s v="增值税专用发票"/>
    <s v="QX"/>
    <s v="00343769"/>
    <n v="2015"/>
    <n v="9"/>
    <n v="14"/>
    <s v="开票专员"/>
    <s v="津瑞"/>
    <x v="14"/>
    <s v="联通"/>
    <s v="江西"/>
    <x v="36"/>
    <s v="信息费"/>
    <n v="28489.3"/>
    <n v="2015"/>
  </r>
  <r>
    <s v="增值税专用发票"/>
    <s v="QX"/>
    <s v="00343769"/>
    <n v="2015"/>
    <n v="9"/>
    <n v="14"/>
    <s v="开票专员"/>
    <s v="津瑞"/>
    <x v="14"/>
    <s v="联通"/>
    <s v="江西"/>
    <x v="36"/>
    <s v="彩信"/>
    <n v="28772.11"/>
    <n v="2015"/>
  </r>
  <r>
    <s v="增值税专用发票"/>
    <s v="QX"/>
    <s v="00343769"/>
    <n v="2015"/>
    <n v="9"/>
    <n v="14"/>
    <s v="开票专员"/>
    <s v="津瑞"/>
    <x v="14"/>
    <s v="联通"/>
    <s v="江西"/>
    <x v="36"/>
    <s v="彩铃"/>
    <n v="2010.68"/>
    <n v="2015"/>
  </r>
  <r>
    <s v="增值税专用发票"/>
    <s v="QX"/>
    <s v="00343771"/>
    <n v="2015"/>
    <n v="9"/>
    <n v="15"/>
    <s v="开票专员"/>
    <s v="RMC"/>
    <x v="5"/>
    <s v="移动"/>
    <s v="陕西"/>
    <x v="37"/>
    <s v="信息费"/>
    <n v="13952"/>
    <n v="2015"/>
  </r>
  <r>
    <s v="增值税专用发票"/>
    <s v="QX"/>
    <s v="00343772"/>
    <n v="2015"/>
    <n v="9"/>
    <n v="16"/>
    <s v="开票专员"/>
    <s v="津瑞"/>
    <x v="31"/>
    <s v="联通"/>
    <s v="全网"/>
    <x v="37"/>
    <s v="信息费"/>
    <n v="1253827.06"/>
    <n v="2015"/>
  </r>
  <r>
    <s v="增值税专用发票"/>
    <s v="QX"/>
    <s v="00343774"/>
    <n v="2015"/>
    <n v="9"/>
    <n v="16"/>
    <s v="开票专员"/>
    <s v="RMC"/>
    <x v="32"/>
    <s v="移动"/>
    <s v="全网"/>
    <x v="36"/>
    <s v="游戏"/>
    <n v="123523.19"/>
    <n v="2015"/>
  </r>
  <r>
    <s v="增值税专用发票"/>
    <s v="QX"/>
    <s v="00343775"/>
    <n v="2015"/>
    <n v="9"/>
    <n v="16"/>
    <s v="开票专员"/>
    <s v="RMC"/>
    <x v="32"/>
    <s v="移动"/>
    <s v="全网"/>
    <x v="37"/>
    <s v="游戏"/>
    <n v="144637.94"/>
    <n v="2015"/>
  </r>
  <r>
    <s v="增值税专用发票"/>
    <s v="QX"/>
    <s v="00343777"/>
    <n v="2015"/>
    <n v="9"/>
    <n v="22"/>
    <s v="开票专员"/>
    <s v="津瑞"/>
    <x v="4"/>
    <s v="联通"/>
    <s v="天津"/>
    <x v="34"/>
    <s v="彩铃"/>
    <n v="5554.75"/>
    <n v="2015"/>
  </r>
  <r>
    <s v="增值税专用发票"/>
    <s v="QX"/>
    <s v="00343778"/>
    <n v="2015"/>
    <n v="9"/>
    <n v="22"/>
    <s v="开票专员"/>
    <s v="津瑞"/>
    <x v="4"/>
    <s v="联通"/>
    <s v="天津"/>
    <x v="35"/>
    <s v="彩铃"/>
    <n v="3227.5"/>
    <n v="2015"/>
  </r>
  <r>
    <s v="增值税专用发票"/>
    <s v="QX"/>
    <s v="03841827"/>
    <n v="2015"/>
    <n v="9"/>
    <n v="25"/>
    <s v="开票专员"/>
    <s v="津瑞"/>
    <x v="22"/>
    <s v="联通"/>
    <s v="青海"/>
    <x v="36"/>
    <s v="信息费"/>
    <n v="2321.9699999999998"/>
    <n v="2015"/>
  </r>
  <r>
    <s v="增值税专用发票"/>
    <s v="QX"/>
    <s v="03841827"/>
    <n v="2015"/>
    <n v="9"/>
    <n v="25"/>
    <s v="开票专员"/>
    <s v="津瑞"/>
    <x v="22"/>
    <s v="联通"/>
    <s v="青海"/>
    <x v="37"/>
    <s v="信息费"/>
    <n v="2277.59"/>
    <n v="2015"/>
  </r>
  <r>
    <s v="增值税专用发票"/>
    <s v="QX"/>
    <s v="03841827"/>
    <n v="2015"/>
    <n v="9"/>
    <n v="25"/>
    <s v="开票专员"/>
    <s v="津瑞"/>
    <x v="22"/>
    <s v="联通"/>
    <s v="青海"/>
    <x v="38"/>
    <s v="信息费"/>
    <n v="2191.7600000000002"/>
    <n v="2015"/>
  </r>
  <r>
    <s v="增值税专用发票"/>
    <s v="QX"/>
    <s v="03841829"/>
    <n v="2015"/>
    <n v="9"/>
    <n v="28"/>
    <s v="开票专员"/>
    <s v="津瑞"/>
    <x v="17"/>
    <s v="电信"/>
    <s v="江苏"/>
    <x v="38"/>
    <s v="彩信"/>
    <n v="3930.37"/>
    <n v="2015"/>
  </r>
  <r>
    <s v="增值税专用发票"/>
    <s v="QX"/>
    <s v="03841830"/>
    <n v="2015"/>
    <n v="10"/>
    <n v="8"/>
    <s v="开票专员"/>
    <s v="津瑞"/>
    <x v="26"/>
    <s v="联通"/>
    <s v="宁夏"/>
    <x v="37"/>
    <s v="信息费"/>
    <n v="4266.99"/>
    <n v="2015"/>
  </r>
  <r>
    <s v="增值税专用发票"/>
    <s v="QX"/>
    <s v="03841836"/>
    <n v="2015"/>
    <n v="10"/>
    <n v="10"/>
    <s v="开票专员"/>
    <s v="津瑞"/>
    <x v="11"/>
    <s v="电信"/>
    <s v="北京"/>
    <x v="30"/>
    <s v="信息费"/>
    <n v="13790.14"/>
    <n v="2014"/>
  </r>
  <r>
    <s v="增值税专用发票"/>
    <s v="QX"/>
    <s v="03841836"/>
    <n v="2015"/>
    <n v="10"/>
    <n v="10"/>
    <s v="开票专员"/>
    <s v="津瑞"/>
    <x v="11"/>
    <s v="电信"/>
    <s v="北京"/>
    <x v="31"/>
    <s v="信息费"/>
    <n v="13455.42"/>
    <n v="2015"/>
  </r>
  <r>
    <s v="增值税专用发票"/>
    <s v="QX"/>
    <s v="03841836"/>
    <n v="2015"/>
    <n v="10"/>
    <n v="10"/>
    <s v="开票专员"/>
    <s v="津瑞"/>
    <x v="11"/>
    <s v="电信"/>
    <s v="北京"/>
    <x v="32"/>
    <s v="信息费"/>
    <n v="3282.18"/>
    <n v="2015"/>
  </r>
  <r>
    <s v="增值税专用发票"/>
    <s v="QX"/>
    <s v="03841837"/>
    <n v="2015"/>
    <n v="10"/>
    <n v="10"/>
    <s v="开票专员"/>
    <s v="津瑞"/>
    <x v="18"/>
    <s v="联通"/>
    <s v="陕西"/>
    <x v="35"/>
    <s v="信息费"/>
    <n v="1902.5"/>
    <n v="2015"/>
  </r>
  <r>
    <s v="增值税专用发票"/>
    <s v="QX"/>
    <s v="03841842"/>
    <n v="2015"/>
    <n v="10"/>
    <n v="13"/>
    <s v="开票专员"/>
    <s v="RMC"/>
    <x v="2"/>
    <s v="移动"/>
    <s v="天津"/>
    <x v="39"/>
    <s v="信息费"/>
    <n v="94641.65"/>
    <n v="2015"/>
  </r>
  <r>
    <s v="增值税专用发票"/>
    <s v="QX"/>
    <s v="03841843"/>
    <n v="2015"/>
    <n v="10"/>
    <n v="13"/>
    <s v="开票专员"/>
    <s v="RMC"/>
    <x v="2"/>
    <s v="移动"/>
    <s v="天津"/>
    <x v="38"/>
    <s v="信息费"/>
    <n v="114560.44"/>
    <n v="2015"/>
  </r>
  <r>
    <s v="增值税专用发票"/>
    <s v="QX"/>
    <s v="03841849"/>
    <n v="2015"/>
    <n v="10"/>
    <n v="15"/>
    <s v="开票专员"/>
    <s v="津瑞"/>
    <x v="11"/>
    <s v="电信"/>
    <s v="北京"/>
    <x v="35"/>
    <s v="信息费"/>
    <n v="8464.74"/>
    <n v="2015"/>
  </r>
  <r>
    <s v="增值税专用发票"/>
    <s v="QX"/>
    <s v="03841849"/>
    <n v="2015"/>
    <n v="10"/>
    <n v="15"/>
    <s v="开票专员"/>
    <s v="津瑞"/>
    <x v="11"/>
    <s v="电信"/>
    <s v="北京"/>
    <x v="36"/>
    <s v="信息费"/>
    <n v="8351.42"/>
    <n v="2015"/>
  </r>
  <r>
    <s v="增值税专用发票"/>
    <s v="QX"/>
    <s v="03841849"/>
    <n v="2015"/>
    <n v="10"/>
    <n v="15"/>
    <s v="开票专员"/>
    <s v="津瑞"/>
    <x v="11"/>
    <s v="电信"/>
    <s v="北京"/>
    <x v="37"/>
    <s v="信息费"/>
    <n v="8231.09"/>
    <n v="2015"/>
  </r>
  <r>
    <s v="增值税专用发票"/>
    <s v="QX"/>
    <s v="03841849"/>
    <n v="2015"/>
    <n v="10"/>
    <n v="15"/>
    <s v="开票专员"/>
    <s v="津瑞"/>
    <x v="11"/>
    <s v="电信"/>
    <s v="北京"/>
    <x v="38"/>
    <s v="信息费"/>
    <n v="8103.94"/>
    <n v="2015"/>
  </r>
  <r>
    <s v="增值税专用发票"/>
    <s v="QX"/>
    <s v="03841850"/>
    <n v="2015"/>
    <n v="10"/>
    <n v="16"/>
    <s v="开票专员"/>
    <s v="RMC"/>
    <x v="32"/>
    <s v="移动"/>
    <s v="全网"/>
    <x v="38"/>
    <s v="游戏"/>
    <n v="129833.98"/>
    <n v="2015"/>
  </r>
  <r>
    <s v="增值税专用发票"/>
    <s v="QX"/>
    <s v="03841851"/>
    <n v="2015"/>
    <n v="10"/>
    <n v="20"/>
    <s v="开票专员"/>
    <s v="津瑞"/>
    <x v="7"/>
    <s v="电信"/>
    <s v="河南"/>
    <x v="36"/>
    <s v="彩铃"/>
    <n v="2816.12"/>
    <n v="2015"/>
  </r>
  <r>
    <s v="增值税专用发票"/>
    <s v="QX"/>
    <s v="03841852"/>
    <n v="2015"/>
    <n v="10"/>
    <n v="20"/>
    <s v="开票专员"/>
    <s v="津瑞"/>
    <x v="7"/>
    <s v="电信"/>
    <s v="河南"/>
    <x v="37"/>
    <s v="彩铃"/>
    <n v="2721.38"/>
    <n v="2015"/>
  </r>
  <r>
    <s v="增值税专用发票"/>
    <s v="QX"/>
    <s v="03841855"/>
    <n v="2015"/>
    <n v="10"/>
    <n v="20"/>
    <s v="开票专员"/>
    <s v="津瑞"/>
    <x v="14"/>
    <s v="联通"/>
    <s v="江西"/>
    <x v="37"/>
    <s v="信息费"/>
    <n v="27463.119999999999"/>
    <n v="2015"/>
  </r>
  <r>
    <s v="增值税专用发票"/>
    <s v="QX"/>
    <s v="03841855"/>
    <n v="2015"/>
    <n v="10"/>
    <n v="20"/>
    <s v="开票专员"/>
    <s v="津瑞"/>
    <x v="14"/>
    <s v="联通"/>
    <s v="江西"/>
    <x v="37"/>
    <s v="彩信"/>
    <n v="28160.99"/>
    <n v="2015"/>
  </r>
  <r>
    <s v="增值税专用发票"/>
    <s v="QX"/>
    <s v="03841855"/>
    <n v="2015"/>
    <n v="10"/>
    <n v="20"/>
    <s v="开票专员"/>
    <s v="津瑞"/>
    <x v="14"/>
    <s v="联通"/>
    <s v="江西"/>
    <x v="37"/>
    <s v="彩铃"/>
    <n v="1907.72"/>
    <n v="2015"/>
  </r>
  <r>
    <s v="增值税专用发票"/>
    <s v="QX"/>
    <s v="03841856"/>
    <n v="2015"/>
    <n v="10"/>
    <n v="21"/>
    <s v="开票专员"/>
    <s v="津瑞"/>
    <x v="22"/>
    <s v="联通"/>
    <s v="青海"/>
    <x v="36"/>
    <s v="信息费"/>
    <n v="2321.9699999999998"/>
    <n v="2015"/>
  </r>
  <r>
    <s v="增值税专用发票"/>
    <s v="QX"/>
    <s v="03841856"/>
    <n v="2015"/>
    <n v="10"/>
    <n v="21"/>
    <s v="开票专员"/>
    <s v="津瑞"/>
    <x v="22"/>
    <s v="联通"/>
    <s v="青海"/>
    <x v="37"/>
    <s v="信息费"/>
    <n v="2277.59"/>
    <n v="2015"/>
  </r>
  <r>
    <s v="增值税专用发票"/>
    <s v="QX"/>
    <s v="03841856"/>
    <n v="2015"/>
    <n v="10"/>
    <n v="21"/>
    <s v="开票专员"/>
    <s v="津瑞"/>
    <x v="22"/>
    <s v="联通"/>
    <s v="青海"/>
    <x v="38"/>
    <s v="信息费"/>
    <n v="2191.7600000000002"/>
    <n v="2015"/>
  </r>
  <r>
    <s v="增值税专用发票"/>
    <s v="QX"/>
    <s v="03841864"/>
    <n v="2015"/>
    <n v="10"/>
    <n v="29"/>
    <s v="王金贺"/>
    <s v="RMC"/>
    <x v="34"/>
    <s v="其他"/>
    <s v="全网"/>
    <x v="40"/>
    <s v="彩铃"/>
    <n v="1000000"/>
    <n v="2015"/>
  </r>
  <r>
    <s v="增值税专用发票"/>
    <s v="QX"/>
    <s v="03841865"/>
    <n v="2015"/>
    <n v="10"/>
    <n v="29"/>
    <s v="王金贺"/>
    <s v="RMC"/>
    <x v="34"/>
    <s v="其他"/>
    <s v="全网"/>
    <x v="40"/>
    <s v="彩铃"/>
    <n v="300000"/>
    <n v="2015"/>
  </r>
  <r>
    <s v="增值税专用发票"/>
    <s v="QX"/>
    <s v="03841866"/>
    <n v="2015"/>
    <n v="10"/>
    <n v="30"/>
    <s v="开票专员"/>
    <s v="津瑞"/>
    <x v="22"/>
    <s v="联通"/>
    <s v="青海"/>
    <x v="36"/>
    <s v="信息费"/>
    <n v="-2321.9699999999998"/>
    <n v="2015"/>
  </r>
  <r>
    <s v="增值税专用发票"/>
    <s v="QX"/>
    <s v="03841866"/>
    <n v="2015"/>
    <n v="10"/>
    <n v="30"/>
    <s v="开票专员"/>
    <s v="津瑞"/>
    <x v="22"/>
    <s v="联通"/>
    <s v="青海"/>
    <x v="37"/>
    <s v="信息费"/>
    <n v="-2277.59"/>
    <n v="2015"/>
  </r>
  <r>
    <s v="增值税专用发票"/>
    <s v="QX"/>
    <s v="03841866"/>
    <n v="2015"/>
    <n v="10"/>
    <n v="30"/>
    <s v="开票专员"/>
    <s v="津瑞"/>
    <x v="22"/>
    <s v="联通"/>
    <s v="青海"/>
    <x v="38"/>
    <s v="信息费"/>
    <n v="-2191.7600000000002"/>
    <n v="2015"/>
  </r>
  <r>
    <s v="增值税专用发票"/>
    <s v="QX"/>
    <s v="03841876"/>
    <n v="2015"/>
    <n v="11"/>
    <n v="18"/>
    <s v="开票专员"/>
    <s v="RMC"/>
    <x v="2"/>
    <s v="移动"/>
    <s v="天津"/>
    <x v="40"/>
    <s v="信息费"/>
    <n v="93517.93"/>
    <n v="2015"/>
  </r>
  <r>
    <s v="增值税专用发票"/>
    <s v="QX"/>
    <s v="03841877"/>
    <n v="2015"/>
    <n v="11"/>
    <n v="18"/>
    <s v="开票专员"/>
    <s v="津瑞"/>
    <x v="26"/>
    <s v="联通"/>
    <s v="宁夏"/>
    <x v="38"/>
    <s v="信息费"/>
    <n v="4106.5"/>
    <n v="2015"/>
  </r>
  <r>
    <s v="增值税专用发票"/>
    <s v="QX"/>
    <s v="03841878"/>
    <n v="2015"/>
    <n v="11"/>
    <n v="19"/>
    <s v="开票专员"/>
    <s v="津瑞"/>
    <x v="31"/>
    <s v="联通"/>
    <s v="全网"/>
    <x v="39"/>
    <s v="信息费"/>
    <n v="491708.21"/>
    <n v="2015"/>
  </r>
  <r>
    <s v="增值税专用发票"/>
    <s v="QX"/>
    <s v="03841879"/>
    <n v="2015"/>
    <n v="11"/>
    <n v="19"/>
    <s v="开票专员"/>
    <s v="RMC"/>
    <x v="32"/>
    <s v="移动"/>
    <s v="江苏"/>
    <x v="39"/>
    <s v="游戏"/>
    <n v="137408.98000000001"/>
    <n v="2015"/>
  </r>
  <r>
    <s v="增值税专用发票"/>
    <s v="QX"/>
    <s v="03841880"/>
    <n v="2015"/>
    <n v="11"/>
    <n v="19"/>
    <s v="开票专员"/>
    <s v="津瑞"/>
    <x v="4"/>
    <s v="联通"/>
    <s v="天津"/>
    <x v="37"/>
    <s v="彩铃"/>
    <n v="2970"/>
    <n v="2015"/>
  </r>
  <r>
    <s v="增值税专用发票"/>
    <s v="QX"/>
    <s v="03841883"/>
    <n v="2015"/>
    <n v="11"/>
    <n v="23"/>
    <s v="开票专员"/>
    <s v="津瑞"/>
    <x v="18"/>
    <s v="联通"/>
    <s v="陕西"/>
    <x v="36"/>
    <s v="信息费"/>
    <n v="1584.5"/>
    <n v="2015"/>
  </r>
  <r>
    <s v="增值税专用发票"/>
    <s v="QX"/>
    <s v="03841888"/>
    <n v="2015"/>
    <n v="11"/>
    <n v="24"/>
    <s v="开票专员"/>
    <s v="津瑞"/>
    <x v="14"/>
    <s v="联通"/>
    <s v="江西"/>
    <x v="38"/>
    <s v="信息费"/>
    <n v="26688.89"/>
    <n v="2015"/>
  </r>
  <r>
    <s v="增值税专用发票"/>
    <s v="QX"/>
    <s v="03841888"/>
    <n v="2015"/>
    <n v="11"/>
    <n v="24"/>
    <s v="开票专员"/>
    <s v="津瑞"/>
    <x v="14"/>
    <s v="联通"/>
    <s v="江西"/>
    <x v="38"/>
    <s v="彩信"/>
    <n v="27453.3"/>
    <n v="2015"/>
  </r>
  <r>
    <s v="增值税专用发票"/>
    <s v="QX"/>
    <s v="03841888"/>
    <n v="2015"/>
    <n v="11"/>
    <n v="24"/>
    <s v="开票专员"/>
    <s v="津瑞"/>
    <x v="14"/>
    <s v="联通"/>
    <s v="江西"/>
    <x v="38"/>
    <s v="彩铃"/>
    <n v="1751.3"/>
    <n v="2015"/>
  </r>
  <r>
    <s v="增值税专用发票"/>
    <s v="QX"/>
    <s v="03841902"/>
    <n v="2015"/>
    <n v="12"/>
    <n v="2"/>
    <s v="开票专员"/>
    <s v="津瑞"/>
    <x v="17"/>
    <s v="电信"/>
    <s v="江苏"/>
    <x v="39"/>
    <s v="彩信"/>
    <n v="3756.44"/>
    <n v="2015"/>
  </r>
  <r>
    <s v="增值税专用发票"/>
    <s v="QX"/>
    <s v="03841903"/>
    <n v="2015"/>
    <n v="12"/>
    <n v="2"/>
    <s v="开票专员"/>
    <s v="津瑞"/>
    <x v="17"/>
    <s v="电信"/>
    <s v="江苏"/>
    <x v="40"/>
    <s v="彩信"/>
    <n v="3547.68"/>
    <n v="2015"/>
  </r>
  <r>
    <s v="增值税专用发票"/>
    <s v="QX"/>
    <s v="03841910"/>
    <n v="2015"/>
    <n v="12"/>
    <n v="4"/>
    <s v="开票专员"/>
    <s v="RMC"/>
    <x v="3"/>
    <s v="移动"/>
    <s v="吉林"/>
    <x v="37"/>
    <s v="信息费"/>
    <n v="181977.42"/>
    <n v="2015"/>
  </r>
  <r>
    <s v="增值税专用发票"/>
    <s v="QX"/>
    <s v="03841911"/>
    <n v="2015"/>
    <n v="12"/>
    <n v="4"/>
    <s v="开票专员"/>
    <s v="RMC"/>
    <x v="3"/>
    <s v="移动"/>
    <s v="吉林"/>
    <x v="38"/>
    <s v="信息费"/>
    <n v="222459.47"/>
    <n v="2015"/>
  </r>
  <r>
    <s v="增值税专用发票"/>
    <s v="QX"/>
    <s v="03841912"/>
    <n v="2015"/>
    <n v="12"/>
    <n v="4"/>
    <s v="开票专员"/>
    <s v="RMC"/>
    <x v="3"/>
    <s v="移动"/>
    <s v="吉林"/>
    <x v="39"/>
    <s v="信息费"/>
    <n v="258579.9"/>
    <n v="2015"/>
  </r>
  <r>
    <s v="增值税专用发票"/>
    <s v="QX"/>
    <s v="03841913"/>
    <n v="2015"/>
    <n v="12"/>
    <n v="4"/>
    <s v="开票专员"/>
    <s v="RMC"/>
    <x v="3"/>
    <s v="移动"/>
    <s v="吉林"/>
    <x v="40"/>
    <s v="信息费"/>
    <n v="185325.71"/>
    <n v="2015"/>
  </r>
  <r>
    <s v="增值税专用发票"/>
    <s v="QX"/>
    <s v="03841915"/>
    <n v="2015"/>
    <n v="12"/>
    <n v="8"/>
    <s v="开票专员"/>
    <s v="RMC"/>
    <x v="2"/>
    <s v="移动"/>
    <s v="天津"/>
    <x v="41"/>
    <s v="信息费"/>
    <n v="106620.83"/>
    <n v="2015"/>
  </r>
  <r>
    <s v="增值税专用发票"/>
    <s v="QX"/>
    <s v="03841918"/>
    <n v="2015"/>
    <n v="12"/>
    <n v="8"/>
    <s v="开票专员"/>
    <s v="津瑞"/>
    <x v="26"/>
    <s v="联通"/>
    <s v="宁夏"/>
    <x v="39"/>
    <s v="信息费"/>
    <n v="3972"/>
    <n v="2015"/>
  </r>
  <r>
    <s v="增值税专用发票"/>
    <s v="QX"/>
    <s v="03841919"/>
    <n v="2015"/>
    <n v="12"/>
    <n v="9"/>
    <s v="开票专员"/>
    <s v="津瑞"/>
    <x v="11"/>
    <s v="电信"/>
    <s v="北京"/>
    <x v="39"/>
    <s v="信息费"/>
    <n v="2964.77"/>
    <n v="2015"/>
  </r>
  <r>
    <s v="增值税专用发票"/>
    <s v="QX"/>
    <s v="03841919"/>
    <n v="2015"/>
    <n v="12"/>
    <n v="9"/>
    <s v="开票专员"/>
    <s v="津瑞"/>
    <x v="11"/>
    <s v="电信"/>
    <s v="北京"/>
    <x v="39"/>
    <s v="信息费"/>
    <n v="4909.1099999999997"/>
    <n v="2015"/>
  </r>
  <r>
    <s v="增值税专用发票"/>
    <s v="QX"/>
    <s v="03841919"/>
    <n v="2015"/>
    <n v="12"/>
    <n v="9"/>
    <s v="开票专员"/>
    <s v="津瑞"/>
    <x v="11"/>
    <s v="电信"/>
    <s v="北京"/>
    <x v="40"/>
    <s v="信息费"/>
    <n v="2917.93"/>
    <n v="2015"/>
  </r>
  <r>
    <s v="增值税专用发票"/>
    <s v="QX"/>
    <s v="03841919"/>
    <n v="2015"/>
    <n v="12"/>
    <n v="9"/>
    <s v="开票专员"/>
    <s v="津瑞"/>
    <x v="11"/>
    <s v="电信"/>
    <s v="北京"/>
    <x v="40"/>
    <s v="信息费"/>
    <n v="4758.24"/>
    <n v="2015"/>
  </r>
  <r>
    <s v="增值税专用发票"/>
    <s v="QX"/>
    <s v="03841919"/>
    <n v="2015"/>
    <n v="12"/>
    <n v="9"/>
    <s v="开票专员"/>
    <s v="津瑞"/>
    <x v="11"/>
    <s v="电信"/>
    <s v="北京"/>
    <x v="41"/>
    <s v="信息费"/>
    <n v="3677.56"/>
    <n v="2015"/>
  </r>
  <r>
    <s v="增值税专用发票"/>
    <s v="QX"/>
    <s v="03841919"/>
    <n v="2015"/>
    <n v="12"/>
    <n v="9"/>
    <s v="开票专员"/>
    <s v="津瑞"/>
    <x v="11"/>
    <s v="电信"/>
    <s v="北京"/>
    <x v="41"/>
    <s v="信息费"/>
    <n v="7312.17"/>
    <n v="2015"/>
  </r>
  <r>
    <s v="增值税专用发票"/>
    <s v="QX"/>
    <s v="03841923"/>
    <n v="2015"/>
    <n v="12"/>
    <n v="15"/>
    <s v="开票专员"/>
    <s v="津瑞"/>
    <x v="22"/>
    <s v="联通"/>
    <s v="青海"/>
    <x v="39"/>
    <s v="信息费"/>
    <n v="2156.9699999999998"/>
    <n v="2015"/>
  </r>
  <r>
    <s v="增值税专用发票"/>
    <s v="QX"/>
    <s v="03841923"/>
    <n v="2015"/>
    <n v="12"/>
    <n v="15"/>
    <s v="开票专员"/>
    <s v="津瑞"/>
    <x v="22"/>
    <s v="联通"/>
    <s v="青海"/>
    <x v="40"/>
    <s v="信息费"/>
    <n v="2031.57"/>
    <n v="2015"/>
  </r>
  <r>
    <s v="增值税专用发票"/>
    <s v="QX"/>
    <s v="03841923"/>
    <n v="2015"/>
    <n v="12"/>
    <n v="15"/>
    <s v="开票专员"/>
    <s v="津瑞"/>
    <x v="22"/>
    <s v="联通"/>
    <s v="青海"/>
    <x v="41"/>
    <s v="信息费"/>
    <n v="1958.97"/>
    <n v="2015"/>
  </r>
  <r>
    <s v="增值税专用发票"/>
    <s v="QX"/>
    <s v="03841924"/>
    <n v="2015"/>
    <n v="12"/>
    <n v="15"/>
    <s v="开票专员"/>
    <s v="津瑞"/>
    <x v="11"/>
    <s v="电信"/>
    <s v="北京"/>
    <x v="32"/>
    <s v="信息费"/>
    <n v="5891.68"/>
    <n v="2015"/>
  </r>
  <r>
    <s v="增值税专用发票"/>
    <s v="QX"/>
    <s v="03841924"/>
    <n v="2015"/>
    <n v="12"/>
    <n v="15"/>
    <s v="开票专员"/>
    <s v="津瑞"/>
    <x v="11"/>
    <s v="电信"/>
    <s v="北京"/>
    <x v="33"/>
    <s v="信息费"/>
    <n v="3255.8"/>
    <n v="2015"/>
  </r>
  <r>
    <s v="增值税专用发票"/>
    <s v="QX"/>
    <s v="03841924"/>
    <n v="2015"/>
    <n v="12"/>
    <n v="15"/>
    <s v="开票专员"/>
    <s v="津瑞"/>
    <x v="11"/>
    <s v="电信"/>
    <s v="北京"/>
    <x v="33"/>
    <s v="信息费"/>
    <n v="5751.85"/>
    <n v="2015"/>
  </r>
  <r>
    <s v="增值税专用发票"/>
    <s v="QX"/>
    <s v="03841924"/>
    <n v="2015"/>
    <n v="12"/>
    <n v="15"/>
    <s v="开票专员"/>
    <s v="津瑞"/>
    <x v="11"/>
    <s v="电信"/>
    <s v="北京"/>
    <x v="34"/>
    <s v="信息费"/>
    <n v="3167.86"/>
    <n v="2015"/>
  </r>
  <r>
    <s v="增值税专用发票"/>
    <s v="QX"/>
    <s v="03841924"/>
    <n v="2015"/>
    <n v="12"/>
    <n v="15"/>
    <s v="开票专员"/>
    <s v="津瑞"/>
    <x v="11"/>
    <s v="电信"/>
    <s v="北京"/>
    <x v="34"/>
    <s v="信息费"/>
    <n v="5490.56"/>
    <n v="2015"/>
  </r>
  <r>
    <s v="增值税专用发票"/>
    <s v="QX"/>
    <s v="03841925"/>
    <n v="2015"/>
    <n v="12"/>
    <n v="16"/>
    <s v="开票专员"/>
    <s v="RMC"/>
    <x v="32"/>
    <s v="移动"/>
    <s v="全网"/>
    <x v="40"/>
    <s v="游戏"/>
    <n v="21881.72"/>
    <n v="2015"/>
  </r>
  <r>
    <s v="增值税专用发票"/>
    <s v="QX"/>
    <s v="03841926"/>
    <n v="2015"/>
    <n v="12"/>
    <n v="24"/>
    <s v="开票专员"/>
    <s v="津瑞"/>
    <x v="14"/>
    <s v="联通"/>
    <s v="江西"/>
    <x v="39"/>
    <s v="信息费"/>
    <n v="25854.49"/>
    <n v="2015"/>
  </r>
  <r>
    <s v="增值税专用发票"/>
    <s v="QX"/>
    <s v="03841926"/>
    <n v="2015"/>
    <n v="12"/>
    <n v="24"/>
    <s v="开票专员"/>
    <s v="津瑞"/>
    <x v="14"/>
    <s v="联通"/>
    <s v="江西"/>
    <x v="39"/>
    <s v="彩信"/>
    <n v="26712"/>
    <n v="2015"/>
  </r>
  <r>
    <s v="增值税专用发票"/>
    <s v="QX"/>
    <s v="03841926"/>
    <n v="2015"/>
    <n v="12"/>
    <n v="24"/>
    <s v="开票专员"/>
    <s v="津瑞"/>
    <x v="14"/>
    <s v="联通"/>
    <s v="江西"/>
    <x v="39"/>
    <s v="彩铃"/>
    <n v="1664.19"/>
    <n v="2015"/>
  </r>
  <r>
    <s v="增值税专用发票"/>
    <s v="QX"/>
    <s v="03841936"/>
    <n v="2016"/>
    <n v="1"/>
    <n v="7"/>
    <s v="开票专员"/>
    <s v="津瑞"/>
    <x v="26"/>
    <s v="联通"/>
    <s v="宁夏"/>
    <x v="40"/>
    <s v="信息费"/>
    <n v="3834.5"/>
    <n v="2015"/>
  </r>
  <r>
    <s v="增值税专用发票"/>
    <s v="QX"/>
    <s v="03841938"/>
    <n v="2016"/>
    <n v="1"/>
    <n v="7"/>
    <s v="开票专员"/>
    <s v="津瑞"/>
    <x v="31"/>
    <s v="联通"/>
    <s v="全网"/>
    <x v="41"/>
    <s v="信息费"/>
    <n v="661948.02"/>
    <n v="2015"/>
  </r>
  <r>
    <s v="增值税专用发票"/>
    <s v="QX"/>
    <s v="03841939"/>
    <n v="2016"/>
    <n v="1"/>
    <n v="8"/>
    <s v="开票专员"/>
    <s v="RMC"/>
    <x v="2"/>
    <s v="移动"/>
    <s v="天津"/>
    <x v="42"/>
    <s v="信息费"/>
    <n v="140560.72"/>
    <n v="2015"/>
  </r>
  <r>
    <s v="增值税专用发票"/>
    <s v="QX"/>
    <s v="03841940"/>
    <n v="2016"/>
    <n v="1"/>
    <n v="8"/>
    <s v="开票专员"/>
    <s v="津瑞"/>
    <x v="4"/>
    <s v="联通"/>
    <s v="天津"/>
    <x v="38"/>
    <s v="彩铃"/>
    <n v="2917.5"/>
    <n v="2015"/>
  </r>
  <r>
    <s v="增值税专用发票"/>
    <s v="QX"/>
    <s v="03841957"/>
    <n v="2016"/>
    <n v="1"/>
    <n v="20"/>
    <s v="开票专员"/>
    <s v="津瑞"/>
    <x v="27"/>
    <s v="联通"/>
    <s v="云南"/>
    <x v="27"/>
    <s v="彩信"/>
    <n v="1457.135"/>
    <n v="2014"/>
  </r>
  <r>
    <s v="增值税专用发票"/>
    <s v="QX"/>
    <s v="03841957"/>
    <n v="2016"/>
    <n v="1"/>
    <n v="20"/>
    <s v="开票专员"/>
    <s v="津瑞"/>
    <x v="27"/>
    <s v="联通"/>
    <s v="云南"/>
    <x v="28"/>
    <s v="彩信"/>
    <n v="1457.135"/>
    <n v="2014"/>
  </r>
  <r>
    <s v="增值税专用发票"/>
    <s v="QX"/>
    <s v="03841957"/>
    <n v="2016"/>
    <n v="1"/>
    <n v="20"/>
    <s v="开票专员"/>
    <s v="津瑞"/>
    <x v="27"/>
    <s v="联通"/>
    <s v="云南"/>
    <x v="29"/>
    <s v="彩信"/>
    <n v="1457.135"/>
    <n v="2014"/>
  </r>
  <r>
    <s v="增值税专用发票"/>
    <s v="QX"/>
    <s v="03841957"/>
    <n v="2016"/>
    <n v="1"/>
    <n v="20"/>
    <s v="开票专员"/>
    <s v="津瑞"/>
    <x v="27"/>
    <s v="联通"/>
    <s v="云南"/>
    <x v="30"/>
    <s v="彩信"/>
    <n v="1457.135"/>
    <n v="2014"/>
  </r>
  <r>
    <s v="增值税专用发票"/>
    <s v="QX"/>
    <s v="03841958"/>
    <n v="2016"/>
    <n v="1"/>
    <n v="22"/>
    <s v="开票专员"/>
    <s v="津瑞"/>
    <x v="14"/>
    <s v="联通"/>
    <s v="江西"/>
    <x v="40"/>
    <s v="彩铃"/>
    <n v="1566.17"/>
    <n v="2015"/>
  </r>
  <r>
    <s v="增值税专用发票"/>
    <s v="QX"/>
    <s v="03841960"/>
    <n v="2016"/>
    <n v="1"/>
    <n v="27"/>
    <s v="开票专员"/>
    <s v="津瑞"/>
    <x v="4"/>
    <s v="联通"/>
    <s v="天津"/>
    <x v="39"/>
    <s v="彩铃"/>
    <n v="2645.06"/>
    <n v="2015"/>
  </r>
  <r>
    <s v="增值税专用发票"/>
    <s v="QX"/>
    <s v="03841970"/>
    <n v="2016"/>
    <n v="2"/>
    <n v="18"/>
    <s v="开票专员"/>
    <s v="RMC"/>
    <x v="32"/>
    <s v="移动"/>
    <s v="全网"/>
    <x v="42"/>
    <s v="游戏"/>
    <n v="20957.41"/>
    <n v="2015"/>
  </r>
  <r>
    <s v="增值税专用发票"/>
    <s v="QX"/>
    <s v="24685849"/>
    <n v="2016"/>
    <n v="2"/>
    <n v="18"/>
    <s v="开票专员"/>
    <s v="RMC"/>
    <x v="32"/>
    <s v="移动"/>
    <s v="全网"/>
    <x v="41"/>
    <s v="游戏"/>
    <n v="4833.8599999999997"/>
    <n v="2015"/>
  </r>
  <r>
    <s v="增值税专用发票"/>
    <s v="QX"/>
    <s v="24685850"/>
    <n v="2016"/>
    <n v="2"/>
    <n v="18"/>
    <s v="开票专员"/>
    <s v="津瑞"/>
    <x v="4"/>
    <s v="联通"/>
    <s v="天津"/>
    <x v="40"/>
    <s v="彩铃"/>
    <n v="2320"/>
    <n v="2015"/>
  </r>
  <r>
    <s v="增值税专用发票"/>
    <s v="QX"/>
    <s v="24685859"/>
    <n v="2016"/>
    <n v="3"/>
    <n v="1"/>
    <s v="开票专员"/>
    <s v="津瑞"/>
    <x v="14"/>
    <s v="联通"/>
    <s v="江西"/>
    <x v="41"/>
    <s v="彩铃"/>
    <n v="1464.21"/>
    <n v="2015"/>
  </r>
  <r>
    <s v="增值税专用发票"/>
    <s v="QX"/>
    <s v="24685859"/>
    <n v="2016"/>
    <n v="3"/>
    <n v="1"/>
    <s v="开票专员"/>
    <s v="津瑞"/>
    <x v="14"/>
    <s v="联通"/>
    <s v="江西"/>
    <x v="41"/>
    <s v="彩信"/>
    <n v="25084.51"/>
    <n v="2015"/>
  </r>
  <r>
    <s v="增值税专用发票"/>
    <s v="QX"/>
    <s v="24685859"/>
    <n v="2016"/>
    <n v="3"/>
    <n v="1"/>
    <s v="开票专员"/>
    <s v="津瑞"/>
    <x v="14"/>
    <s v="联通"/>
    <s v="江西"/>
    <x v="41"/>
    <s v="信息费"/>
    <n v="19627.46"/>
    <n v="2015"/>
  </r>
  <r>
    <s v="增值税专用发票"/>
    <s v="QX"/>
    <s v="24685862"/>
    <n v="2016"/>
    <n v="3"/>
    <n v="1"/>
    <s v="开票专员"/>
    <s v="津瑞"/>
    <x v="11"/>
    <s v="电信"/>
    <s v="北京"/>
    <x v="42"/>
    <s v="信息费"/>
    <n v="3577.32"/>
    <n v="2015"/>
  </r>
  <r>
    <s v="增值税专用发票"/>
    <s v="QX"/>
    <s v="24685862"/>
    <n v="2016"/>
    <n v="3"/>
    <n v="1"/>
    <s v="开票专员"/>
    <s v="津瑞"/>
    <x v="11"/>
    <s v="电信"/>
    <s v="北京"/>
    <x v="42"/>
    <s v="信息费"/>
    <n v="7043.51"/>
    <n v="2015"/>
  </r>
  <r>
    <s v="增值税专用发票"/>
    <s v="QX"/>
    <s v="24685862"/>
    <n v="2016"/>
    <n v="3"/>
    <n v="1"/>
    <s v="开票专员"/>
    <s v="津瑞"/>
    <x v="11"/>
    <s v="电信"/>
    <s v="北京"/>
    <x v="43"/>
    <s v="信息费"/>
    <n v="12507.74"/>
    <n v="2016"/>
  </r>
  <r>
    <s v="增值税专用发票"/>
    <s v="QX"/>
    <s v="24685862"/>
    <n v="2016"/>
    <n v="3"/>
    <n v="1"/>
    <s v="开票专员"/>
    <s v="津瑞"/>
    <x v="11"/>
    <s v="电信"/>
    <s v="北京"/>
    <x v="43"/>
    <s v="信息费"/>
    <n v="44992.34"/>
    <n v="2016"/>
  </r>
  <r>
    <s v="增值税专用发票"/>
    <s v="QX"/>
    <s v="24685866"/>
    <n v="2016"/>
    <n v="3"/>
    <n v="3"/>
    <s v="开票专员"/>
    <s v="津瑞"/>
    <x v="27"/>
    <s v="联通"/>
    <s v="云南"/>
    <x v="12"/>
    <s v="彩信"/>
    <n v="4314.1477777777782"/>
    <n v="2013"/>
  </r>
  <r>
    <s v="增值税专用发票"/>
    <s v="QX"/>
    <s v="24685866"/>
    <n v="2016"/>
    <n v="3"/>
    <n v="3"/>
    <s v="开票专员"/>
    <s v="津瑞"/>
    <x v="27"/>
    <s v="联通"/>
    <s v="云南"/>
    <x v="13"/>
    <s v="彩信"/>
    <n v="4314.1477777777782"/>
    <n v="2013"/>
  </r>
  <r>
    <s v="增值税专用发票"/>
    <s v="QX"/>
    <s v="24685866"/>
    <n v="2016"/>
    <n v="3"/>
    <n v="3"/>
    <s v="开票专员"/>
    <s v="津瑞"/>
    <x v="27"/>
    <s v="联通"/>
    <s v="云南"/>
    <x v="14"/>
    <s v="彩信"/>
    <n v="4314.1477777777782"/>
    <n v="2013"/>
  </r>
  <r>
    <s v="增值税专用发票"/>
    <s v="QX"/>
    <s v="24685866"/>
    <n v="2016"/>
    <n v="3"/>
    <n v="3"/>
    <s v="开票专员"/>
    <s v="津瑞"/>
    <x v="27"/>
    <s v="联通"/>
    <s v="云南"/>
    <x v="15"/>
    <s v="彩信"/>
    <n v="4314.1477777777782"/>
    <n v="2013"/>
  </r>
  <r>
    <s v="增值税专用发票"/>
    <s v="QX"/>
    <s v="24685866"/>
    <n v="2016"/>
    <n v="3"/>
    <n v="3"/>
    <s v="开票专员"/>
    <s v="津瑞"/>
    <x v="27"/>
    <s v="联通"/>
    <s v="云南"/>
    <x v="16"/>
    <s v="彩信"/>
    <n v="4314.1477777777782"/>
    <n v="2013"/>
  </r>
  <r>
    <s v="增值税专用发票"/>
    <s v="QX"/>
    <s v="24685866"/>
    <n v="2016"/>
    <n v="3"/>
    <n v="3"/>
    <s v="开票专员"/>
    <s v="津瑞"/>
    <x v="27"/>
    <s v="联通"/>
    <s v="云南"/>
    <x v="17"/>
    <s v="彩信"/>
    <n v="4314.1477777777782"/>
    <n v="2013"/>
  </r>
  <r>
    <s v="增值税专用发票"/>
    <s v="QX"/>
    <s v="24685866"/>
    <n v="2016"/>
    <n v="3"/>
    <n v="3"/>
    <s v="开票专员"/>
    <s v="津瑞"/>
    <x v="27"/>
    <s v="联通"/>
    <s v="云南"/>
    <x v="18"/>
    <s v="彩信"/>
    <n v="4314.1477777777782"/>
    <n v="2013"/>
  </r>
  <r>
    <s v="增值税专用发票"/>
    <s v="QX"/>
    <s v="24685866"/>
    <n v="2016"/>
    <n v="3"/>
    <n v="3"/>
    <s v="开票专员"/>
    <s v="津瑞"/>
    <x v="27"/>
    <s v="联通"/>
    <s v="云南"/>
    <x v="19"/>
    <s v="彩信"/>
    <n v="4314.1477777777782"/>
    <n v="2013"/>
  </r>
  <r>
    <s v="增值税专用发票"/>
    <s v="QX"/>
    <s v="24685866"/>
    <n v="2016"/>
    <n v="3"/>
    <n v="3"/>
    <s v="开票专员"/>
    <s v="津瑞"/>
    <x v="27"/>
    <s v="联通"/>
    <s v="云南"/>
    <x v="20"/>
    <s v="彩信"/>
    <n v="4314.1477777777782"/>
    <n v="2013"/>
  </r>
  <r>
    <s v="增值税专用发票"/>
    <s v="QX"/>
    <s v="24685867"/>
    <n v="2016"/>
    <n v="3"/>
    <n v="3"/>
    <s v="开票专员"/>
    <s v="津瑞"/>
    <x v="18"/>
    <s v="联通"/>
    <s v="陕西"/>
    <x v="37"/>
    <s v="信息费"/>
    <n v="1514"/>
    <n v="2015"/>
  </r>
  <r>
    <s v="增值税专用发票"/>
    <s v="QX"/>
    <s v="24685868"/>
    <n v="2016"/>
    <n v="3"/>
    <n v="3"/>
    <s v="开票专员"/>
    <s v="津瑞"/>
    <x v="18"/>
    <s v="联通"/>
    <s v="陕西"/>
    <x v="38"/>
    <s v="信息费"/>
    <n v="1505.01"/>
    <n v="2015"/>
  </r>
  <r>
    <s v="增值税专用发票"/>
    <s v="QX"/>
    <s v="24685869"/>
    <n v="2016"/>
    <n v="3"/>
    <n v="3"/>
    <s v="开票专员"/>
    <s v="津瑞"/>
    <x v="18"/>
    <s v="联通"/>
    <s v="陕西"/>
    <x v="39"/>
    <s v="信息费"/>
    <n v="1425.51"/>
    <n v="2015"/>
  </r>
  <r>
    <s v="增值税专用发票"/>
    <s v="QX"/>
    <s v="24685870"/>
    <n v="2016"/>
    <n v="3"/>
    <n v="3"/>
    <s v="开票专员"/>
    <s v="津瑞"/>
    <x v="18"/>
    <s v="联通"/>
    <s v="陕西"/>
    <x v="40"/>
    <s v="信息费"/>
    <n v="1253"/>
    <n v="2015"/>
  </r>
  <r>
    <s v="增值税专用发票"/>
    <s v="QX"/>
    <s v="24685874"/>
    <n v="2016"/>
    <n v="3"/>
    <n v="8"/>
    <s v="开票专员"/>
    <s v="津瑞"/>
    <x v="7"/>
    <s v="电信"/>
    <s v="河南"/>
    <x v="38"/>
    <s v="彩铃"/>
    <n v="2641.32"/>
    <n v="2015"/>
  </r>
  <r>
    <s v="增值税专用发票"/>
    <s v="QX"/>
    <s v="24685875"/>
    <n v="2016"/>
    <n v="3"/>
    <n v="8"/>
    <s v="开票专员"/>
    <s v="津瑞"/>
    <x v="7"/>
    <s v="电信"/>
    <s v="河南"/>
    <x v="39"/>
    <s v="彩铃"/>
    <n v="2536.44"/>
    <n v="2015"/>
  </r>
  <r>
    <s v="增值税专用发票"/>
    <s v="QX"/>
    <s v="24685878"/>
    <n v="2016"/>
    <n v="3"/>
    <n v="9"/>
    <s v="开票专员"/>
    <s v="津瑞"/>
    <x v="31"/>
    <s v="联通"/>
    <s v="全网"/>
    <x v="43"/>
    <s v="信息费"/>
    <n v="628811.97"/>
    <n v="2016"/>
  </r>
  <r>
    <s v="增值税专用发票"/>
    <s v="QX"/>
    <s v="24685879"/>
    <n v="2016"/>
    <n v="3"/>
    <n v="9"/>
    <s v="开票专员"/>
    <s v="津瑞"/>
    <x v="17"/>
    <s v="电信"/>
    <s v="江苏"/>
    <x v="41"/>
    <s v="彩信"/>
    <n v="3386.69"/>
    <n v="2015"/>
  </r>
  <r>
    <s v="增值税专用发票"/>
    <s v="QX"/>
    <s v="24685880"/>
    <n v="2016"/>
    <n v="3"/>
    <n v="9"/>
    <s v="开票专员"/>
    <s v="津瑞"/>
    <x v="17"/>
    <s v="电信"/>
    <s v="江苏"/>
    <x v="42"/>
    <s v="彩信"/>
    <n v="3283.58"/>
    <n v="2015"/>
  </r>
  <r>
    <s v="增值税专用发票"/>
    <s v="QX"/>
    <s v="24685881"/>
    <n v="2016"/>
    <n v="3"/>
    <n v="9"/>
    <s v="开票专员"/>
    <s v="津瑞"/>
    <x v="17"/>
    <s v="电信"/>
    <s v="江苏"/>
    <x v="43"/>
    <s v="彩信"/>
    <n v="3144.69"/>
    <n v="2016"/>
  </r>
  <r>
    <s v="增值税专用发票"/>
    <s v="QX"/>
    <s v="24685884"/>
    <n v="2016"/>
    <n v="3"/>
    <n v="14"/>
    <s v="开票专员"/>
    <s v="津瑞"/>
    <x v="26"/>
    <s v="联通"/>
    <s v="宁夏"/>
    <x v="41"/>
    <s v="信息费"/>
    <n v="3717.01"/>
    <n v="2015"/>
  </r>
  <r>
    <s v="增值税专用发票"/>
    <s v="QX"/>
    <s v="24685885"/>
    <n v="2016"/>
    <n v="3"/>
    <n v="14"/>
    <s v="开票专员"/>
    <s v="津瑞"/>
    <x v="26"/>
    <s v="联通"/>
    <s v="宁夏"/>
    <x v="42"/>
    <s v="信息费"/>
    <n v="3557.51"/>
    <n v="2015"/>
  </r>
  <r>
    <s v="增值税专用发票"/>
    <s v="QX"/>
    <s v="24685886"/>
    <n v="2016"/>
    <n v="3"/>
    <n v="15"/>
    <s v="开票专员"/>
    <s v="RMC"/>
    <x v="32"/>
    <s v="移动"/>
    <s v="全网"/>
    <x v="43"/>
    <s v="游戏"/>
    <n v="19529.29"/>
    <n v="2016"/>
  </r>
  <r>
    <s v="增值税专用发票"/>
    <s v="QX"/>
    <s v="24685891"/>
    <n v="2016"/>
    <n v="3"/>
    <n v="22"/>
    <s v="开票专员"/>
    <s v="津瑞"/>
    <x v="22"/>
    <s v="联通"/>
    <s v="青海"/>
    <x v="42"/>
    <s v="信息费"/>
    <n v="1838.98"/>
    <n v="2015"/>
  </r>
  <r>
    <s v="增值税专用发票"/>
    <s v="QX"/>
    <s v="24685891"/>
    <n v="2016"/>
    <n v="3"/>
    <n v="22"/>
    <s v="开票专员"/>
    <s v="津瑞"/>
    <x v="22"/>
    <s v="联通"/>
    <s v="青海"/>
    <x v="43"/>
    <s v="信息费"/>
    <n v="1782.56"/>
    <n v="2016"/>
  </r>
  <r>
    <s v="增值税专用发票"/>
    <s v="QX"/>
    <s v="24685891"/>
    <n v="2016"/>
    <n v="3"/>
    <n v="22"/>
    <s v="开票专员"/>
    <s v="津瑞"/>
    <x v="22"/>
    <s v="联通"/>
    <s v="青海"/>
    <x v="44"/>
    <s v="信息费"/>
    <n v="1738.76"/>
    <n v="2016"/>
  </r>
  <r>
    <s v="增值税专用发票"/>
    <s v="QX"/>
    <s v="24685892"/>
    <n v="2016"/>
    <n v="3"/>
    <n v="24"/>
    <s v="开票专员"/>
    <s v="津瑞"/>
    <x v="14"/>
    <s v="联通"/>
    <s v="江西"/>
    <x v="42"/>
    <s v="彩铃"/>
    <n v="1359.26"/>
    <n v="2015"/>
  </r>
  <r>
    <s v="增值税专用发票"/>
    <s v="QX"/>
    <s v="24685892"/>
    <n v="2016"/>
    <n v="3"/>
    <n v="24"/>
    <s v="开票专员"/>
    <s v="津瑞"/>
    <x v="14"/>
    <s v="联通"/>
    <s v="江西"/>
    <x v="42"/>
    <s v="彩信"/>
    <n v="24467.1"/>
    <n v="2015"/>
  </r>
  <r>
    <s v="增值税专用发票"/>
    <s v="QX"/>
    <s v="24685892"/>
    <n v="2016"/>
    <n v="3"/>
    <n v="24"/>
    <s v="开票专员"/>
    <s v="津瑞"/>
    <x v="14"/>
    <s v="联通"/>
    <s v="江西"/>
    <x v="42"/>
    <s v="信息费"/>
    <n v="23817.5"/>
    <n v="2015"/>
  </r>
  <r>
    <s v="增值税专用发票"/>
    <s v="QX"/>
    <s v="24685894"/>
    <n v="2016"/>
    <n v="3"/>
    <n v="30"/>
    <s v="开票专员"/>
    <s v="津瑞"/>
    <x v="4"/>
    <s v="联通"/>
    <s v="天津"/>
    <x v="41"/>
    <s v="彩铃"/>
    <n v="2039.78"/>
    <n v="2015"/>
  </r>
  <r>
    <s v="增值税专用发票"/>
    <s v="QX"/>
    <s v="24685905"/>
    <n v="2016"/>
    <n v="4"/>
    <n v="12"/>
    <s v="开票专员"/>
    <s v="津瑞"/>
    <x v="4"/>
    <s v="联通"/>
    <s v="天津"/>
    <x v="42"/>
    <s v="彩铃"/>
    <n v="1872.5"/>
    <n v="2015"/>
  </r>
  <r>
    <s v="增值税专用发票"/>
    <s v="QX"/>
    <s v="24685910"/>
    <n v="2016"/>
    <n v="4"/>
    <n v="14"/>
    <s v="开票专员"/>
    <s v="津瑞"/>
    <x v="26"/>
    <s v="联通"/>
    <s v="宁夏"/>
    <x v="43"/>
    <s v="信息费"/>
    <n v="3439"/>
    <n v="2016"/>
  </r>
  <r>
    <s v="增值税专用发票"/>
    <s v="QX"/>
    <s v="24685911"/>
    <n v="2016"/>
    <n v="4"/>
    <n v="15"/>
    <s v="开票专员"/>
    <s v="RMC"/>
    <x v="32"/>
    <s v="移动"/>
    <s v="全网"/>
    <x v="44"/>
    <s v="游戏"/>
    <n v="18424.509999999998"/>
    <n v="2016"/>
  </r>
  <r>
    <s v="增值税专用发票"/>
    <s v="QX"/>
    <s v="24685913"/>
    <n v="2016"/>
    <n v="4"/>
    <n v="15"/>
    <s v="开票专员"/>
    <s v="津瑞"/>
    <x v="18"/>
    <s v="联通"/>
    <s v="陕西"/>
    <x v="41"/>
    <s v="信息费"/>
    <n v="1159.5"/>
    <n v="2015"/>
  </r>
  <r>
    <s v="增值税专用发票"/>
    <s v="QX"/>
    <s v="24685914"/>
    <n v="2016"/>
    <n v="4"/>
    <n v="15"/>
    <s v="开票专员"/>
    <s v="津瑞"/>
    <x v="18"/>
    <s v="联通"/>
    <s v="陕西"/>
    <x v="42"/>
    <s v="信息费"/>
    <n v="1136"/>
    <n v="2015"/>
  </r>
  <r>
    <s v="增值税专用发票"/>
    <s v="QX"/>
    <s v="24685918"/>
    <n v="2016"/>
    <n v="4"/>
    <n v="21"/>
    <s v="开票专员"/>
    <s v="津瑞"/>
    <x v="14"/>
    <s v="联通"/>
    <s v="江西"/>
    <x v="43"/>
    <s v="彩铃"/>
    <n v="1268.19"/>
    <n v="2016"/>
  </r>
  <r>
    <s v="增值税专用发票"/>
    <s v="QX"/>
    <s v="24685918"/>
    <n v="2016"/>
    <n v="4"/>
    <n v="21"/>
    <s v="开票专员"/>
    <s v="津瑞"/>
    <x v="14"/>
    <s v="联通"/>
    <s v="江西"/>
    <x v="43"/>
    <s v="彩信"/>
    <n v="23847.62"/>
    <n v="2016"/>
  </r>
  <r>
    <s v="增值税专用发票"/>
    <s v="QX"/>
    <s v="24685918"/>
    <n v="2016"/>
    <n v="4"/>
    <n v="21"/>
    <s v="开票专员"/>
    <s v="津瑞"/>
    <x v="14"/>
    <s v="联通"/>
    <s v="江西"/>
    <x v="43"/>
    <s v="信息费"/>
    <n v="21344.01"/>
    <n v="2016"/>
  </r>
  <r>
    <s v="增值税专用发票"/>
    <s v="QX"/>
    <s v="24685921"/>
    <n v="2016"/>
    <n v="5"/>
    <n v="5"/>
    <s v="开票专员"/>
    <s v="津瑞"/>
    <x v="26"/>
    <s v="联通"/>
    <s v="宁夏"/>
    <x v="44"/>
    <s v="信息费"/>
    <n v="3343.02"/>
    <n v="2016"/>
  </r>
  <r>
    <s v="增值税专用发票"/>
    <s v="QX"/>
    <s v="24685930"/>
    <n v="2016"/>
    <n v="5"/>
    <n v="16"/>
    <s v="开票专员"/>
    <s v="RMC"/>
    <x v="32"/>
    <s v="移动"/>
    <s v="全网"/>
    <x v="45"/>
    <s v="游戏"/>
    <n v="17949.97"/>
    <n v="2016"/>
  </r>
  <r>
    <s v="增值税专用发票"/>
    <s v="QX"/>
    <s v="24685931"/>
    <n v="2016"/>
    <n v="5"/>
    <n v="20"/>
    <s v="开票专员"/>
    <s v="津瑞"/>
    <x v="4"/>
    <s v="联通"/>
    <s v="天津"/>
    <x v="43"/>
    <s v="彩铃"/>
    <n v="1720"/>
    <n v="2016"/>
  </r>
  <r>
    <s v="增值税专用发票"/>
    <s v="QX"/>
    <s v="24685935"/>
    <n v="2016"/>
    <n v="5"/>
    <n v="24"/>
    <s v="开票专员"/>
    <s v="津瑞"/>
    <x v="14"/>
    <s v="联通"/>
    <s v="江西"/>
    <x v="44"/>
    <s v="彩铃"/>
    <n v="1175.1199999999999"/>
    <n v="2016"/>
  </r>
  <r>
    <s v="增值税专用发票"/>
    <s v="QX"/>
    <s v="24685935"/>
    <n v="2016"/>
    <n v="5"/>
    <n v="24"/>
    <s v="开票专员"/>
    <s v="津瑞"/>
    <x v="14"/>
    <s v="联通"/>
    <s v="江西"/>
    <x v="44"/>
    <s v="彩信"/>
    <n v="23299.49"/>
    <n v="2016"/>
  </r>
  <r>
    <s v="增值税专用发票"/>
    <s v="QX"/>
    <s v="24685935"/>
    <n v="2016"/>
    <n v="5"/>
    <n v="24"/>
    <s v="开票专员"/>
    <s v="津瑞"/>
    <x v="14"/>
    <s v="联通"/>
    <s v="江西"/>
    <x v="44"/>
    <s v="信息费"/>
    <n v="22571.49"/>
    <n v="2016"/>
  </r>
  <r>
    <s v="增值税专用发票"/>
    <s v="QX"/>
    <s v="24685936"/>
    <n v="2016"/>
    <n v="5"/>
    <n v="26"/>
    <s v="开票专员"/>
    <s v="津瑞"/>
    <x v="7"/>
    <s v="电信"/>
    <s v="河南"/>
    <x v="40"/>
    <s v="彩铃"/>
    <n v="2470.1999999999998"/>
    <n v="2015"/>
  </r>
  <r>
    <s v="增值税专用发票"/>
    <s v="QX"/>
    <s v="24685937"/>
    <n v="2016"/>
    <n v="5"/>
    <n v="26"/>
    <s v="开票专员"/>
    <s v="津瑞"/>
    <x v="7"/>
    <s v="电信"/>
    <s v="河南"/>
    <x v="41"/>
    <s v="彩铃"/>
    <n v="2349.9"/>
    <n v="2015"/>
  </r>
  <r>
    <s v="增值税专用发票"/>
    <s v="QX"/>
    <s v="24685938"/>
    <n v="2016"/>
    <n v="5"/>
    <n v="26"/>
    <s v="开票专员"/>
    <s v="津瑞"/>
    <x v="7"/>
    <s v="电信"/>
    <s v="河南"/>
    <x v="42"/>
    <s v="彩铃"/>
    <n v="2259.06"/>
    <n v="2015"/>
  </r>
  <r>
    <s v="增值税专用发票"/>
    <s v="QX"/>
    <s v="24685939"/>
    <n v="2016"/>
    <n v="5"/>
    <n v="26"/>
    <s v="开票专员"/>
    <s v="津瑞"/>
    <x v="7"/>
    <s v="电信"/>
    <s v="河南"/>
    <x v="43"/>
    <s v="彩铃"/>
    <n v="2106.1799999999998"/>
    <n v="2016"/>
  </r>
  <r>
    <s v="增值税专用发票"/>
    <s v="QX"/>
    <s v="24685940"/>
    <n v="2016"/>
    <n v="5"/>
    <n v="26"/>
    <s v="开票专员"/>
    <s v="津瑞"/>
    <x v="7"/>
    <s v="电信"/>
    <s v="河南"/>
    <x v="44"/>
    <s v="彩铃"/>
    <n v="2086.56"/>
    <n v="2016"/>
  </r>
  <r>
    <s v="增值税专用发票"/>
    <s v="QX"/>
    <s v="24685941"/>
    <n v="2016"/>
    <n v="5"/>
    <n v="26"/>
    <s v="开票专员"/>
    <s v="津瑞"/>
    <x v="7"/>
    <s v="电信"/>
    <s v="河南"/>
    <x v="45"/>
    <s v="彩铃"/>
    <n v="2023.08"/>
    <n v="2016"/>
  </r>
  <r>
    <s v="增值税专用发票"/>
    <s v="QX"/>
    <s v="24685950"/>
    <n v="2016"/>
    <n v="6"/>
    <n v="1"/>
    <s v="开票专员"/>
    <s v="津瑞"/>
    <x v="31"/>
    <s v="联通"/>
    <s v="全网"/>
    <x v="45"/>
    <s v="信息费"/>
    <n v="600506.32999999996"/>
    <n v="2016"/>
  </r>
  <r>
    <s v="增值税专用发票"/>
    <s v="QX"/>
    <s v="24685958"/>
    <n v="2016"/>
    <n v="6"/>
    <n v="15"/>
    <s v="开票专员"/>
    <s v="津瑞"/>
    <x v="14"/>
    <s v="联通"/>
    <s v="江西"/>
    <x v="45"/>
    <s v="彩铃"/>
    <n v="1123.6400000000001"/>
    <n v="2016"/>
  </r>
  <r>
    <s v="增值税专用发票"/>
    <s v="QX"/>
    <s v="24685958"/>
    <n v="2016"/>
    <n v="6"/>
    <n v="15"/>
    <s v="开票专员"/>
    <s v="津瑞"/>
    <x v="14"/>
    <s v="联通"/>
    <s v="江西"/>
    <x v="45"/>
    <s v="彩信"/>
    <n v="22761.89"/>
    <n v="2016"/>
  </r>
  <r>
    <s v="增值税专用发票"/>
    <s v="QX"/>
    <s v="24685958"/>
    <n v="2016"/>
    <n v="6"/>
    <n v="15"/>
    <s v="开票专员"/>
    <s v="津瑞"/>
    <x v="14"/>
    <s v="联通"/>
    <s v="江西"/>
    <x v="45"/>
    <s v="信息费"/>
    <n v="22067.48"/>
    <n v="2016"/>
  </r>
  <r>
    <s v="增值税专用发票"/>
    <s v="QX"/>
    <s v="24685959"/>
    <n v="2016"/>
    <n v="6"/>
    <n v="15"/>
    <s v="开票专员"/>
    <s v="RMC"/>
    <x v="32"/>
    <s v="移动"/>
    <s v="全网"/>
    <x v="46"/>
    <s v="游戏"/>
    <n v="17724.11"/>
    <n v="2016"/>
  </r>
  <r>
    <s v="增值税专用发票"/>
    <s v="QX"/>
    <s v="24685960"/>
    <n v="2016"/>
    <n v="6"/>
    <n v="16"/>
    <s v="开票专员"/>
    <s v="津瑞"/>
    <x v="26"/>
    <s v="联通"/>
    <s v="宁夏"/>
    <x v="45"/>
    <s v="信息费"/>
    <n v="3208.01"/>
    <n v="2016"/>
  </r>
  <r>
    <s v="增值税专用发票"/>
    <s v="QX"/>
    <s v="24685965"/>
    <n v="2016"/>
    <n v="6"/>
    <n v="23"/>
    <s v="开票专员"/>
    <s v="津瑞"/>
    <x v="22"/>
    <s v="联通"/>
    <s v="青海"/>
    <x v="45"/>
    <s v="信息费"/>
    <n v="1684.18"/>
    <n v="2016"/>
  </r>
  <r>
    <s v="增值税专用发票"/>
    <s v="QX"/>
    <s v="24685965"/>
    <n v="2016"/>
    <n v="6"/>
    <n v="23"/>
    <s v="开票专员"/>
    <s v="津瑞"/>
    <x v="22"/>
    <s v="联通"/>
    <s v="青海"/>
    <x v="46"/>
    <s v="信息费"/>
    <n v="1621.81"/>
    <n v="2016"/>
  </r>
  <r>
    <s v="增值税专用发票"/>
    <s v="QX"/>
    <s v="24685965"/>
    <n v="2016"/>
    <n v="6"/>
    <n v="23"/>
    <s v="开票专员"/>
    <s v="津瑞"/>
    <x v="22"/>
    <s v="联通"/>
    <s v="青海"/>
    <x v="47"/>
    <s v="信息费"/>
    <n v="1537.22"/>
    <n v="2016"/>
  </r>
  <r>
    <s v="增值税专用发票"/>
    <s v="QX"/>
    <n v="32934967"/>
    <n v="2016"/>
    <n v="11"/>
    <n v="10"/>
    <s v="开票专员"/>
    <s v="津瑞"/>
    <x v="11"/>
    <s v="电信"/>
    <s v="北京"/>
    <x v="48"/>
    <s v="信息费"/>
    <n v="3126.44"/>
    <n v="2016"/>
  </r>
  <r>
    <s v="增值税专用发票"/>
    <s v="QX"/>
    <n v="32934967"/>
    <n v="2016"/>
    <n v="11"/>
    <n v="10"/>
    <s v="开票专员"/>
    <s v="津瑞"/>
    <x v="11"/>
    <s v="电信"/>
    <s v="北京"/>
    <x v="48"/>
    <s v="信息费"/>
    <n v="5597.29"/>
    <n v="2016"/>
  </r>
  <r>
    <s v="增值税专用发票"/>
    <s v="QX"/>
    <s v="24685966"/>
    <n v="2016"/>
    <n v="6"/>
    <n v="28"/>
    <s v="开票专员"/>
    <s v="津瑞"/>
    <x v="4"/>
    <s v="联通"/>
    <s v="天津"/>
    <x v="44"/>
    <s v="彩铃"/>
    <n v="1520"/>
    <n v="2016"/>
  </r>
  <r>
    <s v="增值税专用发票"/>
    <s v="QX"/>
    <s v="24685973"/>
    <n v="2016"/>
    <n v="7"/>
    <n v="6"/>
    <s v="开票专员"/>
    <s v="津瑞"/>
    <x v="31"/>
    <s v="联通"/>
    <s v="全网"/>
    <x v="47"/>
    <s v="信息费"/>
    <n v="944331.06"/>
    <n v="2016"/>
  </r>
  <r>
    <s v="增值税专用发票"/>
    <s v="QX"/>
    <s v="24685980"/>
    <n v="2016"/>
    <n v="7"/>
    <n v="13"/>
    <s v="开票专员"/>
    <s v="津瑞"/>
    <x v="26"/>
    <s v="联通"/>
    <s v="宁夏"/>
    <x v="46"/>
    <s v="信息费"/>
    <n v="3087.01"/>
    <n v="2016"/>
  </r>
  <r>
    <s v="增值税专用发票"/>
    <s v="QX"/>
    <s v="24685981"/>
    <n v="2016"/>
    <n v="7"/>
    <n v="18"/>
    <s v="开票专员"/>
    <s v="RMC"/>
    <x v="32"/>
    <s v="移动"/>
    <s v="全网"/>
    <x v="47"/>
    <s v="游戏"/>
    <n v="17441.73"/>
    <n v="2016"/>
  </r>
  <r>
    <s v="增值税专用发票"/>
    <s v="QX"/>
    <s v="24685984"/>
    <n v="2016"/>
    <n v="7"/>
    <n v="21"/>
    <s v="开票专员"/>
    <s v="津瑞"/>
    <x v="14"/>
    <s v="联通"/>
    <s v="江西"/>
    <x v="46"/>
    <s v="彩铃"/>
    <n v="1035.52"/>
    <n v="2016"/>
  </r>
  <r>
    <s v="增值税专用发票"/>
    <s v="QX"/>
    <s v="24685984"/>
    <n v="2016"/>
    <n v="7"/>
    <n v="21"/>
    <s v="开票专员"/>
    <s v="津瑞"/>
    <x v="14"/>
    <s v="联通"/>
    <s v="江西"/>
    <x v="46"/>
    <s v="彩信"/>
    <n v="22184.39"/>
    <n v="2016"/>
  </r>
  <r>
    <s v="增值税专用发票"/>
    <s v="QX"/>
    <s v="24685984"/>
    <n v="2016"/>
    <n v="7"/>
    <n v="21"/>
    <s v="开票专员"/>
    <s v="津瑞"/>
    <x v="14"/>
    <s v="联通"/>
    <s v="江西"/>
    <x v="46"/>
    <s v="信息费"/>
    <n v="21447.99"/>
    <n v="2016"/>
  </r>
  <r>
    <s v="增值税专用发票"/>
    <s v="QX"/>
    <s v="24685985"/>
    <n v="2016"/>
    <n v="7"/>
    <n v="22"/>
    <s v="开票专员"/>
    <s v="RMC"/>
    <x v="3"/>
    <s v="移动"/>
    <s v="吉林"/>
    <x v="41"/>
    <s v="信息费"/>
    <n v="243460.61"/>
    <n v="2015"/>
  </r>
  <r>
    <s v="增值税专用发票"/>
    <s v="QX"/>
    <s v="24685987"/>
    <n v="2016"/>
    <n v="7"/>
    <n v="22"/>
    <s v="开票专员"/>
    <s v="RMC"/>
    <x v="3"/>
    <s v="移动"/>
    <s v="吉林"/>
    <x v="42"/>
    <s v="信息费"/>
    <n v="206102.3"/>
    <n v="2015"/>
  </r>
  <r>
    <s v="增值税专用发票"/>
    <s v="QX"/>
    <s v="24685992"/>
    <n v="2016"/>
    <n v="8"/>
    <n v="8"/>
    <s v="开票专员"/>
    <s v="津瑞"/>
    <x v="4"/>
    <s v="联通"/>
    <s v="天津"/>
    <x v="45"/>
    <s v="彩铃"/>
    <n v="1475"/>
    <n v="2016"/>
  </r>
  <r>
    <s v="增值税专用发票"/>
    <s v="QX"/>
    <s v="24686001"/>
    <n v="2016"/>
    <n v="8"/>
    <n v="11"/>
    <s v="开票专员"/>
    <s v="津瑞"/>
    <x v="8"/>
    <s v="电信"/>
    <s v="山西"/>
    <x v="34"/>
    <s v="彩铃"/>
    <n v="797"/>
    <n v="2015"/>
  </r>
  <r>
    <s v="增值税专用发票"/>
    <s v="QX"/>
    <s v="24686001"/>
    <n v="2016"/>
    <n v="8"/>
    <n v="11"/>
    <s v="开票专员"/>
    <s v="津瑞"/>
    <x v="8"/>
    <s v="电信"/>
    <s v="山西"/>
    <x v="35"/>
    <s v="彩铃"/>
    <n v="797"/>
    <n v="2015"/>
  </r>
  <r>
    <s v="增值税专用发票"/>
    <s v="QX"/>
    <s v="24686001"/>
    <n v="2016"/>
    <n v="8"/>
    <n v="11"/>
    <s v="开票专员"/>
    <s v="津瑞"/>
    <x v="8"/>
    <s v="电信"/>
    <s v="山西"/>
    <x v="36"/>
    <s v="彩铃"/>
    <n v="797"/>
    <n v="2015"/>
  </r>
  <r>
    <s v="增值税专用发票"/>
    <s v="QX"/>
    <s v="24686001"/>
    <n v="2016"/>
    <n v="8"/>
    <n v="11"/>
    <s v="开票专员"/>
    <s v="津瑞"/>
    <x v="8"/>
    <s v="电信"/>
    <s v="山西"/>
    <x v="37"/>
    <s v="彩铃"/>
    <n v="797"/>
    <n v="2015"/>
  </r>
  <r>
    <s v="增值税专用发票"/>
    <s v="QX"/>
    <s v="24686001"/>
    <n v="2016"/>
    <n v="8"/>
    <n v="11"/>
    <s v="开票专员"/>
    <s v="津瑞"/>
    <x v="8"/>
    <s v="电信"/>
    <s v="山西"/>
    <x v="38"/>
    <s v="彩铃"/>
    <n v="797"/>
    <n v="2015"/>
  </r>
  <r>
    <s v="增值税专用发票"/>
    <s v="QX"/>
    <s v="24686001"/>
    <n v="2016"/>
    <n v="8"/>
    <n v="11"/>
    <s v="开票专员"/>
    <s v="津瑞"/>
    <x v="8"/>
    <s v="电信"/>
    <s v="山西"/>
    <x v="39"/>
    <s v="彩铃"/>
    <n v="797"/>
    <n v="2015"/>
  </r>
  <r>
    <s v="增值税专用发票"/>
    <s v="QX"/>
    <s v="24686001"/>
    <n v="2016"/>
    <n v="8"/>
    <n v="11"/>
    <s v="开票专员"/>
    <s v="津瑞"/>
    <x v="8"/>
    <s v="电信"/>
    <s v="山西"/>
    <x v="40"/>
    <s v="彩铃"/>
    <n v="797"/>
    <n v="2015"/>
  </r>
  <r>
    <s v="增值税专用发票"/>
    <s v="QX"/>
    <s v="24686001"/>
    <n v="2016"/>
    <n v="8"/>
    <n v="11"/>
    <s v="开票专员"/>
    <s v="津瑞"/>
    <x v="8"/>
    <s v="电信"/>
    <s v="山西"/>
    <x v="41"/>
    <s v="彩铃"/>
    <n v="797"/>
    <n v="2015"/>
  </r>
  <r>
    <s v="增值税专用发票"/>
    <s v="QX"/>
    <s v="24686001"/>
    <n v="2016"/>
    <n v="8"/>
    <n v="11"/>
    <s v="开票专员"/>
    <s v="津瑞"/>
    <x v="8"/>
    <s v="电信"/>
    <s v="山西"/>
    <x v="42"/>
    <s v="彩铃"/>
    <n v="797"/>
    <n v="2015"/>
  </r>
  <r>
    <s v="增值税专用发票"/>
    <s v="QX"/>
    <s v="24686001"/>
    <n v="2016"/>
    <n v="8"/>
    <n v="11"/>
    <s v="开票专员"/>
    <s v="津瑞"/>
    <x v="8"/>
    <s v="电信"/>
    <s v="山西"/>
    <x v="43"/>
    <s v="彩铃"/>
    <n v="797"/>
    <n v="2015"/>
  </r>
  <r>
    <s v="增值税专用发票"/>
    <s v="QX"/>
    <s v="24686001"/>
    <n v="2016"/>
    <n v="8"/>
    <n v="11"/>
    <s v="开票专员"/>
    <s v="津瑞"/>
    <x v="8"/>
    <s v="电信"/>
    <s v="山西"/>
    <x v="44"/>
    <s v="彩铃"/>
    <n v="797"/>
    <n v="2015"/>
  </r>
  <r>
    <s v="增值税专用发票"/>
    <s v="QX"/>
    <s v="24686005"/>
    <n v="2016"/>
    <n v="8"/>
    <n v="16"/>
    <s v="开票专员"/>
    <s v="RMC"/>
    <x v="32"/>
    <s v="移动"/>
    <s v="全网"/>
    <x v="49"/>
    <s v="游戏"/>
    <n v="41096.300000000003"/>
    <n v="2016"/>
  </r>
  <r>
    <s v="增值税专用发票"/>
    <s v="QX"/>
    <s v="24686007"/>
    <n v="2016"/>
    <n v="8"/>
    <n v="17"/>
    <s v="开票专员"/>
    <s v="津瑞"/>
    <x v="26"/>
    <s v="联通"/>
    <s v="宁夏"/>
    <x v="47"/>
    <s v="信息费"/>
    <n v="2987.49"/>
    <n v="2016"/>
  </r>
  <r>
    <s v="增值税专用发票"/>
    <s v="QX"/>
    <s v="24686008"/>
    <n v="2016"/>
    <n v="8"/>
    <n v="17"/>
    <s v="开票专员"/>
    <s v="津瑞"/>
    <x v="4"/>
    <s v="联通"/>
    <s v="天津"/>
    <x v="46"/>
    <s v="彩铃"/>
    <n v="1357.16"/>
    <n v="2016"/>
  </r>
  <r>
    <s v="增值税专用发票"/>
    <s v="QX"/>
    <s v="24686026"/>
    <n v="2016"/>
    <n v="9"/>
    <n v="1"/>
    <s v="开票专员"/>
    <s v="津瑞"/>
    <x v="31"/>
    <s v="联通"/>
    <s v="全网"/>
    <x v="50"/>
    <s v="信息费"/>
    <n v="926433.27"/>
    <n v="2016"/>
  </r>
  <r>
    <s v="增值税专用发票"/>
    <s v="QX"/>
    <s v="24686032"/>
    <n v="2016"/>
    <n v="9"/>
    <n v="18"/>
    <s v="开票专员"/>
    <s v="津瑞"/>
    <x v="14"/>
    <s v="联通"/>
    <s v="江西"/>
    <x v="49"/>
    <s v="彩信"/>
    <n v="21189.01"/>
    <n v="2016"/>
  </r>
  <r>
    <s v="增值税专用发票"/>
    <s v="QX"/>
    <s v="32934956"/>
    <n v="2016"/>
    <n v="10"/>
    <n v="19"/>
    <s v="开票专员"/>
    <s v="津瑞"/>
    <x v="14"/>
    <s v="联通"/>
    <s v="江西"/>
    <x v="50"/>
    <s v="彩信"/>
    <n v="20533.8"/>
    <n v="2016"/>
  </r>
  <r>
    <s v="增值税专用发票"/>
    <s v="QX"/>
    <s v="24686032"/>
    <n v="2016"/>
    <n v="9"/>
    <n v="18"/>
    <s v="开票专员"/>
    <s v="津瑞"/>
    <x v="14"/>
    <s v="联通"/>
    <s v="江西"/>
    <x v="49"/>
    <s v="信息费"/>
    <n v="20430.88"/>
    <n v="2016"/>
  </r>
  <r>
    <s v="增值税专用发票"/>
    <s v="QX"/>
    <s v="32934956"/>
    <n v="2016"/>
    <n v="10"/>
    <n v="19"/>
    <s v="开票专员"/>
    <s v="津瑞"/>
    <x v="14"/>
    <s v="联通"/>
    <s v="江西"/>
    <x v="50"/>
    <s v="信息费"/>
    <n v="19363.39"/>
    <n v="2016"/>
  </r>
  <r>
    <s v="增值税专用发票"/>
    <s v="QX"/>
    <s v="32934938"/>
    <n v="2016"/>
    <n v="10"/>
    <n v="9"/>
    <s v="开票专员"/>
    <s v="津瑞"/>
    <x v="22"/>
    <s v="联通"/>
    <s v="青海"/>
    <x v="49"/>
    <s v="信息费"/>
    <n v="1408.22"/>
    <n v="2016"/>
  </r>
  <r>
    <s v="增值税专用发票"/>
    <s v="QX"/>
    <s v="24686016"/>
    <n v="2016"/>
    <n v="8"/>
    <n v="24"/>
    <s v="开票专员"/>
    <s v="津瑞"/>
    <x v="14"/>
    <s v="联通"/>
    <s v="江西"/>
    <x v="47"/>
    <s v="彩铃"/>
    <n v="984.06"/>
    <n v="2016"/>
  </r>
  <r>
    <s v="增值税专用发票"/>
    <s v="QX"/>
    <s v="24686016"/>
    <n v="2016"/>
    <n v="8"/>
    <n v="24"/>
    <s v="开票专员"/>
    <s v="津瑞"/>
    <x v="14"/>
    <s v="联通"/>
    <s v="江西"/>
    <x v="47"/>
    <s v="彩信"/>
    <n v="21718.22"/>
    <n v="2016"/>
  </r>
  <r>
    <s v="增值税专用发票"/>
    <s v="QX"/>
    <s v="24686016"/>
    <n v="2016"/>
    <n v="8"/>
    <n v="24"/>
    <s v="开票专员"/>
    <s v="津瑞"/>
    <x v="14"/>
    <s v="联通"/>
    <s v="江西"/>
    <x v="47"/>
    <s v="信息费"/>
    <n v="21005.599999999999"/>
    <n v="2016"/>
  </r>
  <r>
    <s v="增值税专用发票"/>
    <s v="QX"/>
    <s v="24686018"/>
    <n v="2016"/>
    <n v="8"/>
    <n v="24"/>
    <s v="开票专员"/>
    <s v="RMC"/>
    <x v="35"/>
    <s v="其他"/>
    <s v="全网"/>
    <x v="39"/>
    <s v="其他"/>
    <n v="1040000"/>
    <n v="2015"/>
  </r>
  <r>
    <s v="增值税专用发票"/>
    <s v="QX"/>
    <s v="24686019"/>
    <n v="2016"/>
    <n v="8"/>
    <n v="24"/>
    <s v="开票专员"/>
    <s v="RMC"/>
    <x v="33"/>
    <s v="其他"/>
    <s v="全网"/>
    <x v="39"/>
    <s v="其他"/>
    <n v="46087.3"/>
    <n v="2015"/>
  </r>
  <r>
    <s v="增值税专用发票"/>
    <s v="QX"/>
    <s v="24686020"/>
    <n v="2016"/>
    <n v="8"/>
    <n v="24"/>
    <s v="开票专员"/>
    <s v="RMC"/>
    <x v="33"/>
    <s v="其他"/>
    <s v="全网"/>
    <x v="39"/>
    <s v="其他"/>
    <n v="384174.94"/>
    <n v="2015"/>
  </r>
  <r>
    <s v="增值税专用发票"/>
    <s v="QX"/>
    <s v="24686021"/>
    <n v="2016"/>
    <n v="8"/>
    <n v="24"/>
    <s v="开票专员"/>
    <s v="RMC"/>
    <x v="33"/>
    <s v="其他"/>
    <s v="全网"/>
    <x v="42"/>
    <s v="其他"/>
    <n v="216000"/>
    <n v="2015"/>
  </r>
  <r>
    <s v="增值税专用发票"/>
    <s v="QX"/>
    <s v="24686023"/>
    <n v="2016"/>
    <n v="8"/>
    <n v="24"/>
    <s v="开票专员"/>
    <s v="RMC"/>
    <x v="36"/>
    <s v="其他"/>
    <s v="全网"/>
    <x v="51"/>
    <s v="其他"/>
    <n v="400000"/>
    <n v="2016"/>
  </r>
  <r>
    <s v="增值税专用发票"/>
    <s v="QX"/>
    <s v="32934938"/>
    <n v="2016"/>
    <n v="10"/>
    <n v="9"/>
    <s v="开票专员"/>
    <s v="津瑞"/>
    <x v="22"/>
    <s v="联通"/>
    <s v="青海"/>
    <x v="50"/>
    <s v="信息费"/>
    <n v="1443.6"/>
    <n v="2016"/>
  </r>
  <r>
    <s v="增值税专用发票"/>
    <s v="QX"/>
    <s v="32934938"/>
    <n v="2016"/>
    <n v="10"/>
    <n v="9"/>
    <s v="开票专员"/>
    <s v="津瑞"/>
    <x v="22"/>
    <s v="联通"/>
    <s v="青海"/>
    <x v="51"/>
    <s v="信息费"/>
    <n v="1401.62"/>
    <n v="2016"/>
  </r>
  <r>
    <s v="增值税专用发票"/>
    <s v="QX"/>
    <s v="24686012"/>
    <n v="2016"/>
    <n v="8"/>
    <n v="19"/>
    <s v="开票专员"/>
    <s v="津瑞"/>
    <x v="11"/>
    <s v="电信"/>
    <s v="北京"/>
    <x v="46"/>
    <s v="信息费"/>
    <n v="6388.48"/>
    <n v="2016"/>
  </r>
  <r>
    <s v="增值税专用发票"/>
    <s v="QX"/>
    <s v="24686030"/>
    <n v="2016"/>
    <n v="9"/>
    <n v="13"/>
    <s v="开票专员"/>
    <s v="津瑞"/>
    <x v="26"/>
    <s v="联通"/>
    <s v="宁夏"/>
    <x v="49"/>
    <s v="信息费"/>
    <n v="2849.99"/>
    <n v="2016"/>
  </r>
  <r>
    <s v="增值税专用发票"/>
    <s v="QX"/>
    <s v="24686012"/>
    <n v="2016"/>
    <n v="8"/>
    <n v="19"/>
    <s v="开票专员"/>
    <s v="津瑞"/>
    <x v="11"/>
    <s v="电信"/>
    <s v="北京"/>
    <x v="47"/>
    <s v="信息费"/>
    <n v="6267.04"/>
    <n v="2016"/>
  </r>
  <r>
    <s v="增值税专用发票"/>
    <s v="QX"/>
    <s v="24686012"/>
    <n v="2016"/>
    <n v="8"/>
    <n v="19"/>
    <s v="开票专员"/>
    <s v="津瑞"/>
    <x v="11"/>
    <s v="电信"/>
    <s v="北京"/>
    <x v="49"/>
    <s v="信息费"/>
    <n v="6134.56"/>
    <n v="2016"/>
  </r>
  <r>
    <s v="增值税专用发票"/>
    <s v="QX"/>
    <s v="32934947"/>
    <n v="2016"/>
    <n v="10"/>
    <n v="12"/>
    <s v="开票专员"/>
    <s v="津瑞"/>
    <x v="11"/>
    <s v="电信"/>
    <s v="北京"/>
    <x v="50"/>
    <s v="信息费"/>
    <n v="5943.2"/>
    <n v="2016"/>
  </r>
  <r>
    <s v="增值税专用发票"/>
    <s v="QX"/>
    <s v="32934929"/>
    <n v="2016"/>
    <n v="9"/>
    <n v="18"/>
    <s v="开票专员"/>
    <s v="RMC"/>
    <x v="32"/>
    <s v="移动"/>
    <s v="全网"/>
    <x v="50"/>
    <s v="游戏"/>
    <n v="115614.9"/>
    <n v="2016"/>
  </r>
  <r>
    <s v="增值税专用发票"/>
    <s v="QX"/>
    <s v="32934930"/>
    <n v="2016"/>
    <n v="9"/>
    <n v="21"/>
    <s v="开票专员"/>
    <s v="津瑞"/>
    <x v="4"/>
    <s v="联通"/>
    <s v="天津"/>
    <x v="47"/>
    <s v="彩铃"/>
    <n v="1262.5"/>
    <n v="2016"/>
  </r>
  <r>
    <s v="增值税专用发票"/>
    <s v="QX"/>
    <s v="32934933"/>
    <n v="2016"/>
    <n v="9"/>
    <n v="22"/>
    <s v="开票专员"/>
    <s v="津瑞"/>
    <x v="7"/>
    <s v="电信"/>
    <s v="河南"/>
    <x v="46"/>
    <s v="彩铃"/>
    <n v="2089.84"/>
    <n v="2016"/>
  </r>
  <r>
    <s v="增值税专用发票"/>
    <s v="QX"/>
    <s v="32934934"/>
    <n v="2016"/>
    <n v="9"/>
    <n v="22"/>
    <s v="开票专员"/>
    <s v="津瑞"/>
    <x v="7"/>
    <s v="电信"/>
    <s v="河南"/>
    <x v="47"/>
    <s v="彩铃"/>
    <n v="2023.2"/>
    <n v="2016"/>
  </r>
  <r>
    <s v="增值税专用发票"/>
    <s v="QX"/>
    <s v="32934944"/>
    <n v="2016"/>
    <n v="10"/>
    <n v="11"/>
    <s v="开票专员"/>
    <s v="RMC"/>
    <x v="29"/>
    <s v="其他"/>
    <s v="全网"/>
    <x v="19"/>
    <s v="安卓游戏"/>
    <n v="5676.25"/>
    <n v="2014"/>
  </r>
  <r>
    <s v="增值税专用发票"/>
    <s v="QX"/>
    <s v="32934944"/>
    <n v="2016"/>
    <n v="10"/>
    <n v="11"/>
    <s v="开票专员"/>
    <s v="RMC"/>
    <x v="29"/>
    <s v="其他"/>
    <s v="全网"/>
    <x v="20"/>
    <s v="安卓游戏"/>
    <n v="8930"/>
    <n v="2014"/>
  </r>
  <r>
    <s v="增值税专用发票"/>
    <s v="QX"/>
    <s v="32934944"/>
    <n v="2016"/>
    <n v="10"/>
    <n v="11"/>
    <s v="开票专员"/>
    <s v="RMC"/>
    <x v="29"/>
    <s v="其他"/>
    <s v="全网"/>
    <x v="21"/>
    <s v="安卓游戏"/>
    <n v="8246"/>
    <n v="2014"/>
  </r>
  <r>
    <s v="增值税专用发票"/>
    <s v="QX"/>
    <s v="32934944"/>
    <n v="2016"/>
    <n v="10"/>
    <n v="11"/>
    <s v="开票专员"/>
    <s v="RMC"/>
    <x v="29"/>
    <s v="其他"/>
    <s v="全网"/>
    <x v="22"/>
    <s v="安卓游戏"/>
    <n v="10065.25"/>
    <n v="2014"/>
  </r>
  <r>
    <s v="增值税专用发票"/>
    <s v="QX"/>
    <s v="32934944"/>
    <n v="2016"/>
    <n v="10"/>
    <n v="11"/>
    <s v="开票专员"/>
    <s v="RMC"/>
    <x v="29"/>
    <s v="其他"/>
    <s v="全网"/>
    <x v="23"/>
    <s v="安卓游戏"/>
    <n v="5728.5"/>
    <n v="2014"/>
  </r>
  <r>
    <s v="增值税专用发票"/>
    <s v="QX"/>
    <s v="32934944"/>
    <n v="2016"/>
    <n v="10"/>
    <n v="11"/>
    <s v="开票专员"/>
    <s v="RMC"/>
    <x v="29"/>
    <s v="其他"/>
    <s v="全网"/>
    <x v="24"/>
    <s v="安卓游戏"/>
    <n v="7334"/>
    <n v="2014"/>
  </r>
  <r>
    <s v="增值税专用发票"/>
    <s v="QX"/>
    <s v="32934944"/>
    <n v="2016"/>
    <n v="10"/>
    <n v="11"/>
    <s v="开票专员"/>
    <s v="RMC"/>
    <x v="29"/>
    <s v="其他"/>
    <s v="全网"/>
    <x v="25"/>
    <s v="安卓游戏"/>
    <n v="7552.5"/>
    <n v="2014"/>
  </r>
  <r>
    <s v="增值税专用发票"/>
    <s v="QX"/>
    <s v="32934944"/>
    <n v="2016"/>
    <n v="10"/>
    <n v="11"/>
    <s v="开票专员"/>
    <s v="RMC"/>
    <x v="29"/>
    <s v="其他"/>
    <s v="全网"/>
    <x v="26"/>
    <s v="安卓游戏"/>
    <n v="1700.5"/>
    <n v="2014"/>
  </r>
  <r>
    <s v="增值税专用发票"/>
    <s v="QX"/>
    <s v="32934944"/>
    <n v="2016"/>
    <n v="10"/>
    <n v="11"/>
    <s v="开票专员"/>
    <s v="RMC"/>
    <x v="29"/>
    <s v="其他"/>
    <s v="全网"/>
    <x v="27"/>
    <s v="安卓游戏"/>
    <n v="3610"/>
    <n v="2014"/>
  </r>
  <r>
    <s v="增值税专用发票"/>
    <s v="QX"/>
    <s v="32934944"/>
    <n v="2016"/>
    <n v="10"/>
    <n v="11"/>
    <s v="开票专员"/>
    <s v="RMC"/>
    <x v="29"/>
    <s v="其他"/>
    <s v="全网"/>
    <x v="28"/>
    <s v="安卓游戏"/>
    <n v="5652.5"/>
    <n v="2014"/>
  </r>
  <r>
    <s v="增值税专用发票"/>
    <s v="QX"/>
    <s v="32934944"/>
    <n v="2016"/>
    <n v="10"/>
    <n v="11"/>
    <s v="开票专员"/>
    <s v="RMC"/>
    <x v="29"/>
    <s v="其他"/>
    <s v="全网"/>
    <x v="29"/>
    <s v="安卓游戏"/>
    <n v="3301.25"/>
    <n v="2014"/>
  </r>
  <r>
    <s v="增值税专用发票"/>
    <s v="QX"/>
    <s v="32934944"/>
    <n v="2016"/>
    <n v="10"/>
    <n v="11"/>
    <s v="开票专员"/>
    <s v="RMC"/>
    <x v="29"/>
    <s v="其他"/>
    <s v="全网"/>
    <x v="30"/>
    <s v="安卓游戏"/>
    <n v="2755"/>
    <n v="2014"/>
  </r>
  <r>
    <s v="增值税专用发票"/>
    <s v="QX"/>
    <s v="32934944"/>
    <n v="2016"/>
    <n v="10"/>
    <n v="11"/>
    <s v="开票专员"/>
    <s v="RMC"/>
    <x v="29"/>
    <s v="其他"/>
    <s v="全网"/>
    <x v="31"/>
    <s v="安卓游戏"/>
    <n v="2356"/>
    <n v="2015"/>
  </r>
  <r>
    <s v="增值税专用发票"/>
    <s v="QX"/>
    <s v="32934944"/>
    <n v="2016"/>
    <n v="10"/>
    <n v="11"/>
    <s v="开票专员"/>
    <s v="RMC"/>
    <x v="29"/>
    <s v="其他"/>
    <s v="全网"/>
    <x v="32"/>
    <s v="安卓游戏"/>
    <n v="3116"/>
    <n v="2015"/>
  </r>
  <r>
    <s v="增值税专用发票"/>
    <s v="QX"/>
    <s v="32934944"/>
    <n v="2016"/>
    <n v="10"/>
    <n v="11"/>
    <s v="开票专员"/>
    <s v="RMC"/>
    <x v="29"/>
    <s v="其他"/>
    <s v="全网"/>
    <x v="33"/>
    <s v="安卓游戏"/>
    <n v="1344.25"/>
    <n v="2015"/>
  </r>
  <r>
    <s v="增值税专用发票"/>
    <s v="QX"/>
    <s v="32934944"/>
    <n v="2016"/>
    <n v="10"/>
    <n v="11"/>
    <s v="开票专员"/>
    <s v="RMC"/>
    <x v="29"/>
    <s v="其他"/>
    <s v="全网"/>
    <x v="34"/>
    <s v="安卓游戏"/>
    <n v="612.75"/>
    <n v="2015"/>
  </r>
  <r>
    <s v="增值税专用发票"/>
    <s v="QX"/>
    <s v="32934944"/>
    <n v="2016"/>
    <n v="10"/>
    <n v="11"/>
    <s v="开票专员"/>
    <s v="RMC"/>
    <x v="29"/>
    <s v="其他"/>
    <s v="全网"/>
    <x v="35"/>
    <s v="安卓游戏"/>
    <n v="707.75"/>
    <n v="2015"/>
  </r>
  <r>
    <s v="增值税专用发票"/>
    <s v="QX"/>
    <s v="32934944"/>
    <n v="2016"/>
    <n v="10"/>
    <n v="11"/>
    <s v="开票专员"/>
    <s v="RMC"/>
    <x v="29"/>
    <s v="其他"/>
    <s v="全网"/>
    <x v="36"/>
    <s v="安卓游戏"/>
    <n v="536.75"/>
    <n v="2015"/>
  </r>
  <r>
    <s v="增值税专用发票"/>
    <s v="QX"/>
    <s v="32934944"/>
    <n v="2016"/>
    <n v="10"/>
    <n v="11"/>
    <s v="开票专员"/>
    <s v="RMC"/>
    <x v="29"/>
    <s v="其他"/>
    <s v="全网"/>
    <x v="37"/>
    <s v="安卓游戏"/>
    <n v="603.25"/>
    <n v="2015"/>
  </r>
  <r>
    <s v="增值税专用发票"/>
    <s v="QX"/>
    <s v="32934944"/>
    <n v="2016"/>
    <n v="10"/>
    <n v="11"/>
    <s v="开票专员"/>
    <s v="RMC"/>
    <x v="29"/>
    <s v="其他"/>
    <s v="全网"/>
    <x v="38"/>
    <s v="安卓游戏"/>
    <n v="878.75"/>
    <n v="2015"/>
  </r>
  <r>
    <s v="增值税专用发票"/>
    <s v="QX"/>
    <s v="32934944"/>
    <n v="2016"/>
    <n v="10"/>
    <n v="11"/>
    <s v="开票专员"/>
    <s v="RMC"/>
    <x v="29"/>
    <s v="其他"/>
    <s v="全网"/>
    <x v="39"/>
    <s v="安卓游戏"/>
    <n v="1125.75"/>
    <n v="2015"/>
  </r>
  <r>
    <s v="增值税专用发票"/>
    <s v="QX"/>
    <s v="32934944"/>
    <n v="2016"/>
    <n v="10"/>
    <n v="11"/>
    <s v="开票专员"/>
    <s v="RMC"/>
    <x v="29"/>
    <s v="其他"/>
    <s v="全网"/>
    <x v="40"/>
    <s v="安卓游戏"/>
    <n v="418.48"/>
    <n v="2015"/>
  </r>
  <r>
    <s v="增值税专用发票"/>
    <s v="QX"/>
    <s v="32934944"/>
    <n v="2016"/>
    <n v="10"/>
    <n v="11"/>
    <s v="开票专员"/>
    <s v="RMC"/>
    <x v="29"/>
    <s v="其他"/>
    <s v="全网"/>
    <x v="41"/>
    <s v="安卓游戏"/>
    <n v="1572.25"/>
    <n v="2015"/>
  </r>
  <r>
    <s v="增值税专用发票"/>
    <s v="QX"/>
    <s v="32934944"/>
    <n v="2016"/>
    <n v="10"/>
    <n v="11"/>
    <s v="开票专员"/>
    <s v="RMC"/>
    <x v="29"/>
    <s v="其他"/>
    <s v="全网"/>
    <x v="42"/>
    <s v="安卓游戏"/>
    <n v="703"/>
    <n v="2015"/>
  </r>
  <r>
    <s v="增值税专用发票"/>
    <s v="QX"/>
    <s v="32934945"/>
    <n v="2016"/>
    <n v="10"/>
    <n v="11"/>
    <s v="开票专员"/>
    <s v="RMC"/>
    <x v="25"/>
    <s v="其他"/>
    <s v="全网"/>
    <x v="30"/>
    <s v="安卓游戏"/>
    <n v="24168"/>
    <n v="2014"/>
  </r>
  <r>
    <s v="增值税专用发票"/>
    <s v="QX"/>
    <s v="32934945"/>
    <n v="2016"/>
    <n v="10"/>
    <n v="11"/>
    <s v="开票专员"/>
    <s v="RMC"/>
    <x v="25"/>
    <s v="其他"/>
    <s v="全网"/>
    <x v="31"/>
    <s v="安卓游戏"/>
    <n v="23911.5"/>
    <n v="2015"/>
  </r>
  <r>
    <s v="增值税专用发票"/>
    <s v="QX"/>
    <s v="32934945"/>
    <n v="2016"/>
    <n v="10"/>
    <n v="11"/>
    <s v="开票专员"/>
    <s v="RMC"/>
    <x v="25"/>
    <s v="其他"/>
    <s v="全网"/>
    <x v="32"/>
    <s v="安卓游戏"/>
    <n v="26191.5"/>
    <n v="2015"/>
  </r>
  <r>
    <s v="增值税专用发票"/>
    <s v="QX"/>
    <s v="32934945"/>
    <n v="2016"/>
    <n v="10"/>
    <n v="11"/>
    <s v="开票专员"/>
    <s v="RMC"/>
    <x v="25"/>
    <s v="其他"/>
    <s v="全网"/>
    <x v="33"/>
    <s v="安卓游戏"/>
    <n v="20068.75"/>
    <n v="2015"/>
  </r>
  <r>
    <s v="增值税专用发票"/>
    <s v="QX"/>
    <s v="32934945"/>
    <n v="2016"/>
    <n v="10"/>
    <n v="11"/>
    <s v="开票专员"/>
    <s v="RMC"/>
    <x v="25"/>
    <s v="其他"/>
    <s v="全网"/>
    <x v="34"/>
    <s v="安卓游戏"/>
    <n v="12383.25"/>
    <n v="2015"/>
  </r>
  <r>
    <s v="增值税专用发票"/>
    <s v="QX"/>
    <s v="32934945"/>
    <n v="2016"/>
    <n v="10"/>
    <n v="11"/>
    <s v="开票专员"/>
    <s v="RMC"/>
    <x v="25"/>
    <s v="其他"/>
    <s v="全网"/>
    <x v="35"/>
    <s v="安卓游戏"/>
    <n v="14767.75"/>
    <n v="2015"/>
  </r>
  <r>
    <s v="增值税专用发票"/>
    <s v="QX"/>
    <s v="32934945"/>
    <n v="2016"/>
    <n v="10"/>
    <n v="11"/>
    <s v="开票专员"/>
    <s v="RMC"/>
    <x v="25"/>
    <s v="其他"/>
    <s v="全网"/>
    <x v="36"/>
    <s v="安卓游戏"/>
    <n v="7476.5"/>
    <n v="2015"/>
  </r>
  <r>
    <s v="增值税专用发票"/>
    <s v="QX"/>
    <s v="32934945"/>
    <n v="2016"/>
    <n v="10"/>
    <n v="11"/>
    <s v="开票专员"/>
    <s v="RMC"/>
    <x v="25"/>
    <s v="其他"/>
    <s v="全网"/>
    <x v="37"/>
    <s v="安卓游戏"/>
    <n v="14606.25"/>
    <n v="2015"/>
  </r>
  <r>
    <s v="增值税专用发票"/>
    <s v="QX"/>
    <s v="32934945"/>
    <n v="2016"/>
    <n v="10"/>
    <n v="11"/>
    <s v="开票专员"/>
    <s v="RMC"/>
    <x v="25"/>
    <s v="其他"/>
    <s v="全网"/>
    <x v="38"/>
    <s v="安卓游戏"/>
    <n v="11181.5"/>
    <n v="2015"/>
  </r>
  <r>
    <s v="增值税专用发票"/>
    <s v="QX"/>
    <s v="32934945"/>
    <n v="2016"/>
    <n v="10"/>
    <n v="11"/>
    <s v="开票专员"/>
    <s v="RMC"/>
    <x v="25"/>
    <s v="其他"/>
    <s v="全网"/>
    <x v="39"/>
    <s v="安卓游戏"/>
    <n v="4859.25"/>
    <n v="2015"/>
  </r>
  <r>
    <s v="增值税专用发票"/>
    <s v="QX"/>
    <s v="32934946"/>
    <n v="2016"/>
    <n v="10"/>
    <n v="11"/>
    <s v="开票专员"/>
    <s v="津瑞"/>
    <x v="26"/>
    <s v="联通"/>
    <s v="宁夏"/>
    <x v="50"/>
    <s v="信息费"/>
    <n v="2760.49"/>
    <n v="2016"/>
  </r>
  <r>
    <s v="增值税专用发票"/>
    <s v="QX"/>
    <s v="32934947"/>
    <n v="2016"/>
    <n v="10"/>
    <n v="12"/>
    <s v="开票专员"/>
    <s v="津瑞"/>
    <x v="11"/>
    <s v="电信"/>
    <s v="北京"/>
    <x v="51"/>
    <s v="信息费"/>
    <n v="5807.04"/>
    <n v="2016"/>
  </r>
  <r>
    <s v="增值税专用发票"/>
    <s v="QX"/>
    <s v="24686011"/>
    <n v="2016"/>
    <n v="8"/>
    <n v="19"/>
    <s v="开票专员"/>
    <s v="津瑞"/>
    <x v="11"/>
    <s v="电信"/>
    <s v="北京"/>
    <x v="45"/>
    <s v="信息费"/>
    <n v="5516.32"/>
    <n v="2016"/>
  </r>
  <r>
    <s v="增值税专用发票"/>
    <s v="QX"/>
    <s v="24686011"/>
    <n v="2016"/>
    <n v="8"/>
    <n v="19"/>
    <s v="开票专员"/>
    <s v="津瑞"/>
    <x v="11"/>
    <s v="电信"/>
    <s v="北京"/>
    <x v="44"/>
    <s v="信息费"/>
    <n v="5188.8"/>
    <n v="2016"/>
  </r>
  <r>
    <s v="增值税专用发票"/>
    <s v="QX"/>
    <s v="24686011"/>
    <n v="2016"/>
    <n v="8"/>
    <n v="19"/>
    <s v="开票专员"/>
    <s v="津瑞"/>
    <x v="11"/>
    <s v="电信"/>
    <s v="北京"/>
    <x v="44"/>
    <s v="信息费"/>
    <n v="3435.93"/>
    <n v="2016"/>
  </r>
  <r>
    <s v="增值税专用发票"/>
    <s v="QX"/>
    <s v="24686011"/>
    <n v="2016"/>
    <n v="8"/>
    <n v="19"/>
    <s v="开票专员"/>
    <s v="津瑞"/>
    <x v="11"/>
    <s v="电信"/>
    <s v="北京"/>
    <x v="45"/>
    <s v="信息费"/>
    <n v="3433.56"/>
    <n v="2016"/>
  </r>
  <r>
    <s v="增值税专用发票"/>
    <s v="QX"/>
    <s v="24686012"/>
    <n v="2016"/>
    <n v="8"/>
    <n v="19"/>
    <s v="开票专员"/>
    <s v="津瑞"/>
    <x v="11"/>
    <s v="电信"/>
    <s v="北京"/>
    <x v="46"/>
    <s v="信息费"/>
    <n v="3373.14"/>
    <n v="2016"/>
  </r>
  <r>
    <s v="增值税专用发票"/>
    <s v="QX"/>
    <s v="32934945"/>
    <n v="2016"/>
    <n v="10"/>
    <n v="11"/>
    <s v="开票专员"/>
    <s v="RMC"/>
    <x v="25"/>
    <s v="其他"/>
    <s v="全网"/>
    <x v="40"/>
    <s v="安卓游戏"/>
    <n v="3709.75"/>
    <n v="2015"/>
  </r>
  <r>
    <s v="增值税专用发票"/>
    <s v="QX"/>
    <s v="32934945"/>
    <n v="2016"/>
    <n v="10"/>
    <n v="11"/>
    <s v="开票专员"/>
    <s v="RMC"/>
    <x v="25"/>
    <s v="其他"/>
    <s v="全网"/>
    <x v="41"/>
    <s v="安卓游戏"/>
    <n v="3301.25"/>
    <n v="2015"/>
  </r>
  <r>
    <s v="增值税专用发票"/>
    <s v="QX"/>
    <s v="32934945"/>
    <n v="2016"/>
    <n v="10"/>
    <n v="11"/>
    <s v="开票专员"/>
    <s v="RMC"/>
    <x v="25"/>
    <s v="其他"/>
    <s v="全网"/>
    <x v="42"/>
    <s v="安卓游戏"/>
    <n v="4332"/>
    <n v="2015"/>
  </r>
  <r>
    <s v="增值税专用发票"/>
    <s v="QX"/>
    <s v="32934945"/>
    <n v="2016"/>
    <n v="10"/>
    <n v="11"/>
    <s v="开票专员"/>
    <s v="RMC"/>
    <x v="25"/>
    <s v="其他"/>
    <s v="全网"/>
    <x v="43"/>
    <s v="安卓游戏"/>
    <n v="4028"/>
    <n v="2016"/>
  </r>
  <r>
    <s v="增值税专用发票"/>
    <s v="QX"/>
    <s v="32934945"/>
    <n v="2016"/>
    <n v="10"/>
    <n v="11"/>
    <s v="开票专员"/>
    <s v="RMC"/>
    <x v="25"/>
    <s v="其他"/>
    <s v="全网"/>
    <x v="44"/>
    <s v="安卓游戏"/>
    <n v="7167.75"/>
    <n v="2016"/>
  </r>
  <r>
    <s v="增值税专用发票"/>
    <s v="QX"/>
    <s v="32934945"/>
    <n v="2016"/>
    <n v="10"/>
    <n v="11"/>
    <s v="开票专员"/>
    <s v="RMC"/>
    <x v="25"/>
    <s v="其他"/>
    <s v="全网"/>
    <x v="45"/>
    <s v="安卓游戏"/>
    <n v="3866.5"/>
    <n v="2016"/>
  </r>
  <r>
    <s v="增值税专用发票"/>
    <s v="QX"/>
    <s v="32934945"/>
    <n v="2016"/>
    <n v="10"/>
    <n v="11"/>
    <s v="开票专员"/>
    <s v="RMC"/>
    <x v="25"/>
    <s v="其他"/>
    <s v="全网"/>
    <x v="46"/>
    <s v="安卓游戏"/>
    <n v="2142.25"/>
    <n v="2016"/>
  </r>
  <r>
    <s v="增值税专用发票"/>
    <s v="QX"/>
    <s v="32934945"/>
    <n v="2016"/>
    <n v="10"/>
    <n v="11"/>
    <s v="开票专员"/>
    <s v="RMC"/>
    <x v="25"/>
    <s v="其他"/>
    <s v="全网"/>
    <x v="47"/>
    <s v="安卓游戏"/>
    <n v="2588.75"/>
    <n v="2016"/>
  </r>
  <r>
    <s v="增值税专用发票"/>
    <s v="QX"/>
    <s v="32934945"/>
    <n v="2016"/>
    <n v="10"/>
    <n v="11"/>
    <s v="开票专员"/>
    <s v="RMC"/>
    <x v="25"/>
    <s v="其他"/>
    <s v="全网"/>
    <x v="49"/>
    <s v="安卓游戏"/>
    <n v="869.25"/>
    <n v="2016"/>
  </r>
  <r>
    <s v="增值税专用发票"/>
    <s v="QX"/>
    <s v="32934945"/>
    <n v="2016"/>
    <n v="10"/>
    <n v="11"/>
    <s v="开票专员"/>
    <s v="RMC"/>
    <x v="25"/>
    <s v="其他"/>
    <s v="全网"/>
    <x v="50"/>
    <s v="安卓游戏"/>
    <n v="3619.5"/>
    <n v="2016"/>
  </r>
  <r>
    <s v="增值税专用发票"/>
    <s v="QX"/>
    <s v="32934945"/>
    <n v="2016"/>
    <n v="10"/>
    <n v="11"/>
    <s v="开票专员"/>
    <s v="RMC"/>
    <x v="25"/>
    <s v="其他"/>
    <s v="全网"/>
    <x v="51"/>
    <s v="安卓游戏"/>
    <n v="992.75"/>
    <n v="2016"/>
  </r>
  <r>
    <s v="增值税专用发票"/>
    <s v="QX"/>
    <n v="32934970"/>
    <n v="2016"/>
    <n v="11"/>
    <n v="14"/>
    <s v="开票专员"/>
    <s v="津瑞"/>
    <x v="7"/>
    <s v="电信"/>
    <s v="河南"/>
    <x v="49"/>
    <s v="彩铃"/>
    <n v="1945.31"/>
    <n v="2016"/>
  </r>
  <r>
    <s v="增值税专用发票"/>
    <s v="QX"/>
    <n v="32934971"/>
    <n v="2016"/>
    <n v="11"/>
    <n v="14"/>
    <s v="开票专员"/>
    <s v="津瑞"/>
    <x v="7"/>
    <s v="电信"/>
    <s v="河南"/>
    <x v="50"/>
    <s v="彩铃"/>
    <n v="1881.04"/>
    <n v="2016"/>
  </r>
  <r>
    <s v="增值税专用发票"/>
    <s v="QX"/>
    <s v="32934941"/>
    <n v="2016"/>
    <n v="10"/>
    <n v="11"/>
    <s v="开票专员"/>
    <s v="津瑞"/>
    <x v="18"/>
    <s v="联通"/>
    <s v="陕西"/>
    <x v="43"/>
    <s v="信息费"/>
    <n v="1100"/>
    <n v="2016"/>
  </r>
  <r>
    <s v="增值税专用发票"/>
    <s v="QX"/>
    <s v="32934942"/>
    <n v="2016"/>
    <n v="10"/>
    <n v="11"/>
    <s v="开票专员"/>
    <s v="津瑞"/>
    <x v="18"/>
    <s v="联通"/>
    <s v="陕西"/>
    <x v="44"/>
    <s v="信息费"/>
    <n v="1046.01"/>
    <n v="2016"/>
  </r>
  <r>
    <s v="增值税专用发票"/>
    <s v="QX"/>
    <s v="32934943"/>
    <n v="2016"/>
    <n v="10"/>
    <n v="11"/>
    <s v="开票专员"/>
    <s v="津瑞"/>
    <x v="18"/>
    <s v="联通"/>
    <s v="陕西"/>
    <x v="45"/>
    <s v="信息费"/>
    <n v="1014.5"/>
    <n v="2016"/>
  </r>
  <r>
    <s v="增值税专用发票"/>
    <s v="QX"/>
    <s v="24686012"/>
    <n v="2016"/>
    <n v="8"/>
    <n v="19"/>
    <s v="开票专员"/>
    <s v="津瑞"/>
    <x v="11"/>
    <s v="电信"/>
    <s v="北京"/>
    <x v="47"/>
    <s v="信息费"/>
    <n v="3324.82"/>
    <n v="2016"/>
  </r>
  <r>
    <s v="增值税专用发票"/>
    <s v="QX"/>
    <s v="24686012"/>
    <n v="2016"/>
    <n v="8"/>
    <n v="19"/>
    <s v="开票专员"/>
    <s v="津瑞"/>
    <x v="11"/>
    <s v="电信"/>
    <s v="北京"/>
    <x v="49"/>
    <s v="信息费"/>
    <n v="3271.53"/>
    <n v="2016"/>
  </r>
  <r>
    <s v="增值税专用发票"/>
    <s v="QX"/>
    <s v="32934947"/>
    <n v="2016"/>
    <n v="10"/>
    <n v="12"/>
    <s v="开票专员"/>
    <s v="津瑞"/>
    <x v="11"/>
    <s v="电信"/>
    <s v="北京"/>
    <x v="50"/>
    <s v="信息费"/>
    <n v="3219.53"/>
    <n v="2016"/>
  </r>
  <r>
    <s v="增值税专用发票"/>
    <s v="QX"/>
    <s v="32934947"/>
    <n v="2016"/>
    <n v="10"/>
    <n v="12"/>
    <s v="开票专员"/>
    <s v="津瑞"/>
    <x v="11"/>
    <s v="电信"/>
    <s v="北京"/>
    <x v="51"/>
    <s v="信息费"/>
    <n v="3182.03"/>
    <n v="2016"/>
  </r>
  <r>
    <s v="增值税专用发票"/>
    <s v="QX"/>
    <n v="32934963"/>
    <n v="2016"/>
    <n v="11"/>
    <n v="7"/>
    <s v="开票专员"/>
    <s v="津瑞"/>
    <x v="17"/>
    <s v="电信"/>
    <s v="江苏"/>
    <x v="44"/>
    <s v="彩信"/>
    <n v="3032.52"/>
    <n v="2016"/>
  </r>
  <r>
    <s v="增值税专用发票"/>
    <s v="QX"/>
    <n v="32934963"/>
    <n v="2016"/>
    <n v="11"/>
    <n v="7"/>
    <s v="开票专员"/>
    <s v="津瑞"/>
    <x v="17"/>
    <s v="电信"/>
    <s v="江苏"/>
    <x v="45"/>
    <s v="彩信"/>
    <n v="2909.25"/>
    <n v="2016"/>
  </r>
  <r>
    <s v="增值税专用发票"/>
    <s v="QX"/>
    <n v="32934963"/>
    <n v="2016"/>
    <n v="11"/>
    <n v="7"/>
    <s v="开票专员"/>
    <s v="津瑞"/>
    <x v="17"/>
    <s v="电信"/>
    <s v="江苏"/>
    <x v="46"/>
    <s v="彩信"/>
    <n v="2767.68"/>
    <n v="2016"/>
  </r>
  <r>
    <s v="增值税专用发票"/>
    <s v="QX"/>
    <n v="32934963"/>
    <n v="2016"/>
    <n v="11"/>
    <n v="7"/>
    <s v="开票专员"/>
    <s v="津瑞"/>
    <x v="17"/>
    <s v="电信"/>
    <s v="江苏"/>
    <x v="47"/>
    <s v="彩信"/>
    <n v="2663.55"/>
    <n v="2016"/>
  </r>
  <r>
    <s v="增值税专用发票"/>
    <s v="QX"/>
    <n v="32934964"/>
    <n v="2016"/>
    <n v="11"/>
    <n v="8"/>
    <s v="开票专员"/>
    <s v="津瑞"/>
    <x v="26"/>
    <s v="联通"/>
    <s v="宁夏"/>
    <x v="51"/>
    <s v="信息费"/>
    <n v="2642"/>
    <n v="2016"/>
  </r>
  <r>
    <s v="增值税专用发票"/>
    <s v="QX"/>
    <n v="32934963"/>
    <n v="2016"/>
    <n v="11"/>
    <n v="7"/>
    <s v="开票专员"/>
    <s v="津瑞"/>
    <x v="17"/>
    <s v="电信"/>
    <s v="江苏"/>
    <x v="49"/>
    <s v="彩信"/>
    <n v="2554.1999999999998"/>
    <n v="2016"/>
  </r>
  <r>
    <s v="增值税专用发票"/>
    <s v="QX"/>
    <n v="32934963"/>
    <n v="2016"/>
    <n v="11"/>
    <n v="7"/>
    <s v="开票专员"/>
    <s v="津瑞"/>
    <x v="17"/>
    <s v="电信"/>
    <s v="江苏"/>
    <x v="50"/>
    <s v="彩信"/>
    <n v="2478.6"/>
    <n v="2016"/>
  </r>
  <r>
    <s v="增值税专用发票"/>
    <s v="QX"/>
    <s v="32934958-32934959"/>
    <n v="2016"/>
    <n v="11"/>
    <n v="1"/>
    <s v="开票专员"/>
    <s v="津瑞"/>
    <x v="31"/>
    <s v="联通"/>
    <s v="全网"/>
    <x v="48"/>
    <s v="信息费"/>
    <n v="1395320.2"/>
    <n v="2016"/>
  </r>
  <r>
    <s v="增值税专用发票"/>
    <s v="QX"/>
    <n v="32934963"/>
    <n v="2016"/>
    <n v="11"/>
    <n v="7"/>
    <s v="开票专员"/>
    <s v="津瑞"/>
    <x v="17"/>
    <s v="电信"/>
    <s v="江苏"/>
    <x v="51"/>
    <s v="彩信"/>
    <n v="2376"/>
    <n v="2016"/>
  </r>
  <r>
    <s v="增值税专用发票"/>
    <s v="QX"/>
    <n v="32934963"/>
    <n v="2016"/>
    <n v="11"/>
    <n v="7"/>
    <s v="开票专员"/>
    <s v="津瑞"/>
    <x v="17"/>
    <s v="电信"/>
    <s v="江苏"/>
    <x v="48"/>
    <s v="彩信"/>
    <n v="2290.5500000000002"/>
    <n v="2016"/>
  </r>
  <r>
    <s v="增值税专用发票"/>
    <s v="QX"/>
    <s v="32934951"/>
    <n v="2016"/>
    <n v="10"/>
    <n v="18"/>
    <s v="开票专员"/>
    <s v="津瑞"/>
    <x v="4"/>
    <s v="联通"/>
    <s v="天津"/>
    <x v="49"/>
    <s v="彩铃"/>
    <n v="1202.5"/>
    <n v="2016"/>
  </r>
  <r>
    <s v="增值税专用发票"/>
    <s v="QX"/>
    <s v="24686032"/>
    <n v="2016"/>
    <n v="9"/>
    <n v="18"/>
    <s v="开票专员"/>
    <s v="津瑞"/>
    <x v="14"/>
    <s v="联通"/>
    <s v="江西"/>
    <x v="49"/>
    <s v="彩铃"/>
    <n v="901.88"/>
    <n v="2016"/>
  </r>
  <r>
    <s v="增值税专用发票"/>
    <s v="QX"/>
    <s v="32934956"/>
    <n v="2016"/>
    <n v="10"/>
    <n v="19"/>
    <s v="开票专员"/>
    <s v="津瑞"/>
    <x v="14"/>
    <s v="联通"/>
    <s v="江西"/>
    <x v="50"/>
    <s v="彩铃"/>
    <n v="854.36"/>
    <n v="2016"/>
  </r>
  <r>
    <s v="增值税专用发票"/>
    <s v="QX"/>
    <s v="32934955"/>
    <n v="2016"/>
    <n v="10"/>
    <n v="18"/>
    <s v="开票专员"/>
    <s v="RMC"/>
    <x v="32"/>
    <s v="移动"/>
    <s v="全网"/>
    <x v="51"/>
    <s v="游戏"/>
    <n v="29122.28"/>
    <n v="2016"/>
  </r>
  <r>
    <s v="增值税专用发票"/>
    <s v="QX"/>
    <n v="32934972"/>
    <n v="2016"/>
    <n v="11"/>
    <n v="17"/>
    <s v="开票专员"/>
    <s v="津瑞"/>
    <x v="14"/>
    <s v="联通"/>
    <s v="江西"/>
    <x v="51"/>
    <s v="彩铃"/>
    <n v="790.02"/>
    <n v="2016"/>
  </r>
  <r>
    <s v="增值税专用发票"/>
    <s v="QX"/>
    <n v="32934972"/>
    <n v="2016"/>
    <n v="11"/>
    <n v="17"/>
    <s v="开票专员"/>
    <s v="津瑞"/>
    <x v="14"/>
    <s v="联通"/>
    <s v="江西"/>
    <x v="51"/>
    <s v="彩信"/>
    <n v="20063.41"/>
    <n v="2016"/>
  </r>
  <r>
    <s v="增值税专用发票"/>
    <s v="QX"/>
    <n v="32934972"/>
    <n v="2016"/>
    <n v="11"/>
    <n v="17"/>
    <s v="开票专员"/>
    <s v="津瑞"/>
    <x v="14"/>
    <s v="联通"/>
    <s v="江西"/>
    <x v="51"/>
    <s v="信息费"/>
    <n v="19219.89"/>
    <n v="2016"/>
  </r>
  <r>
    <s v="增值税专用发票"/>
    <s v="QX"/>
    <n v="32934974"/>
    <n v="2016"/>
    <n v="11"/>
    <n v="23"/>
    <s v="开票专员"/>
    <s v="津瑞"/>
    <x v="4"/>
    <s v="联通"/>
    <s v="天津"/>
    <x v="50"/>
    <s v="彩铃"/>
    <n v="1152.5"/>
    <n v="2016"/>
  </r>
  <r>
    <s v="增值税专用发票"/>
    <s v="QX"/>
    <n v="32934976"/>
    <n v="2016"/>
    <n v="11"/>
    <n v="25"/>
    <s v="开票专员"/>
    <s v="津瑞"/>
    <x v="8"/>
    <s v="电信"/>
    <s v="山西"/>
    <x v="45"/>
    <s v="彩铃"/>
    <n v="3286"/>
    <n v="2016"/>
  </r>
  <r>
    <s v="增值税专用发票"/>
    <s v="QX"/>
    <n v="32934987"/>
    <n v="2016"/>
    <n v="12"/>
    <n v="12"/>
    <s v="开票专员"/>
    <s v="津瑞"/>
    <x v="26"/>
    <s v="联通"/>
    <s v="宁夏"/>
    <x v="48"/>
    <s v="信息费"/>
    <n v="2483.5"/>
    <n v="2016"/>
  </r>
  <r>
    <s v="增值税专用发票"/>
    <s v="QX"/>
    <n v="32934988"/>
    <n v="2016"/>
    <n v="12"/>
    <n v="12"/>
    <s v="开票专员"/>
    <s v="津瑞"/>
    <x v="14"/>
    <s v="联通"/>
    <s v="江西"/>
    <x v="48"/>
    <s v="彩信"/>
    <n v="19637.759999999998"/>
    <n v="2016"/>
  </r>
  <r>
    <s v="增值税专用发票"/>
    <s v="QX"/>
    <n v="32934988"/>
    <n v="2016"/>
    <n v="12"/>
    <n v="12"/>
    <s v="开票专员"/>
    <s v="津瑞"/>
    <x v="14"/>
    <s v="联通"/>
    <s v="江西"/>
    <x v="48"/>
    <s v="信息费"/>
    <n v="18469.490000000002"/>
    <n v="2016"/>
  </r>
  <r>
    <s v="增值税专用发票"/>
    <s v="QX"/>
    <n v="32934988"/>
    <n v="2016"/>
    <n v="12"/>
    <n v="12"/>
    <s v="开票专员"/>
    <s v="津瑞"/>
    <x v="14"/>
    <s v="联通"/>
    <s v="江西"/>
    <x v="48"/>
    <s v="彩铃"/>
    <n v="704.88"/>
    <n v="2016"/>
  </r>
  <r>
    <s v="增值税专用发票"/>
    <s v="QX"/>
    <n v="32934990"/>
    <n v="2016"/>
    <n v="12"/>
    <n v="19"/>
    <s v="开票专员"/>
    <s v="RMC"/>
    <x v="32"/>
    <s v="移动"/>
    <s v="全网"/>
    <x v="48"/>
    <s v="游戏"/>
    <n v="27042.85"/>
    <n v="2016"/>
  </r>
  <r>
    <s v="增值税专用发票"/>
    <s v="QX"/>
    <n v="32934991"/>
    <n v="2016"/>
    <n v="12"/>
    <n v="19"/>
    <s v="开票专员"/>
    <s v="津瑞"/>
    <x v="22"/>
    <s v="联通"/>
    <s v="青海"/>
    <x v="48"/>
    <s v="信息费"/>
    <n v="1314.01"/>
    <n v="2016"/>
  </r>
  <r>
    <s v="增值税专用发票"/>
    <s v="QX"/>
    <n v="32934991"/>
    <n v="2016"/>
    <n v="12"/>
    <n v="19"/>
    <s v="开票专员"/>
    <s v="津瑞"/>
    <x v="22"/>
    <s v="联通"/>
    <s v="青海"/>
    <x v="52"/>
    <s v="信息费"/>
    <n v="1281.5999999999999"/>
    <n v="2016"/>
  </r>
  <r>
    <s v="增值税专用发票"/>
    <s v="QX"/>
    <n v="32934991"/>
    <n v="2016"/>
    <n v="12"/>
    <n v="19"/>
    <s v="开票专员"/>
    <s v="津瑞"/>
    <x v="22"/>
    <s v="联通"/>
    <s v="青海"/>
    <x v="53"/>
    <s v="信息费"/>
    <n v="1227"/>
    <n v="2016"/>
  </r>
  <r>
    <s v="增值税专用发票"/>
    <s v="QX"/>
    <n v="32934992"/>
    <n v="2016"/>
    <n v="12"/>
    <n v="22"/>
    <s v="开票专员"/>
    <s v="津瑞"/>
    <x v="4"/>
    <s v="联通"/>
    <s v="天津"/>
    <x v="51"/>
    <s v="彩铃"/>
    <n v="1112.5"/>
    <n v="2016"/>
  </r>
  <r>
    <s v="增值税专用发票"/>
    <s v="QX"/>
    <n v="32934996"/>
    <n v="2017"/>
    <n v="1"/>
    <n v="3"/>
    <s v="开票专员"/>
    <s v="津瑞"/>
    <x v="31"/>
    <s v="联通"/>
    <s v="全网"/>
    <x v="53"/>
    <s v="信息费"/>
    <n v="1032910.78"/>
    <n v="2016"/>
  </r>
  <r>
    <s v="增值税专用发票"/>
    <s v="QX"/>
    <n v="32935004"/>
    <n v="2017"/>
    <n v="1"/>
    <n v="6"/>
    <s v="开票专员"/>
    <s v="津瑞"/>
    <x v="7"/>
    <s v="电信"/>
    <s v="河南"/>
    <x v="51"/>
    <s v="RBT"/>
    <n v="1811.08"/>
    <n v="2016"/>
  </r>
  <r>
    <s v="增值税专用发票"/>
    <s v="QX"/>
    <n v="32935005"/>
    <n v="2017"/>
    <n v="1"/>
    <n v="6"/>
    <s v="开票专员"/>
    <s v="津瑞"/>
    <x v="7"/>
    <s v="电信"/>
    <s v="河南"/>
    <x v="48"/>
    <s v="RBT"/>
    <n v="1761.11"/>
    <n v="2016"/>
  </r>
  <r>
    <s v="增值税专用发票"/>
    <s v="QX"/>
    <n v="32935007"/>
    <n v="2017"/>
    <n v="1"/>
    <n v="6"/>
    <s v="开票专员"/>
    <s v="津瑞"/>
    <x v="26"/>
    <s v="联通"/>
    <s v="宁夏"/>
    <x v="52"/>
    <s v="信息费"/>
    <n v="2444.0100000000002"/>
    <n v="2016"/>
  </r>
  <r>
    <s v="增值税专用发票"/>
    <s v="QX"/>
    <n v="32935012"/>
    <n v="2017"/>
    <n v="1"/>
    <n v="16"/>
    <s v="开票专员"/>
    <s v="RMC"/>
    <x v="32"/>
    <s v="移动"/>
    <s v="全网"/>
    <x v="53"/>
    <s v="游戏"/>
    <n v="7860.01"/>
    <n v="2016"/>
  </r>
  <r>
    <s v="增值税专用发票"/>
    <s v="QX"/>
    <n v="21167883"/>
    <n v="2017"/>
    <n v="1"/>
    <n v="19"/>
    <s v="开票专员"/>
    <s v="津瑞"/>
    <x v="14"/>
    <s v="联通"/>
    <s v="江西"/>
    <x v="52"/>
    <s v="RBT"/>
    <n v="587.07000000000005"/>
    <n v="2016"/>
  </r>
  <r>
    <s v="增值税专用发票"/>
    <s v="QX"/>
    <n v="21167883"/>
    <n v="2017"/>
    <n v="1"/>
    <n v="19"/>
    <s v="开票专员"/>
    <s v="津瑞"/>
    <x v="14"/>
    <s v="联通"/>
    <s v="江西"/>
    <x v="52"/>
    <s v="彩信"/>
    <n v="18937.78"/>
    <n v="2016"/>
  </r>
  <r>
    <s v="增值税专用发票"/>
    <s v="QX"/>
    <n v="21167883"/>
    <n v="2017"/>
    <n v="1"/>
    <n v="19"/>
    <s v="开票专员"/>
    <s v="津瑞"/>
    <x v="14"/>
    <s v="联通"/>
    <s v="江西"/>
    <x v="52"/>
    <s v="信息费"/>
    <n v="17500.71"/>
    <n v="2016"/>
  </r>
  <r>
    <s v="增值税专用发票"/>
    <s v="QX"/>
    <n v="21167889"/>
    <n v="2017"/>
    <n v="2"/>
    <n v="7"/>
    <s v="开票专员"/>
    <s v="津瑞"/>
    <x v="4"/>
    <s v="联通"/>
    <s v="天津"/>
    <x v="48"/>
    <s v="RBT"/>
    <n v="1092.5"/>
    <n v="2016"/>
  </r>
  <r>
    <s v="增值税专用发票"/>
    <s v="QX"/>
    <n v="21167892"/>
    <n v="2017"/>
    <n v="2"/>
    <n v="7"/>
    <s v="开票专员"/>
    <s v="津瑞"/>
    <x v="26"/>
    <s v="联通"/>
    <s v="宁夏"/>
    <x v="53"/>
    <s v="信息费"/>
    <n v="2392.0100000000002"/>
    <n v="2016"/>
  </r>
  <r>
    <s v="增值税专用发票"/>
    <s v="QX"/>
    <n v="21167901"/>
    <n v="2017"/>
    <n v="2"/>
    <n v="16"/>
    <s v="开票专员"/>
    <s v="RMC"/>
    <x v="32"/>
    <s v="移动"/>
    <s v="全网"/>
    <x v="54"/>
    <s v="游戏"/>
    <n v="3411.17"/>
    <n v="2016"/>
  </r>
  <r>
    <s v="增值税专用发票"/>
    <s v="QX"/>
    <n v="21167904"/>
    <n v="2017"/>
    <n v="2"/>
    <n v="17"/>
    <s v="开票专员"/>
    <s v="津瑞"/>
    <x v="14"/>
    <s v="联通"/>
    <s v="江西"/>
    <x v="53"/>
    <s v="RBT"/>
    <n v="503.9"/>
    <n v="2016"/>
  </r>
  <r>
    <s v="增值税专用发票"/>
    <s v="QX"/>
    <n v="21167904"/>
    <n v="2017"/>
    <n v="2"/>
    <n v="17"/>
    <s v="开票专员"/>
    <s v="津瑞"/>
    <x v="14"/>
    <s v="联通"/>
    <s v="江西"/>
    <x v="53"/>
    <s v="彩信"/>
    <n v="18385.490000000002"/>
    <n v="2016"/>
  </r>
  <r>
    <s v="增值税专用发票"/>
    <s v="QX"/>
    <n v="21167904"/>
    <n v="2017"/>
    <n v="2"/>
    <n v="17"/>
    <s v="开票专员"/>
    <s v="津瑞"/>
    <x v="14"/>
    <s v="联通"/>
    <s v="江西"/>
    <x v="53"/>
    <s v="信息费"/>
    <n v="17254.98"/>
    <n v="2016"/>
  </r>
  <r>
    <s v="增值税专用发票"/>
    <s v="QX"/>
    <n v="21167905"/>
    <n v="2017"/>
    <n v="2"/>
    <n v="20"/>
    <s v="开票专员"/>
    <s v="津瑞"/>
    <x v="11"/>
    <s v="电信"/>
    <s v="北京"/>
    <x v="52"/>
    <s v="信息费"/>
    <n v="8693.1200000000008"/>
    <n v="2016"/>
  </r>
  <r>
    <s v="增值税专用发票"/>
    <s v="QX"/>
    <n v="21167905"/>
    <n v="2017"/>
    <n v="2"/>
    <n v="20"/>
    <s v="开票专员"/>
    <s v="津瑞"/>
    <x v="11"/>
    <s v="电信"/>
    <s v="北京"/>
    <x v="53"/>
    <s v="信息费"/>
    <n v="8442.42"/>
    <n v="2016"/>
  </r>
  <r>
    <s v="增值税专用发票"/>
    <s v="QX"/>
    <n v="21167906"/>
    <n v="2017"/>
    <n v="2"/>
    <n v="20"/>
    <s v="开票专员"/>
    <s v="津瑞"/>
    <x v="4"/>
    <s v="联通"/>
    <s v="天津"/>
    <x v="52"/>
    <s v="RBT"/>
    <n v="1030"/>
    <n v="2016"/>
  </r>
  <r>
    <s v="增值税专用发票"/>
    <s v="QX"/>
    <n v="21167909"/>
    <n v="2017"/>
    <n v="2"/>
    <n v="22"/>
    <s v="开票专员"/>
    <s v="津瑞"/>
    <x v="7"/>
    <s v="电信"/>
    <s v="河南"/>
    <x v="52"/>
    <s v="RBT"/>
    <n v="1689.35"/>
    <n v="2016"/>
  </r>
  <r>
    <s v="增值税专用发票"/>
    <s v="QX"/>
    <n v="21167910"/>
    <n v="2017"/>
    <n v="2"/>
    <n v="22"/>
    <s v="开票专员"/>
    <s v="津瑞"/>
    <x v="7"/>
    <s v="电信"/>
    <s v="河南"/>
    <x v="53"/>
    <s v="RBT"/>
    <n v="1643.03"/>
    <n v="2016"/>
  </r>
  <r>
    <s v="增值税专用发票"/>
    <s v="QX"/>
    <n v="21167911"/>
    <n v="2017"/>
    <n v="3"/>
    <n v="1"/>
    <s v="开票专员"/>
    <s v="津瑞"/>
    <x v="31"/>
    <s v="联通"/>
    <s v="全网"/>
    <x v="55"/>
    <s v="信息费"/>
    <n v="972849.62"/>
    <n v="2017"/>
  </r>
  <r>
    <s v="增值税专用发票"/>
    <s v="QX"/>
    <n v="21167915"/>
    <n v="2017"/>
    <n v="3"/>
    <n v="3"/>
    <s v="开票专员"/>
    <s v="津瑞"/>
    <x v="11"/>
    <s v="电信"/>
    <s v="北京"/>
    <x v="54"/>
    <s v="信息费"/>
    <n v="8276.32"/>
    <n v="2016"/>
  </r>
  <r>
    <s v="增值税专用发票"/>
    <s v="QX"/>
    <n v="21167915"/>
    <n v="2017"/>
    <n v="3"/>
    <n v="3"/>
    <s v="开票专员"/>
    <s v="津瑞"/>
    <x v="11"/>
    <s v="电信"/>
    <s v="北京"/>
    <x v="55"/>
    <s v="信息费"/>
    <n v="8152.3"/>
    <n v="2017"/>
  </r>
  <r>
    <s v="增值税专用发票"/>
    <s v="QX"/>
    <n v="21167916"/>
    <n v="2017"/>
    <n v="3"/>
    <n v="7"/>
    <s v="开票专员"/>
    <s v="津瑞"/>
    <x v="26"/>
    <s v="联通"/>
    <s v="宁夏"/>
    <x v="54"/>
    <s v="信息费"/>
    <n v="2306"/>
    <n v="2016"/>
  </r>
  <r>
    <s v="增值税专用发票"/>
    <s v="QX"/>
    <n v="21167921"/>
    <n v="2017"/>
    <n v="3"/>
    <n v="10"/>
    <s v="开票专员"/>
    <s v="津瑞"/>
    <x v="14"/>
    <s v="联通"/>
    <s v="江西"/>
    <x v="54"/>
    <s v="RBT"/>
    <n v="432.62"/>
    <n v="2016"/>
  </r>
  <r>
    <s v="增值税专用发票"/>
    <s v="QX"/>
    <n v="21167921"/>
    <n v="2017"/>
    <n v="3"/>
    <n v="10"/>
    <s v="开票专员"/>
    <s v="津瑞"/>
    <x v="14"/>
    <s v="联通"/>
    <s v="江西"/>
    <x v="54"/>
    <s v="彩信"/>
    <n v="17862.62"/>
    <n v="2016"/>
  </r>
  <r>
    <s v="增值税专用发票"/>
    <s v="QX"/>
    <n v="21167921"/>
    <n v="2017"/>
    <n v="3"/>
    <n v="10"/>
    <s v="开票专员"/>
    <s v="津瑞"/>
    <x v="14"/>
    <s v="联通"/>
    <s v="江西"/>
    <x v="54"/>
    <s v="信息费"/>
    <n v="16726.52"/>
    <n v="2016"/>
  </r>
  <r>
    <s v="增值税专用发票"/>
    <s v="QX"/>
    <n v="21167926"/>
    <n v="2017"/>
    <n v="3"/>
    <n v="15"/>
    <s v="开票专员"/>
    <s v="津瑞"/>
    <x v="22"/>
    <s v="联通"/>
    <s v="青海"/>
    <x v="54"/>
    <s v="信息费"/>
    <n v="1179.03"/>
    <n v="2016"/>
  </r>
  <r>
    <s v="增值税专用发票"/>
    <s v="QX"/>
    <n v="21167926"/>
    <n v="2017"/>
    <n v="3"/>
    <n v="15"/>
    <s v="开票专员"/>
    <s v="津瑞"/>
    <x v="22"/>
    <s v="联通"/>
    <s v="青海"/>
    <x v="55"/>
    <s v="信息费"/>
    <n v="1147.83"/>
    <n v="2017"/>
  </r>
  <r>
    <s v="增值税专用发票"/>
    <s v="QX"/>
    <n v="21167926"/>
    <n v="2017"/>
    <n v="3"/>
    <n v="15"/>
    <s v="开票专员"/>
    <s v="津瑞"/>
    <x v="22"/>
    <s v="联通"/>
    <s v="青海"/>
    <x v="56"/>
    <s v="信息费"/>
    <n v="1201.22"/>
    <n v="2017"/>
  </r>
  <r>
    <s v="增值税专用发票"/>
    <s v="QX"/>
    <n v="21167927"/>
    <n v="2017"/>
    <n v="3"/>
    <n v="15"/>
    <s v="开票专员"/>
    <s v="津瑞"/>
    <x v="4"/>
    <s v="联通"/>
    <s v="天津"/>
    <x v="53"/>
    <s v="RBT"/>
    <n v="985.01"/>
    <n v="2016"/>
  </r>
  <r>
    <s v="增值税专用发票"/>
    <s v="QX"/>
    <n v="21167931"/>
    <n v="2017"/>
    <n v="3"/>
    <n v="16"/>
    <s v="开票专员"/>
    <s v="RMC"/>
    <x v="32"/>
    <s v="移动"/>
    <s v="全网"/>
    <x v="55"/>
    <s v="游戏"/>
    <n v="6950.59"/>
    <n v="2017"/>
  </r>
  <r>
    <s v="增值税专用发票"/>
    <s v="QX"/>
    <n v="21167933"/>
    <n v="2017"/>
    <n v="3"/>
    <n v="27"/>
    <s v="开票专员"/>
    <s v="RMC"/>
    <x v="35"/>
    <s v="其他"/>
    <s v="全网"/>
    <x v="57"/>
    <s v="信息费"/>
    <n v="815094.34"/>
    <n v="2017"/>
  </r>
  <r>
    <s v="增值税专用发票"/>
    <s v="QX"/>
    <n v="21167936"/>
    <n v="2017"/>
    <n v="4"/>
    <n v="5"/>
    <s v="开票专员"/>
    <s v="RMC"/>
    <x v="28"/>
    <s v="移动"/>
    <s v="全网"/>
    <x v="27"/>
    <s v="安卓游戏"/>
    <n v="23221.8"/>
    <n v="2014"/>
  </r>
  <r>
    <s v="增值税专用发票"/>
    <s v="QX"/>
    <n v="21167937"/>
    <n v="2017"/>
    <n v="4"/>
    <n v="5"/>
    <s v="开票专员"/>
    <s v="RMC"/>
    <x v="28"/>
    <s v="移动"/>
    <s v="全网"/>
    <x v="28"/>
    <s v="安卓游戏"/>
    <n v="16957.5"/>
    <n v="2014"/>
  </r>
  <r>
    <s v="增值税专用发票"/>
    <s v="QX"/>
    <n v="21167938"/>
    <n v="2017"/>
    <n v="4"/>
    <n v="5"/>
    <s v="开票专员"/>
    <s v="RMC"/>
    <x v="28"/>
    <s v="移动"/>
    <s v="全网"/>
    <x v="29"/>
    <s v="安卓游戏"/>
    <n v="15408.05"/>
    <n v="2014"/>
  </r>
  <r>
    <s v="增值税专用发票"/>
    <s v="QX"/>
    <n v="21167939"/>
    <n v="2017"/>
    <n v="4"/>
    <n v="5"/>
    <s v="开票专员"/>
    <s v="RMC"/>
    <x v="28"/>
    <s v="移动"/>
    <s v="全网"/>
    <x v="30"/>
    <s v="安卓游戏"/>
    <n v="10493.7"/>
    <n v="2014"/>
  </r>
  <r>
    <s v="增值税专用发票"/>
    <s v="QX"/>
    <n v="21167950"/>
    <n v="2017"/>
    <n v="4"/>
    <n v="10"/>
    <s v="开票专员"/>
    <s v="津瑞"/>
    <x v="26"/>
    <s v="联通"/>
    <s v="宁夏"/>
    <x v="55"/>
    <s v="信息费"/>
    <n v="2227.4899999999998"/>
    <n v="2017"/>
  </r>
  <r>
    <s v="增值税专用发票"/>
    <s v="QX"/>
    <n v="21167952"/>
    <n v="2017"/>
    <n v="4"/>
    <n v="14"/>
    <s v="开票专员"/>
    <s v="津瑞"/>
    <x v="28"/>
    <s v="移动"/>
    <s v="全网"/>
    <x v="31"/>
    <s v="安卓游戏"/>
    <n v="4548.6000000000004"/>
    <n v="2015"/>
  </r>
  <r>
    <s v="增值税专用发票"/>
    <s v="QX"/>
    <n v="21167952"/>
    <n v="2017"/>
    <n v="4"/>
    <n v="14"/>
    <s v="开票专员"/>
    <s v="津瑞"/>
    <x v="28"/>
    <s v="移动"/>
    <s v="全网"/>
    <x v="32"/>
    <s v="安卓游戏"/>
    <n v="13605.9"/>
    <n v="2015"/>
  </r>
  <r>
    <s v="增值税专用发票"/>
    <s v="QX"/>
    <n v="21167952"/>
    <n v="2017"/>
    <n v="4"/>
    <n v="14"/>
    <s v="开票专员"/>
    <s v="津瑞"/>
    <x v="28"/>
    <s v="移动"/>
    <s v="全网"/>
    <x v="33"/>
    <s v="安卓游戏"/>
    <n v="13007.4"/>
    <n v="2015"/>
  </r>
  <r>
    <s v="增值税专用发票"/>
    <s v="QX"/>
    <n v="21167952"/>
    <n v="2017"/>
    <n v="4"/>
    <n v="14"/>
    <s v="开票专员"/>
    <s v="津瑞"/>
    <x v="28"/>
    <s v="移动"/>
    <s v="全网"/>
    <x v="34"/>
    <s v="安卓游戏"/>
    <n v="11511.15"/>
    <n v="2015"/>
  </r>
  <r>
    <s v="增值税专用发票"/>
    <s v="QX"/>
    <n v="21167952"/>
    <n v="2017"/>
    <n v="4"/>
    <n v="14"/>
    <s v="开票专员"/>
    <s v="津瑞"/>
    <x v="28"/>
    <s v="移动"/>
    <s v="全网"/>
    <x v="35"/>
    <s v="安卓游戏"/>
    <n v="5619.25"/>
    <n v="2015"/>
  </r>
  <r>
    <s v="增值税专用发票"/>
    <s v="QX"/>
    <n v="21167952"/>
    <n v="2017"/>
    <n v="4"/>
    <n v="14"/>
    <s v="开票专员"/>
    <s v="津瑞"/>
    <x v="28"/>
    <s v="移动"/>
    <s v="全网"/>
    <x v="36"/>
    <s v="安卓游戏"/>
    <n v="4712"/>
    <n v="2015"/>
  </r>
  <r>
    <s v="增值税专用发票"/>
    <s v="QX"/>
    <n v="21167952"/>
    <n v="2017"/>
    <n v="4"/>
    <n v="14"/>
    <s v="开票专员"/>
    <s v="津瑞"/>
    <x v="28"/>
    <s v="移动"/>
    <s v="全网"/>
    <x v="37"/>
    <s v="安卓游戏"/>
    <n v="5267.75"/>
    <n v="2015"/>
  </r>
  <r>
    <s v="增值税专用发票"/>
    <s v="QX"/>
    <n v="21167952"/>
    <n v="2017"/>
    <n v="4"/>
    <n v="14"/>
    <s v="开票专员"/>
    <s v="津瑞"/>
    <x v="28"/>
    <s v="移动"/>
    <s v="全网"/>
    <x v="38"/>
    <s v="安卓游戏"/>
    <n v="5253.5"/>
    <n v="2015"/>
  </r>
  <r>
    <s v="增值税专用发票"/>
    <s v="QX"/>
    <n v="21167952"/>
    <n v="2017"/>
    <n v="4"/>
    <n v="14"/>
    <s v="开票专员"/>
    <s v="津瑞"/>
    <x v="28"/>
    <s v="移动"/>
    <s v="全网"/>
    <x v="39"/>
    <s v="安卓游戏"/>
    <n v="1714.75"/>
    <n v="2015"/>
  </r>
  <r>
    <s v="增值税专用发票"/>
    <s v="QX"/>
    <n v="21167952"/>
    <n v="2017"/>
    <n v="4"/>
    <n v="14"/>
    <s v="开票专员"/>
    <s v="津瑞"/>
    <x v="28"/>
    <s v="移动"/>
    <s v="全网"/>
    <x v="40"/>
    <s v="安卓游戏"/>
    <n v="907.25"/>
    <n v="2015"/>
  </r>
  <r>
    <s v="增值税专用发票"/>
    <s v="QX"/>
    <n v="21167952"/>
    <n v="2017"/>
    <n v="4"/>
    <n v="14"/>
    <s v="开票专员"/>
    <s v="津瑞"/>
    <x v="28"/>
    <s v="移动"/>
    <s v="全网"/>
    <x v="41"/>
    <s v="安卓游戏"/>
    <n v="921.5"/>
    <n v="2015"/>
  </r>
  <r>
    <s v="增值税专用发票"/>
    <s v="QX"/>
    <n v="21167952"/>
    <n v="2017"/>
    <n v="4"/>
    <n v="14"/>
    <s v="开票专员"/>
    <s v="津瑞"/>
    <x v="28"/>
    <s v="移动"/>
    <s v="全网"/>
    <x v="42"/>
    <s v="安卓游戏"/>
    <n v="2156.5"/>
    <n v="2015"/>
  </r>
  <r>
    <s v="增值税专用发票"/>
    <s v="QX"/>
    <n v="21167956"/>
    <n v="2017"/>
    <n v="4"/>
    <n v="14"/>
    <s v="开票专员"/>
    <s v="津瑞"/>
    <x v="14"/>
    <s v="联通"/>
    <s v="江西"/>
    <x v="55"/>
    <s v="彩信"/>
    <n v="17910.2"/>
    <n v="2017"/>
  </r>
  <r>
    <s v="增值税专用发票"/>
    <s v="QX"/>
    <n v="21167956"/>
    <n v="2017"/>
    <n v="4"/>
    <n v="14"/>
    <s v="开票专员"/>
    <s v="津瑞"/>
    <x v="14"/>
    <s v="联通"/>
    <s v="江西"/>
    <x v="55"/>
    <s v="信息费"/>
    <n v="16424.080000000002"/>
    <n v="2017"/>
  </r>
  <r>
    <s v="增值税专用发票"/>
    <s v="QX"/>
    <n v="21167957"/>
    <n v="2017"/>
    <n v="4"/>
    <n v="17"/>
    <s v="开票专员"/>
    <s v="RMC"/>
    <x v="32"/>
    <s v="移动"/>
    <s v="全网"/>
    <x v="56"/>
    <s v="游戏"/>
    <n v="7448.03"/>
    <n v="2017"/>
  </r>
  <r>
    <s v="增值税专用发票"/>
    <s v="QX"/>
    <n v="21167958"/>
    <n v="2017"/>
    <n v="4"/>
    <n v="20"/>
    <s v="开票专员"/>
    <s v="津瑞"/>
    <x v="7"/>
    <s v="电信"/>
    <s v="河南"/>
    <x v="54"/>
    <s v="RBT"/>
    <n v="1599.86"/>
    <n v="2016"/>
  </r>
  <r>
    <s v="增值税专用发票"/>
    <s v="QX"/>
    <n v="21167959"/>
    <n v="2017"/>
    <n v="4"/>
    <n v="20"/>
    <s v="开票专员"/>
    <s v="津瑞"/>
    <x v="7"/>
    <s v="电信"/>
    <s v="河南"/>
    <x v="55"/>
    <s v="RBT"/>
    <n v="1551.36"/>
    <n v="2017"/>
  </r>
  <r>
    <s v="增值税专用发票"/>
    <s v="QX"/>
    <n v="21167964"/>
    <n v="2017"/>
    <n v="5"/>
    <n v="2"/>
    <s v="开票专员"/>
    <s v="津瑞"/>
    <x v="31"/>
    <s v="联通"/>
    <s v="全网"/>
    <x v="57"/>
    <s v="信息费"/>
    <n v="561225.63"/>
    <n v="2017"/>
  </r>
  <r>
    <s v="增值税专用发票"/>
    <s v="QX"/>
    <n v="21167969"/>
    <n v="2017"/>
    <n v="5"/>
    <n v="4"/>
    <s v="开票专员"/>
    <s v="津瑞"/>
    <x v="11"/>
    <s v="电信"/>
    <s v="北京"/>
    <x v="56"/>
    <s v="信息费"/>
    <n v="7438.52"/>
    <n v="2017"/>
  </r>
  <r>
    <s v="增值税专用发票"/>
    <s v="QX"/>
    <n v="21167969"/>
    <n v="2017"/>
    <n v="5"/>
    <n v="4"/>
    <s v="开票专员"/>
    <s v="津瑞"/>
    <x v="11"/>
    <s v="电信"/>
    <s v="北京"/>
    <x v="57"/>
    <s v="信息费"/>
    <n v="7930.44"/>
    <n v="2017"/>
  </r>
  <r>
    <s v="增值税专用发票"/>
    <s v="QX"/>
    <n v="21167970"/>
    <n v="2017"/>
    <n v="5"/>
    <n v="4"/>
    <s v="开票专员"/>
    <s v="津瑞"/>
    <x v="13"/>
    <s v="电信"/>
    <s v="天津"/>
    <x v="54"/>
    <s v="RBT"/>
    <n v="902.51"/>
    <n v="2016"/>
  </r>
  <r>
    <s v="增值税专用发票"/>
    <s v="QX"/>
    <n v="21167974"/>
    <n v="2017"/>
    <n v="5"/>
    <n v="9"/>
    <s v="开票专员"/>
    <s v="津瑞"/>
    <x v="26"/>
    <s v="联通"/>
    <s v="宁夏"/>
    <x v="56"/>
    <s v="信息费"/>
    <n v="2190"/>
    <n v="2017"/>
  </r>
  <r>
    <s v="增值税专用发票"/>
    <s v="QX"/>
    <n v="21167976"/>
    <n v="2017"/>
    <n v="5"/>
    <n v="11"/>
    <s v="开票专员"/>
    <s v="津瑞"/>
    <x v="14"/>
    <s v="联通"/>
    <s v="江西"/>
    <x v="56"/>
    <s v="RBT"/>
    <n v="371.25"/>
    <n v="2017"/>
  </r>
  <r>
    <s v="增值税专用发票"/>
    <s v="QX"/>
    <n v="21167976"/>
    <n v="2017"/>
    <n v="5"/>
    <n v="11"/>
    <s v="开票专员"/>
    <s v="津瑞"/>
    <x v="14"/>
    <s v="联通"/>
    <s v="江西"/>
    <x v="56"/>
    <s v="彩信"/>
    <n v="17178.03"/>
    <n v="2017"/>
  </r>
  <r>
    <s v="增值税专用发票"/>
    <s v="QX"/>
    <n v="21167976"/>
    <n v="2017"/>
    <n v="5"/>
    <n v="11"/>
    <s v="开票专员"/>
    <s v="津瑞"/>
    <x v="14"/>
    <s v="联通"/>
    <s v="江西"/>
    <x v="56"/>
    <s v="信息费"/>
    <n v="15432.7"/>
    <n v="2017"/>
  </r>
  <r>
    <s v="增值税专用发票"/>
    <s v="QX"/>
    <n v="21167979"/>
    <n v="2017"/>
    <n v="5"/>
    <n v="17"/>
    <s v="开票专员"/>
    <s v="移动"/>
    <x v="32"/>
    <s v="移动"/>
    <s v="全网"/>
    <x v="57"/>
    <s v="游戏"/>
    <n v="6882.94"/>
    <n v="2017"/>
  </r>
  <r>
    <s v="增值税专用发票"/>
    <s v="QX"/>
    <n v="21167980"/>
    <n v="2017"/>
    <n v="5"/>
    <n v="31"/>
    <s v="开票专员"/>
    <s v="RMC"/>
    <x v="35"/>
    <s v="其他"/>
    <s v="全网"/>
    <x v="40"/>
    <s v="RBT"/>
    <n v="880000"/>
    <n v="2015"/>
  </r>
  <r>
    <s v="增值税专用发票"/>
    <s v="QX"/>
    <n v="21167981"/>
    <n v="2017"/>
    <n v="5"/>
    <n v="31"/>
    <s v="开票专员"/>
    <s v="RMC"/>
    <x v="35"/>
    <s v="其他"/>
    <s v="全网"/>
    <x v="40"/>
    <s v="RBT"/>
    <n v="880000"/>
    <n v="2015"/>
  </r>
  <r>
    <s v="增值税专用发票"/>
    <s v="QX"/>
    <n v="21167985"/>
    <n v="2017"/>
    <n v="6"/>
    <n v="2"/>
    <s v="开票专员"/>
    <s v="RMC团队"/>
    <x v="28"/>
    <s v="移动"/>
    <s v="全网"/>
    <x v="43"/>
    <s v="安卓游戏"/>
    <n v="1144.75"/>
    <n v="2016"/>
  </r>
  <r>
    <s v="增值税专用发票"/>
    <s v="QX"/>
    <n v="21167985"/>
    <n v="2017"/>
    <n v="6"/>
    <n v="2"/>
    <s v="开票专员"/>
    <s v="RMC团队"/>
    <x v="28"/>
    <s v="移动"/>
    <s v="全网"/>
    <x v="44"/>
    <s v="安卓游戏"/>
    <n v="608"/>
    <n v="2016"/>
  </r>
  <r>
    <s v="增值税专用发票"/>
    <s v="QX"/>
    <n v="21167985"/>
    <n v="2017"/>
    <n v="6"/>
    <n v="2"/>
    <s v="开票专员"/>
    <s v="RMC团队"/>
    <x v="28"/>
    <s v="移动"/>
    <s v="全网"/>
    <x v="45"/>
    <s v="安卓游戏"/>
    <n v="907.25"/>
    <n v="2016"/>
  </r>
  <r>
    <s v="增值税专用发票"/>
    <s v="QX"/>
    <n v="21167985"/>
    <n v="2017"/>
    <n v="6"/>
    <n v="2"/>
    <s v="开票专员"/>
    <s v="RMC团队"/>
    <x v="28"/>
    <s v="移动"/>
    <s v="全网"/>
    <x v="46"/>
    <s v="安卓游戏"/>
    <n v="655.5"/>
    <n v="2016"/>
  </r>
  <r>
    <s v="增值税专用发票"/>
    <s v="QX"/>
    <n v="21167985"/>
    <n v="2017"/>
    <n v="6"/>
    <n v="2"/>
    <s v="开票专员"/>
    <s v="RMC团队"/>
    <x v="28"/>
    <s v="移动"/>
    <s v="全网"/>
    <x v="47"/>
    <s v="安卓游戏"/>
    <n v="593.75"/>
    <n v="2016"/>
  </r>
  <r>
    <s v="增值税专用发票"/>
    <s v="QX"/>
    <n v="21167985"/>
    <n v="2017"/>
    <n v="6"/>
    <n v="2"/>
    <s v="开票专员"/>
    <s v="RMC团队"/>
    <x v="28"/>
    <s v="移动"/>
    <s v="全网"/>
    <x v="49"/>
    <s v="安卓游戏"/>
    <n v="242.25"/>
    <n v="2016"/>
  </r>
  <r>
    <s v="增值税专用发票"/>
    <s v="QX"/>
    <n v="21167985"/>
    <n v="2017"/>
    <n v="6"/>
    <n v="2"/>
    <s v="开票专员"/>
    <s v="RMC团队"/>
    <x v="28"/>
    <s v="移动"/>
    <s v="全网"/>
    <x v="50"/>
    <s v="安卓游戏"/>
    <n v="693.5"/>
    <n v="2016"/>
  </r>
  <r>
    <s v="增值税专用发票"/>
    <s v="QX"/>
    <n v="21167988"/>
    <n v="2017"/>
    <n v="6"/>
    <n v="6"/>
    <s v="开票专员"/>
    <s v="津瑞团队"/>
    <x v="4"/>
    <s v="联通"/>
    <s v="天津"/>
    <x v="55"/>
    <s v="RBT"/>
    <n v="885"/>
    <n v="2017"/>
  </r>
  <r>
    <s v="增值税专用发票"/>
    <s v="QX"/>
    <n v="21167992"/>
    <n v="2017"/>
    <n v="6"/>
    <n v="6"/>
    <s v="开票专员"/>
    <s v="津瑞团队"/>
    <x v="26"/>
    <s v="联通"/>
    <s v="宁夏"/>
    <x v="57"/>
    <s v="信息费"/>
    <n v="2121.0100000000002"/>
    <n v="2017"/>
  </r>
  <r>
    <s v="增值税专用发票"/>
    <s v="QX"/>
    <n v="21167997"/>
    <n v="2017"/>
    <n v="6"/>
    <n v="15"/>
    <s v="开票专员"/>
    <s v="津瑞"/>
    <x v="7"/>
    <s v="电信"/>
    <s v="河南"/>
    <x v="56"/>
    <s v="RBT"/>
    <n v="1504.38"/>
    <n v="2017"/>
  </r>
  <r>
    <s v="增值税专用发票"/>
    <s v="QX"/>
    <n v="21167998"/>
    <n v="2017"/>
    <n v="6"/>
    <n v="15"/>
    <s v="开票专员"/>
    <s v="津瑞"/>
    <x v="7"/>
    <s v="电信"/>
    <s v="河南"/>
    <x v="57"/>
    <s v="RBT"/>
    <n v="1467"/>
    <n v="2017"/>
  </r>
  <r>
    <s v="增值税专用发票"/>
    <s v="QX"/>
    <n v="21167999"/>
    <n v="2017"/>
    <n v="6"/>
    <n v="16"/>
    <s v="开票专员"/>
    <s v="津瑞"/>
    <x v="14"/>
    <s v="联通"/>
    <s v="江西"/>
    <x v="57"/>
    <s v="RBT"/>
    <n v="341.55"/>
    <n v="2017"/>
  </r>
  <r>
    <s v="增值税专用发票"/>
    <s v="QX"/>
    <n v="21167999"/>
    <n v="2017"/>
    <n v="6"/>
    <n v="16"/>
    <s v="开票专员"/>
    <s v="津瑞"/>
    <x v="14"/>
    <s v="联通"/>
    <s v="江西"/>
    <x v="57"/>
    <s v="彩信"/>
    <n v="16839.91"/>
    <n v="2017"/>
  </r>
  <r>
    <s v="增值税专用发票"/>
    <s v="QX"/>
    <n v="21167999"/>
    <n v="2017"/>
    <n v="6"/>
    <n v="16"/>
    <s v="开票专员"/>
    <s v="津瑞"/>
    <x v="14"/>
    <s v="联通"/>
    <s v="江西"/>
    <x v="57"/>
    <s v="信息费"/>
    <n v="15782.19"/>
    <n v="2017"/>
  </r>
  <r>
    <s v="增值税专用发票"/>
    <s v="QX"/>
    <n v="21168000"/>
    <n v="2017"/>
    <n v="6"/>
    <n v="19"/>
    <s v="开票专员"/>
    <s v="RMC"/>
    <x v="32"/>
    <s v="移动"/>
    <s v="全网"/>
    <x v="58"/>
    <s v="游戏"/>
    <n v="6472.49"/>
    <n v="2017"/>
  </r>
  <r>
    <s v="增值税专用发票"/>
    <s v="QX"/>
    <n v="21168001"/>
    <n v="2017"/>
    <n v="6"/>
    <n v="23"/>
    <s v="开票专员"/>
    <s v="津瑞"/>
    <x v="22"/>
    <s v="联通"/>
    <s v="青海"/>
    <x v="57"/>
    <s v="信息费"/>
    <n v="1174.81"/>
    <n v="2017"/>
  </r>
  <r>
    <s v="增值税专用发票"/>
    <s v="QX"/>
    <n v="21168001"/>
    <n v="2017"/>
    <n v="6"/>
    <n v="23"/>
    <s v="开票专员"/>
    <s v="津瑞"/>
    <x v="22"/>
    <s v="联通"/>
    <s v="青海"/>
    <x v="58"/>
    <s v="信息费"/>
    <n v="1054.21"/>
    <n v="2017"/>
  </r>
  <r>
    <s v="增值税专用发票"/>
    <s v="QX"/>
    <n v="21168001"/>
    <n v="2017"/>
    <n v="6"/>
    <n v="23"/>
    <s v="开票专员"/>
    <s v="津瑞"/>
    <x v="22"/>
    <s v="联通"/>
    <s v="青海"/>
    <x v="59"/>
    <s v="信息费"/>
    <n v="1293.58"/>
    <n v="2017"/>
  </r>
  <r>
    <s v="增值税专用发票"/>
    <s v="QX"/>
    <n v="21168002"/>
    <n v="2017"/>
    <n v="6"/>
    <n v="30"/>
    <s v="开票专员"/>
    <s v="津瑞"/>
    <x v="4"/>
    <s v="联通"/>
    <s v="天津"/>
    <x v="56"/>
    <s v="RBT"/>
    <n v="862.5"/>
    <n v="2017"/>
  </r>
  <r>
    <s v="增值税专用发票"/>
    <s v="QX"/>
    <n v="21168005"/>
    <n v="2017"/>
    <n v="6"/>
    <n v="30"/>
    <s v="开票专员"/>
    <s v="津瑞"/>
    <x v="37"/>
    <s v="其他"/>
    <s v="其他（内部往来）"/>
    <x v="60"/>
    <s v="信息费"/>
    <n v="293435.19"/>
    <n v="2017"/>
  </r>
  <r>
    <s v="增值税专用发票"/>
    <s v="QX"/>
    <n v="21168008"/>
    <n v="2017"/>
    <n v="7"/>
    <n v="4"/>
    <s v="开票专员"/>
    <s v="津瑞"/>
    <x v="31"/>
    <s v="联通"/>
    <s v="全网"/>
    <x v="59"/>
    <s v="信息费"/>
    <n v="494873.47"/>
    <n v="2017"/>
  </r>
  <r>
    <s v="增值税专用发票"/>
    <s v="QX"/>
    <s v="21168015"/>
    <n v="2017"/>
    <n v="7"/>
    <n v="17"/>
    <s v="开票专员"/>
    <s v="津瑞"/>
    <x v="32"/>
    <s v="移动"/>
    <s v="全网"/>
    <x v="59"/>
    <s v="游戏"/>
    <n v="5555.06"/>
    <n v="2017"/>
  </r>
  <r>
    <s v="增值税专用发票"/>
    <s v="QX"/>
    <s v="21168016"/>
    <n v="2017"/>
    <n v="7"/>
    <n v="18"/>
    <s v="开票专员"/>
    <s v="津瑞"/>
    <x v="14"/>
    <s v="联通"/>
    <s v="江西"/>
    <x v="58"/>
    <s v="RBT"/>
    <n v="321.74"/>
    <n v="2017"/>
  </r>
  <r>
    <s v="增值税专用发票"/>
    <s v="QX"/>
    <s v="21168016"/>
    <n v="2017"/>
    <n v="7"/>
    <n v="18"/>
    <s v="开票专员"/>
    <s v="津瑞"/>
    <x v="14"/>
    <s v="联通"/>
    <s v="江西"/>
    <x v="58"/>
    <s v="彩信"/>
    <n v="16432.21"/>
    <n v="2017"/>
  </r>
  <r>
    <s v="增值税专用发票"/>
    <s v="QX"/>
    <s v="21168016"/>
    <n v="2017"/>
    <n v="7"/>
    <n v="18"/>
    <s v="开票专员"/>
    <s v="津瑞"/>
    <x v="14"/>
    <s v="联通"/>
    <s v="江西"/>
    <x v="58"/>
    <s v="信息费"/>
    <n v="15236.5"/>
    <n v="2017"/>
  </r>
  <r>
    <s v="增值税专用发票"/>
    <s v="QX"/>
    <n v="21168018"/>
    <n v="2017"/>
    <n v="7"/>
    <n v="31"/>
    <s v="开票专员"/>
    <s v="津瑞"/>
    <x v="35"/>
    <s v="其他"/>
    <s v="全网"/>
    <x v="61"/>
    <s v="信息费"/>
    <n v="497152"/>
    <n v="2017"/>
  </r>
  <r>
    <s v="增值税专用发票"/>
    <s v="QX"/>
    <n v="21168023"/>
    <n v="2017"/>
    <n v="8"/>
    <n v="3"/>
    <s v="开票专员"/>
    <s v="津瑞"/>
    <x v="4"/>
    <s v="联通"/>
    <s v="天津"/>
    <x v="57"/>
    <s v="RBT"/>
    <n v="837.5"/>
    <n v="2017"/>
  </r>
  <r>
    <s v="增值税专用发票"/>
    <s v="QX"/>
    <n v="21168027"/>
    <n v="2017"/>
    <n v="8"/>
    <n v="10"/>
    <s v="开票专员"/>
    <s v="津瑞"/>
    <x v="11"/>
    <s v="电信"/>
    <s v="北京"/>
    <x v="58"/>
    <s v="信息费"/>
    <n v="2664.42"/>
    <n v="2017"/>
  </r>
  <r>
    <s v="增值税专用发票"/>
    <s v="QX"/>
    <n v="21168027"/>
    <n v="2017"/>
    <n v="8"/>
    <n v="10"/>
    <s v="开票专员"/>
    <s v="津瑞"/>
    <x v="11"/>
    <s v="电信"/>
    <s v="北京"/>
    <x v="58"/>
    <s v="信息费"/>
    <n v="4997.4399999999996"/>
    <n v="2017"/>
  </r>
  <r>
    <s v="增值税专用发票"/>
    <s v="QX"/>
    <n v="21168027"/>
    <n v="2017"/>
    <n v="8"/>
    <n v="10"/>
    <s v="开票专员"/>
    <s v="津瑞"/>
    <x v="11"/>
    <s v="电信"/>
    <s v="北京"/>
    <x v="59"/>
    <s v="信息费"/>
    <n v="2768.6"/>
    <n v="2017"/>
  </r>
  <r>
    <s v="增值税专用发票"/>
    <s v="QX"/>
    <n v="21168027"/>
    <n v="2017"/>
    <n v="8"/>
    <n v="10"/>
    <s v="开票专员"/>
    <s v="津瑞"/>
    <x v="11"/>
    <s v="电信"/>
    <s v="北京"/>
    <x v="59"/>
    <s v="信息费"/>
    <n v="4923.84"/>
    <n v="2017"/>
  </r>
  <r>
    <s v="增值税专用发票"/>
    <s v="QX"/>
    <n v="21168027"/>
    <n v="2017"/>
    <n v="8"/>
    <n v="10"/>
    <s v="开票专员"/>
    <s v="津瑞"/>
    <x v="11"/>
    <s v="电信"/>
    <s v="北京"/>
    <x v="60"/>
    <s v="信息费"/>
    <n v="1974.95"/>
    <n v="2017"/>
  </r>
  <r>
    <s v="增值税专用发票"/>
    <s v="QX"/>
    <n v="21168035"/>
    <n v="2017"/>
    <n v="8"/>
    <n v="17"/>
    <s v="开票专员"/>
    <s v="RMC"/>
    <x v="32"/>
    <s v="移动"/>
    <s v="全网"/>
    <x v="60"/>
    <s v="游戏"/>
    <n v="5621.83"/>
    <n v="2017"/>
  </r>
  <r>
    <s v="增值税专用发票"/>
    <s v="QX"/>
    <n v="21168036"/>
    <n v="2017"/>
    <n v="8"/>
    <n v="17"/>
    <s v="开票专员"/>
    <s v="津瑞"/>
    <x v="7"/>
    <s v="电信"/>
    <s v="河南"/>
    <x v="58"/>
    <s v="RBT"/>
    <n v="1424.51"/>
    <n v="2017"/>
  </r>
  <r>
    <s v="增值税专用发票"/>
    <s v="QX"/>
    <n v="21168037"/>
    <n v="2017"/>
    <n v="8"/>
    <n v="17"/>
    <s v="开票专员"/>
    <s v="津瑞"/>
    <x v="7"/>
    <s v="电信"/>
    <s v="河南"/>
    <x v="59"/>
    <s v="RBT"/>
    <n v="1361.2"/>
    <n v="2017"/>
  </r>
  <r>
    <s v="增值税专用发票"/>
    <s v="QX"/>
    <n v="21168039"/>
    <n v="2017"/>
    <n v="8"/>
    <n v="21"/>
    <s v="开票专员"/>
    <s v="津瑞"/>
    <x v="14"/>
    <s v="联通"/>
    <s v="江西"/>
    <x v="59"/>
    <s v="RBT"/>
    <n v="304.92"/>
    <n v="2017"/>
  </r>
  <r>
    <s v="增值税专用发票"/>
    <s v="QX"/>
    <n v="21168039"/>
    <n v="2017"/>
    <n v="8"/>
    <n v="21"/>
    <s v="开票专员"/>
    <s v="津瑞"/>
    <x v="14"/>
    <s v="联通"/>
    <s v="江西"/>
    <x v="59"/>
    <s v="彩信"/>
    <n v="13869"/>
    <n v="2017"/>
  </r>
  <r>
    <s v="增值税专用发票"/>
    <s v="QX"/>
    <n v="21168039"/>
    <n v="2017"/>
    <n v="8"/>
    <n v="21"/>
    <s v="开票专员"/>
    <s v="津瑞"/>
    <x v="14"/>
    <s v="联通"/>
    <s v="江西"/>
    <x v="59"/>
    <s v="信息费"/>
    <n v="12197.81"/>
    <n v="2017"/>
  </r>
  <r>
    <s v="增值税专用发票"/>
    <s v="QX"/>
    <s v="21168042"/>
    <n v="2017"/>
    <n v="8"/>
    <n v="31"/>
    <s v="开票专员"/>
    <s v="RMC"/>
    <x v="37"/>
    <s v="其他"/>
    <s v="全网"/>
    <x v="62"/>
    <s v="其他（内部往来）"/>
    <n v="429004.61"/>
    <n v="2017"/>
  </r>
  <r>
    <s v="增值税专用发票"/>
    <s v="QX"/>
    <n v="21168043"/>
    <n v="2017"/>
    <n v="9"/>
    <n v="1"/>
    <s v="开票专员"/>
    <s v="津瑞"/>
    <x v="31"/>
    <s v="联通"/>
    <s v="全网"/>
    <x v="61"/>
    <s v="信息费"/>
    <n v="608557.12"/>
    <n v="2017"/>
  </r>
  <r>
    <s v="增值税专用发票"/>
    <s v="QX"/>
    <n v="21168045"/>
    <n v="2017"/>
    <n v="9"/>
    <n v="4"/>
    <s v="开票专员"/>
    <s v="津瑞"/>
    <x v="4"/>
    <s v="联通"/>
    <s v="天津"/>
    <x v="58"/>
    <s v="RBT"/>
    <n v="815"/>
    <n v="2017"/>
  </r>
  <r>
    <s v="增值税专用发票"/>
    <s v="QX"/>
    <n v="21168048"/>
    <n v="2017"/>
    <n v="9"/>
    <n v="7"/>
    <s v="开票专员"/>
    <s v="津瑞"/>
    <x v="4"/>
    <s v="联通"/>
    <s v="天津"/>
    <x v="59"/>
    <s v="RBT"/>
    <n v="782.5"/>
    <n v="2017"/>
  </r>
  <r>
    <s v="增值税专用发票"/>
    <s v="QX"/>
    <n v="21168055"/>
    <n v="2017"/>
    <n v="9"/>
    <n v="11"/>
    <s v="开票专员"/>
    <s v="津瑞"/>
    <x v="11"/>
    <s v="电信"/>
    <s v="北京"/>
    <x v="61"/>
    <s v="信息费"/>
    <n v="12064.1"/>
    <n v="2017"/>
  </r>
  <r>
    <s v="增值税专用发票"/>
    <s v="QX"/>
    <n v="21168059"/>
    <n v="2017"/>
    <n v="9"/>
    <n v="18"/>
    <s v="开票专员"/>
    <s v="津瑞"/>
    <x v="14"/>
    <s v="联通"/>
    <s v="江西"/>
    <x v="60"/>
    <s v="RBT"/>
    <n v="283.14999999999998"/>
    <n v="2017"/>
  </r>
  <r>
    <s v="增值税专用发票"/>
    <s v="QX"/>
    <n v="21168059"/>
    <n v="2017"/>
    <n v="9"/>
    <n v="18"/>
    <s v="开票专员"/>
    <s v="津瑞"/>
    <x v="14"/>
    <s v="联通"/>
    <s v="江西"/>
    <x v="60"/>
    <s v="彩信"/>
    <n v="13616.99"/>
    <n v="2017"/>
  </r>
  <r>
    <s v="增值税专用发票"/>
    <s v="QX"/>
    <n v="21168059"/>
    <n v="2017"/>
    <n v="9"/>
    <n v="18"/>
    <s v="开票专员"/>
    <s v="津瑞"/>
    <x v="14"/>
    <s v="联通"/>
    <s v="江西"/>
    <x v="60"/>
    <s v="信息费"/>
    <n v="12403.01"/>
    <n v="2017"/>
  </r>
  <r>
    <s v="增值税专用发票"/>
    <s v="QX"/>
    <n v="21168061"/>
    <n v="2017"/>
    <n v="9"/>
    <n v="19"/>
    <s v="开票专员"/>
    <s v="RMC"/>
    <x v="32"/>
    <s v="移动"/>
    <s v="全网"/>
    <x v="61"/>
    <s v="游戏"/>
    <n v="5233.9399999999996"/>
    <n v="2017"/>
  </r>
  <r>
    <s v="增值税专用发票"/>
    <s v="QX"/>
    <n v="28432179"/>
    <n v="2017"/>
    <n v="10"/>
    <n v="28"/>
    <s v="开票专员"/>
    <s v="RMC"/>
    <x v="14"/>
    <s v="联通"/>
    <s v="江西"/>
    <x v="61"/>
    <s v="MMS"/>
    <n v="13329"/>
    <n v="2017"/>
  </r>
  <r>
    <s v="增值税专用发票"/>
    <s v="QX"/>
    <n v="28432179"/>
    <n v="2017"/>
    <n v="10"/>
    <n v="27"/>
    <s v="开票专员"/>
    <s v="RMC"/>
    <x v="14"/>
    <s v="联通"/>
    <s v="江西"/>
    <x v="61"/>
    <s v="SMS"/>
    <n v="11952.98"/>
    <n v="2017"/>
  </r>
  <r>
    <s v="增值税专用发票"/>
    <s v="QX"/>
    <n v="28432179"/>
    <n v="2017"/>
    <n v="10"/>
    <n v="27"/>
    <s v="开票专员"/>
    <s v="RMC"/>
    <x v="14"/>
    <s v="联通"/>
    <s v="江西"/>
    <x v="61"/>
    <s v="RBT"/>
    <n v="262.35000000000002"/>
    <n v="2017"/>
  </r>
  <r>
    <s v="增值税专用发票"/>
    <s v="QX"/>
    <n v="28432181"/>
    <n v="2017"/>
    <n v="11"/>
    <n v="2"/>
    <s v="开票专员"/>
    <s v="津瑞"/>
    <x v="38"/>
    <s v="联通"/>
    <s v="全网"/>
    <x v="62"/>
    <s v="SMS"/>
    <n v="608723.5"/>
    <n v="2017"/>
  </r>
  <r>
    <s v="增值税专用发票"/>
    <s v="QX"/>
    <n v="28432182"/>
    <n v="2017"/>
    <n v="11"/>
    <n v="2"/>
    <s v="开票专员"/>
    <s v="津瑞"/>
    <x v="38"/>
    <s v="联通"/>
    <s v="全网"/>
    <x v="63"/>
    <s v="SMS"/>
    <n v="476283.08"/>
    <n v="2017"/>
  </r>
  <r>
    <s v="增值税专用发票"/>
    <s v="QX"/>
    <n v="28432183"/>
    <n v="2017"/>
    <n v="11"/>
    <n v="2"/>
    <s v="开票专员"/>
    <s v="RMC"/>
    <x v="32"/>
    <s v="移动"/>
    <s v="全网"/>
    <x v="62"/>
    <s v="游戏"/>
    <n v="5198.38"/>
    <n v="2017"/>
  </r>
  <r>
    <s v="增值税专用发票"/>
    <s v="QX"/>
    <n v="28432185"/>
    <n v="2017"/>
    <n v="11"/>
    <n v="3"/>
    <s v="开票专员"/>
    <s v="津瑞"/>
    <x v="4"/>
    <s v="联通"/>
    <s v="天津"/>
    <x v="60"/>
    <s v="RBT"/>
    <n v="755"/>
    <n v="2017"/>
  </r>
  <r>
    <s v="增值税专用发票"/>
    <s v="QX"/>
    <n v="28432186"/>
    <n v="2017"/>
    <n v="11"/>
    <n v="3"/>
    <s v="开票专员"/>
    <s v="津瑞"/>
    <x v="7"/>
    <s v="电信"/>
    <s v="河南"/>
    <x v="60"/>
    <s v="RBT"/>
    <n v="1322.35"/>
    <n v="2017"/>
  </r>
  <r>
    <s v="增值税专用发票"/>
    <s v="QX"/>
    <n v="28432187"/>
    <n v="2017"/>
    <n v="11"/>
    <n v="3"/>
    <s v="开票专员"/>
    <s v="津瑞"/>
    <x v="7"/>
    <s v="电信"/>
    <s v="河南"/>
    <x v="61"/>
    <s v="RBT"/>
    <n v="1292.1400000000001"/>
    <n v="2017"/>
  </r>
  <r>
    <s v="增值税专用发票"/>
    <s v="QX"/>
    <n v="28432190"/>
    <n v="2017"/>
    <n v="11"/>
    <n v="8"/>
    <s v="开票专员"/>
    <s v="津瑞"/>
    <x v="11"/>
    <s v="电信"/>
    <s v="北京"/>
    <x v="62"/>
    <s v="SMS"/>
    <n v="2101.4699999999998"/>
    <n v="2017"/>
  </r>
  <r>
    <s v="增值税专用发票"/>
    <s v="QX"/>
    <n v="28432190"/>
    <n v="2017"/>
    <n v="11"/>
    <n v="8"/>
    <s v="开票专员"/>
    <s v="津瑞"/>
    <x v="11"/>
    <s v="电信"/>
    <s v="北京"/>
    <x v="62"/>
    <s v="SMS"/>
    <n v="2789.44"/>
    <n v="2017"/>
  </r>
  <r>
    <s v="增值税专用发票"/>
    <s v="QX"/>
    <n v="28432190"/>
    <n v="2017"/>
    <n v="11"/>
    <n v="8"/>
    <s v="开票专员"/>
    <s v="津瑞"/>
    <x v="11"/>
    <s v="电信"/>
    <s v="北京"/>
    <x v="63"/>
    <s v="SMS"/>
    <n v="166.52"/>
    <n v="2017"/>
  </r>
  <r>
    <s v="增值税专用发票"/>
    <s v="QX"/>
    <n v="28432190"/>
    <n v="2017"/>
    <n v="11"/>
    <n v="8"/>
    <s v="开票专员"/>
    <s v="津瑞"/>
    <x v="11"/>
    <s v="电信"/>
    <s v="北京"/>
    <x v="63"/>
    <s v="SMS"/>
    <n v="2701.12"/>
    <n v="2017"/>
  </r>
  <r>
    <s v="增值税专用发票"/>
    <s v="QX"/>
    <n v="28432198"/>
    <n v="2017"/>
    <n v="11"/>
    <n v="24"/>
    <s v="开票专员"/>
    <s v="津瑞"/>
    <x v="14"/>
    <s v="联通"/>
    <s v="江西"/>
    <x v="62"/>
    <s v="RBT"/>
    <n v="234.64"/>
    <n v="2017"/>
  </r>
  <r>
    <s v="增值税专用发票"/>
    <s v="QX"/>
    <n v="28432198"/>
    <n v="2017"/>
    <n v="11"/>
    <n v="24"/>
    <s v="开票专员"/>
    <s v="津瑞"/>
    <x v="14"/>
    <s v="联通"/>
    <s v="江西"/>
    <x v="62"/>
    <s v="MMS"/>
    <n v="13141.82"/>
    <n v="2017"/>
  </r>
  <r>
    <s v="增值税专用发票"/>
    <s v="QX"/>
    <n v="28432198"/>
    <n v="2017"/>
    <n v="11"/>
    <n v="24"/>
    <s v="开票专员"/>
    <s v="津瑞"/>
    <x v="14"/>
    <s v="联通"/>
    <s v="江西"/>
    <x v="62"/>
    <s v="SMS "/>
    <n v="12054"/>
    <n v="2017"/>
  </r>
  <r>
    <s v="增值税专用发票"/>
    <s v="QX"/>
    <n v="28432204"/>
    <n v="2017"/>
    <n v="12"/>
    <n v="15"/>
    <s v="开票专员"/>
    <s v="津瑞"/>
    <x v="14"/>
    <s v="联通"/>
    <s v="江西"/>
    <x v="63"/>
    <s v="RBT"/>
    <n v="196.03"/>
    <n v="2017"/>
  </r>
  <r>
    <s v="增值税专用发票"/>
    <s v="QX"/>
    <n v="28432204"/>
    <n v="2017"/>
    <n v="12"/>
    <n v="15"/>
    <s v="开票专员"/>
    <s v="津瑞"/>
    <x v="14"/>
    <s v="联通"/>
    <s v="江西"/>
    <x v="63"/>
    <s v="MMS"/>
    <n v="12801.61"/>
    <n v="2017"/>
  </r>
  <r>
    <s v="增值税专用发票"/>
    <s v="QX"/>
    <n v="28432204"/>
    <n v="2017"/>
    <n v="12"/>
    <n v="15"/>
    <s v="开票专员"/>
    <s v="津瑞"/>
    <x v="14"/>
    <s v="联通"/>
    <s v="江西"/>
    <x v="63"/>
    <s v="SMS"/>
    <n v="11796.59"/>
    <n v="2017"/>
  </r>
  <r>
    <s v="增值税专用发票"/>
    <s v="QX"/>
    <s v="28432205"/>
    <n v="2017"/>
    <n v="12"/>
    <n v="19"/>
    <s v="开票专员"/>
    <s v="RMC"/>
    <x v="32"/>
    <s v="移动"/>
    <s v="全网"/>
    <x v="63"/>
    <s v="游戏"/>
    <n v="809.13"/>
    <n v="2017"/>
  </r>
  <r>
    <s v="增值税专用发票"/>
    <s v="QX"/>
    <s v="28432206"/>
    <n v="2017"/>
    <n v="12"/>
    <n v="19"/>
    <s v="开票专员"/>
    <s v="RMC"/>
    <x v="32"/>
    <s v="移动"/>
    <s v="全网"/>
    <x v="64"/>
    <s v="游戏"/>
    <n v="4102.13"/>
    <n v="2017"/>
  </r>
  <r>
    <s v="增值税专用发票"/>
    <s v="QX"/>
    <s v="28432207"/>
    <n v="2017"/>
    <n v="12"/>
    <n v="20"/>
    <s v="开票专员"/>
    <s v="津瑞"/>
    <x v="22"/>
    <s v="联通"/>
    <s v="青海"/>
    <x v="63"/>
    <s v="信息费"/>
    <n v="1009.79"/>
    <n v="2017"/>
  </r>
  <r>
    <s v="增值税专用发票"/>
    <s v="QX"/>
    <s v="28432207"/>
    <n v="2017"/>
    <n v="12"/>
    <n v="20"/>
    <s v="开票专员"/>
    <s v="津瑞"/>
    <x v="22"/>
    <s v="联通"/>
    <s v="青海"/>
    <x v="64"/>
    <s v="信息费"/>
    <n v="978.58"/>
    <n v="2017"/>
  </r>
  <r>
    <s v="增值税专用发票"/>
    <s v="QX"/>
    <s v="28432207"/>
    <n v="2017"/>
    <n v="12"/>
    <n v="20"/>
    <s v="开票专员"/>
    <s v="津瑞"/>
    <x v="22"/>
    <s v="联通"/>
    <s v="青海"/>
    <x v="65"/>
    <s v="信息费"/>
    <n v="949.78"/>
    <n v="2017"/>
  </r>
  <r>
    <s v="电信业"/>
    <s v="QX"/>
    <s v="04448095"/>
    <n v="2014"/>
    <s v="03"/>
    <n v="18"/>
    <s v="发票专员"/>
    <s v="津瑞"/>
    <x v="39"/>
    <s v="联通"/>
    <s v="全网"/>
    <x v="19"/>
    <s v="彩铃"/>
    <n v="396952.6"/>
    <n v="2014"/>
  </r>
  <r>
    <s v="电信业"/>
    <s v="QX"/>
    <s v="07428065"/>
    <n v="2014"/>
    <n v="4"/>
    <n v="18"/>
    <s v="开票专员"/>
    <s v="津瑞"/>
    <x v="39"/>
    <s v="联通"/>
    <s v="全网"/>
    <x v="20"/>
    <s v="彩铃"/>
    <n v="389167.03"/>
    <n v="2014"/>
  </r>
  <r>
    <s v="电信业"/>
    <s v="QX"/>
    <s v="00400047"/>
    <n v="2014"/>
    <n v="5"/>
    <s v="13"/>
    <s v="开票专员"/>
    <s v="津瑞"/>
    <x v="39"/>
    <s v="联通"/>
    <s v="全网"/>
    <x v="21"/>
    <s v="彩铃"/>
    <n v="398113.67"/>
    <n v="2014"/>
  </r>
  <r>
    <s v="增值税专用发票"/>
    <s v="QX"/>
    <s v="04013591"/>
    <n v="2014"/>
    <n v="7"/>
    <n v="22"/>
    <s v="开票专员"/>
    <s v="津瑞"/>
    <x v="39"/>
    <s v="联通"/>
    <s v="全网"/>
    <x v="23"/>
    <s v="彩铃"/>
    <n v="338254.38"/>
    <n v="2014"/>
  </r>
  <r>
    <s v="增值税专用发票"/>
    <s v="QX"/>
    <s v="04013595"/>
    <n v="2014"/>
    <n v="7"/>
    <n v="22"/>
    <s v="开票专员"/>
    <s v="津瑞"/>
    <x v="39"/>
    <s v="联通"/>
    <s v="全网"/>
    <x v="22"/>
    <s v="彩铃"/>
    <n v="406983.34"/>
    <n v="2014"/>
  </r>
  <r>
    <s v="增值税专用发票"/>
    <s v="QX"/>
    <n v="6101214"/>
    <n v="2014"/>
    <n v="9"/>
    <n v="16"/>
    <s v="开票专员"/>
    <s v="津瑞"/>
    <x v="39"/>
    <s v="联通"/>
    <s v="全网"/>
    <x v="25"/>
    <s v="彩铃"/>
    <n v="340993.74"/>
    <n v="2014"/>
  </r>
  <r>
    <s v="增值税专用发票"/>
    <s v="QX"/>
    <n v="6101250"/>
    <n v="2014"/>
    <n v="10"/>
    <n v="20"/>
    <s v="开票专员"/>
    <s v="津瑞"/>
    <x v="39"/>
    <s v="联通"/>
    <s v="全网"/>
    <x v="26"/>
    <s v="彩铃"/>
    <n v="316501.33"/>
    <n v="2014"/>
  </r>
  <r>
    <s v="增值税专用发票"/>
    <s v="QX"/>
    <n v="6101252"/>
    <n v="2014"/>
    <n v="10"/>
    <n v="20"/>
    <s v="开票专员"/>
    <s v="津瑞"/>
    <x v="39"/>
    <s v="联通"/>
    <s v="全网"/>
    <x v="24"/>
    <s v="彩铃"/>
    <n v="333930.53000000003"/>
    <n v="2014"/>
  </r>
  <r>
    <s v="增值税专用发票"/>
    <s v="QX"/>
    <s v="06101312"/>
    <n v="2014"/>
    <n v="12"/>
    <n v="11"/>
    <s v="开票专员"/>
    <s v="津瑞"/>
    <x v="39"/>
    <s v="联通"/>
    <s v="全网"/>
    <x v="28"/>
    <s v="彩铃"/>
    <n v="401344.57"/>
    <n v="2014"/>
  </r>
  <r>
    <s v="增值税专用发票"/>
    <s v="QX"/>
    <s v="25870160"/>
    <n v="2015"/>
    <n v="1"/>
    <n v="14"/>
    <s v="开票专员"/>
    <s v="津瑞"/>
    <x v="39"/>
    <s v="联通"/>
    <s v="全网"/>
    <x v="29"/>
    <s v="彩铃"/>
    <n v="373188.14"/>
    <n v="2014"/>
  </r>
  <r>
    <s v="增值税专用发票"/>
    <s v="QX"/>
    <s v="25870161"/>
    <n v="2015"/>
    <n v="1"/>
    <n v="14"/>
    <s v="开票专员"/>
    <s v="津瑞"/>
    <x v="39"/>
    <s v="联通"/>
    <s v="全网"/>
    <x v="27"/>
    <s v="彩铃"/>
    <n v="183097.25"/>
    <n v="2014"/>
  </r>
  <r>
    <s v="增值税专用发票"/>
    <s v="QX"/>
    <n v="25870222"/>
    <n v="2015"/>
    <n v="3"/>
    <n v="11"/>
    <s v="开票专员"/>
    <s v="津瑞"/>
    <x v="39"/>
    <s v="联通"/>
    <s v="全网"/>
    <x v="30"/>
    <s v="彩铃"/>
    <n v="346333.67"/>
    <n v="2014"/>
  </r>
  <r>
    <s v="增值税专用发票"/>
    <s v="QX"/>
    <n v="25870222"/>
    <n v="2015"/>
    <n v="3"/>
    <n v="11"/>
    <s v="开票专员"/>
    <s v="津瑞"/>
    <x v="39"/>
    <s v="联通"/>
    <s v="全网"/>
    <x v="31"/>
    <s v="彩铃"/>
    <n v="330903.37"/>
    <n v="2015"/>
  </r>
  <r>
    <s v="增值税专用发票"/>
    <s v="QX"/>
    <s v="25870247"/>
    <n v="2015"/>
    <n v="4"/>
    <n v="15"/>
    <s v="开票专员"/>
    <s v="津瑞"/>
    <x v="39"/>
    <s v="联通"/>
    <s v="全网"/>
    <x v="32"/>
    <s v="彩铃"/>
    <n v="301536.08"/>
    <n v="2015"/>
  </r>
  <r>
    <s v="增值税专用发票"/>
    <s v="QX"/>
    <s v="00343651"/>
    <n v="2015"/>
    <n v="5"/>
    <n v="15"/>
    <s v="开票专员"/>
    <s v="津瑞"/>
    <x v="39"/>
    <s v="联通"/>
    <s v="全网"/>
    <x v="33"/>
    <s v="彩铃"/>
    <n v="304723.05"/>
    <n v="2015"/>
  </r>
  <r>
    <s v="增值税专用发票"/>
    <s v="QX"/>
    <s v="00343675"/>
    <n v="2015"/>
    <n v="6"/>
    <n v="12"/>
    <s v="开票专员"/>
    <s v="津瑞"/>
    <x v="39"/>
    <s v="联通"/>
    <s v="全网"/>
    <x v="34"/>
    <s v="彩铃"/>
    <n v="244167.95"/>
    <n v="2015"/>
  </r>
  <r>
    <s v="增值税专用发票"/>
    <s v="QX"/>
    <s v="00343712"/>
    <s v="2015"/>
    <n v="7"/>
    <n v="14"/>
    <s v="开票专员"/>
    <s v="津瑞"/>
    <x v="39"/>
    <s v="联通"/>
    <s v="全网"/>
    <x v="35"/>
    <s v="彩铃"/>
    <n v="311833.77"/>
    <n v="2015"/>
  </r>
  <r>
    <s v="增值税专用发票"/>
    <s v="QX"/>
    <s v="00343738"/>
    <n v="2015"/>
    <n v="8"/>
    <n v="12"/>
    <s v="开票专员"/>
    <s v="津瑞"/>
    <x v="39"/>
    <s v="联通"/>
    <s v="全网"/>
    <x v="36"/>
    <s v="彩铃"/>
    <n v="272940.43"/>
    <n v="2015"/>
  </r>
  <r>
    <s v="增值税专用发票"/>
    <s v="QX"/>
    <s v="03841840"/>
    <n v="2015"/>
    <n v="10"/>
    <n v="12"/>
    <s v="开票专员"/>
    <s v="津瑞"/>
    <x v="39"/>
    <s v="联通"/>
    <s v="全网"/>
    <x v="37"/>
    <s v="彩铃"/>
    <n v="260759.14"/>
    <n v="2015"/>
  </r>
  <r>
    <s v="增值税专用发票"/>
    <s v="QX"/>
    <s v="03841841"/>
    <n v="2015"/>
    <n v="10"/>
    <n v="12"/>
    <s v="开票专员"/>
    <s v="津瑞"/>
    <x v="39"/>
    <s v="联通"/>
    <s v="全网"/>
    <x v="38"/>
    <s v="彩铃"/>
    <n v="262137.46"/>
    <n v="2015"/>
  </r>
  <r>
    <s v="增值税专用发票"/>
    <s v="QX"/>
    <s v="03841901"/>
    <n v="2015"/>
    <n v="12"/>
    <n v="2"/>
    <s v="开票专员"/>
    <s v="津瑞"/>
    <x v="39"/>
    <s v="联通"/>
    <s v="全网"/>
    <x v="39"/>
    <s v="彩铃"/>
    <n v="259455.74"/>
    <n v="2015"/>
  </r>
  <r>
    <s v="增值税专用发票"/>
    <s v="QX"/>
    <s v="03841922"/>
    <n v="2015"/>
    <n v="12"/>
    <n v="11"/>
    <s v="开票专员"/>
    <s v="津瑞"/>
    <x v="39"/>
    <s v="联通"/>
    <s v="全网"/>
    <x v="40"/>
    <s v="彩铃"/>
    <n v="258081.46"/>
    <n v="2015"/>
  </r>
  <r>
    <s v="增值税专用发票"/>
    <s v="QX"/>
    <s v="03841950"/>
    <n v="2016"/>
    <n v="1"/>
    <n v="12"/>
    <s v="开票专员"/>
    <s v="津瑞"/>
    <x v="39"/>
    <s v="联通"/>
    <s v="全网"/>
    <x v="41"/>
    <s v="彩铃"/>
    <n v="249406.5"/>
    <n v="2015"/>
  </r>
  <r>
    <s v="增值税专用发票"/>
    <s v="QX"/>
    <s v="24685856"/>
    <n v="2016"/>
    <n v="2"/>
    <n v="19"/>
    <s v="开票专员"/>
    <s v="津瑞"/>
    <x v="39"/>
    <s v="联通"/>
    <s v="全网"/>
    <x v="42"/>
    <s v="彩铃"/>
    <n v="223880.53"/>
    <n v="2015"/>
  </r>
  <r>
    <s v="增值税专用发票"/>
    <s v="QX"/>
    <s v="24685887"/>
    <n v="2016"/>
    <n v="3"/>
    <n v="17"/>
    <s v="开票专员"/>
    <s v="津瑞"/>
    <x v="39"/>
    <s v="联通"/>
    <s v="全网"/>
    <x v="43"/>
    <s v="彩铃"/>
    <n v="219452.15"/>
    <n v="2016"/>
  </r>
  <r>
    <s v="增值税专用发票"/>
    <s v="QX"/>
    <s v="24685903"/>
    <n v="2016"/>
    <n v="4"/>
    <n v="11"/>
    <s v="开票专员"/>
    <s v="津瑞"/>
    <x v="39"/>
    <s v="联通"/>
    <s v="全网"/>
    <x v="44"/>
    <s v="彩铃"/>
    <n v="203144.03"/>
    <n v="2016"/>
  </r>
  <r>
    <s v="增值税专用发票"/>
    <s v="QX"/>
    <s v="24685920"/>
    <n v="2016"/>
    <n v="5"/>
    <n v="4"/>
    <s v="开票专员"/>
    <s v="津瑞"/>
    <x v="39"/>
    <s v="联通"/>
    <s v="全网"/>
    <x v="45"/>
    <s v="彩铃"/>
    <n v="204969.79"/>
    <n v="2016"/>
  </r>
  <r>
    <s v="增值税专用发票"/>
    <s v="QX"/>
    <s v="24685951"/>
    <n v="2016"/>
    <n v="6"/>
    <n v="3"/>
    <s v="开票专员"/>
    <s v="津瑞"/>
    <x v="39"/>
    <s v="联通"/>
    <s v="全网"/>
    <x v="46"/>
    <s v="彩铃"/>
    <n v="197744.98"/>
    <n v="2016"/>
  </r>
  <r>
    <s v="增值税专用发票"/>
    <s v="QX"/>
    <s v="24685970"/>
    <n v="2016"/>
    <n v="7"/>
    <n v="4"/>
    <s v="开票专员"/>
    <s v="津瑞"/>
    <x v="39"/>
    <s v="联通"/>
    <s v="全网"/>
    <x v="47"/>
    <s v="彩铃"/>
    <n v="214701.69"/>
    <n v="2016"/>
  </r>
  <r>
    <s v="增值税专用发票"/>
    <s v="QX"/>
    <s v="24685989"/>
    <n v="2016"/>
    <n v="8"/>
    <n v="3"/>
    <s v="开票专员"/>
    <s v="津瑞"/>
    <x v="39"/>
    <s v="联通"/>
    <s v="全网"/>
    <x v="49"/>
    <s v="彩铃"/>
    <n v="207042.55"/>
    <n v="2016"/>
  </r>
  <r>
    <s v="增值税专用发票"/>
    <s v="QX"/>
    <n v="32934957"/>
    <n v="2016"/>
    <n v="11"/>
    <n v="1"/>
    <s v="开票专员"/>
    <s v="津瑞"/>
    <x v="39"/>
    <s v="联通"/>
    <s v="全网"/>
    <x v="48"/>
    <s v="彩铃"/>
    <n v="226639.85"/>
    <n v="2016"/>
  </r>
  <r>
    <s v="增值税专用发票"/>
    <s v="QX"/>
    <s v="24686025"/>
    <n v="2016"/>
    <n v="9"/>
    <n v="1"/>
    <s v="开票专员"/>
    <s v="津瑞"/>
    <x v="39"/>
    <s v="联通"/>
    <s v="全网"/>
    <x v="50"/>
    <s v="彩铃"/>
    <n v="231431.13"/>
    <n v="2016"/>
  </r>
  <r>
    <s v="增值税专用发票"/>
    <s v="QX"/>
    <s v="32934935"/>
    <n v="2016"/>
    <n v="10"/>
    <n v="9"/>
    <s v="开票专员"/>
    <s v="津瑞"/>
    <x v="39"/>
    <s v="联通"/>
    <s v="全网"/>
    <x v="51"/>
    <s v="彩铃"/>
    <n v="218361.91"/>
    <n v="2016"/>
  </r>
  <r>
    <s v="增值税专用发票"/>
    <s v="QX"/>
    <n v="32934980"/>
    <n v="2016"/>
    <n v="12"/>
    <n v="5"/>
    <s v="开票专员"/>
    <s v="津瑞"/>
    <x v="39"/>
    <s v="联通"/>
    <s v="全网"/>
    <x v="52"/>
    <s v="彩铃"/>
    <n v="222111.38"/>
    <n v="2016"/>
  </r>
  <r>
    <s v="增值税专用发票"/>
    <s v="QX"/>
    <n v="32935003"/>
    <n v="2017"/>
    <n v="1"/>
    <n v="4"/>
    <s v="开票专员"/>
    <s v="津瑞"/>
    <x v="39"/>
    <s v="联通"/>
    <s v="全网"/>
    <x v="53"/>
    <s v="RBT"/>
    <n v="179701.87"/>
    <n v="2016"/>
  </r>
  <r>
    <s v="增值税专用发票"/>
    <s v="QX"/>
    <n v="21167884"/>
    <n v="2017"/>
    <n v="2"/>
    <n v="6"/>
    <s v="开票专员"/>
    <s v="津瑞"/>
    <x v="39"/>
    <s v="联通"/>
    <s v="全网"/>
    <x v="54"/>
    <s v="RBT"/>
    <n v="208197.13"/>
    <n v="2016"/>
  </r>
  <r>
    <s v="增值税专用发票"/>
    <s v="QX"/>
    <n v="21167914"/>
    <n v="2017"/>
    <n v="3"/>
    <n v="2"/>
    <s v="开票专员"/>
    <s v="津瑞"/>
    <x v="39"/>
    <s v="联通"/>
    <s v="全网"/>
    <x v="55"/>
    <s v="RBT"/>
    <n v="200599.23"/>
    <n v="2017"/>
  </r>
  <r>
    <s v="增值税专用发票"/>
    <s v="QX"/>
    <n v="21167943"/>
    <n v="2017"/>
    <n v="4"/>
    <n v="5"/>
    <s v="开票专员"/>
    <s v="津瑞"/>
    <x v="39"/>
    <s v="联通"/>
    <s v="全网"/>
    <x v="56"/>
    <s v="RBT"/>
    <n v="194739.48"/>
    <n v="2017"/>
  </r>
  <r>
    <s v="增值税专用发票"/>
    <s v="QX"/>
    <n v="21167966"/>
    <n v="2017"/>
    <n v="5"/>
    <n v="3"/>
    <s v="开票专员"/>
    <s v="津瑞"/>
    <x v="39"/>
    <s v="联通"/>
    <s v="全网"/>
    <x v="57"/>
    <s v="RBT"/>
    <n v="185087.78"/>
    <n v="2017"/>
  </r>
  <r>
    <s v="增值税专用发票"/>
    <s v="QX"/>
    <n v="21167986"/>
    <n v="2017"/>
    <n v="6"/>
    <n v="2"/>
    <s v="开票专员"/>
    <s v="津瑞团队"/>
    <x v="39"/>
    <s v="联通"/>
    <s v="全网"/>
    <x v="58"/>
    <s v="RBT"/>
    <n v="179321.98"/>
    <n v="2017"/>
  </r>
  <r>
    <s v="增值税专用发票"/>
    <s v="QX"/>
    <n v="21168006"/>
    <n v="2017"/>
    <n v="7"/>
    <n v="3"/>
    <s v="开票专员"/>
    <s v="津瑞"/>
    <x v="39"/>
    <s v="联通"/>
    <s v="全网"/>
    <x v="59"/>
    <s v="RBT"/>
    <n v="170866.9"/>
    <n v="2017"/>
  </r>
  <r>
    <s v="增值税专用发票"/>
    <s v="QX"/>
    <n v="21168021"/>
    <n v="2017"/>
    <n v="8"/>
    <n v="2"/>
    <s v="开票专员"/>
    <s v="津瑞"/>
    <x v="39"/>
    <s v="联通"/>
    <s v="全网"/>
    <x v="60"/>
    <s v="RBT"/>
    <n v="182606.77"/>
    <n v="2017"/>
  </r>
  <r>
    <s v="增值税专用发票"/>
    <s v="QX"/>
    <n v="21168044"/>
    <n v="2017"/>
    <n v="9"/>
    <n v="1"/>
    <s v="开票专员"/>
    <s v="津瑞"/>
    <x v="39"/>
    <s v="联通"/>
    <s v="全网"/>
    <x v="61"/>
    <s v="RBT"/>
    <n v="160021.1"/>
    <n v="2017"/>
  </r>
  <r>
    <s v="增值税专用发票"/>
    <s v="QX"/>
    <n v="28432175"/>
    <n v="2017"/>
    <n v="10"/>
    <n v="10"/>
    <s v="开票专员"/>
    <s v="津瑞"/>
    <x v="39"/>
    <s v="联通"/>
    <s v="全网"/>
    <x v="62"/>
    <s v="RBT"/>
    <n v="154249.56"/>
    <n v="2017"/>
  </r>
  <r>
    <s v="增值税专用发票"/>
    <s v="QX"/>
    <n v="28432189"/>
    <n v="2017"/>
    <n v="11"/>
    <n v="6"/>
    <s v="开票专员"/>
    <s v="津瑞"/>
    <x v="39"/>
    <s v="联通"/>
    <s v="全网"/>
    <x v="63"/>
    <s v="RBT"/>
    <n v="148718.07"/>
    <n v="2017"/>
  </r>
  <r>
    <s v="增值税专用发票"/>
    <s v="QX"/>
    <n v="28432200"/>
    <n v="2017"/>
    <n v="12"/>
    <n v="1"/>
    <s v="开票专员"/>
    <s v="津瑞"/>
    <x v="39"/>
    <s v="联通"/>
    <s v="全网"/>
    <x v="64"/>
    <s v="RBT"/>
    <n v="139521.85999999999"/>
    <n v="20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数据透视表3" cacheId="2" applyNumberFormats="0" applyBorderFormats="0" applyFontFormats="0" applyPatternFormats="0" applyAlignmentFormats="0" applyWidthHeightFormats="1" dataCaption="值" updatedVersion="5" minRefreshableVersion="3" useAutoFormatting="1" createdVersion="5" indent="0" compact="0" outline="1" outlineData="1" compactData="0" multipleFieldFilters="0">
  <location ref="A3:J46" firstHeaderRow="1" firstDataRow="2" firstDataCol="1"/>
  <pivotFields count="12">
    <pivotField compact="0" showAll="0"/>
    <pivotField compact="0" showAll="0"/>
    <pivotField compact="0" showAll="0"/>
    <pivotField compact="0" showAll="0"/>
    <pivotField compact="0" showAll="0"/>
    <pivotField axis="axisRow" compact="0" showAll="0">
      <items count="46">
        <item x="20"/>
        <item x="21"/>
        <item x="37"/>
        <item x="36"/>
        <item x="27"/>
        <item x="35"/>
        <item x="25"/>
        <item x="24"/>
        <item x="34"/>
        <item x="23"/>
        <item x="15"/>
        <item x="29"/>
        <item x="30"/>
        <item x="31"/>
        <item x="38"/>
        <item x="32"/>
        <item x="9"/>
        <item x="33"/>
        <item x="28"/>
        <item m="1" x="42"/>
        <item x="1"/>
        <item x="11"/>
        <item x="7"/>
        <item x="17"/>
        <item x="8"/>
        <item x="13"/>
        <item x="19"/>
        <item x="16"/>
        <item m="1" x="43"/>
        <item x="14"/>
        <item m="1" x="44"/>
        <item x="26"/>
        <item x="22"/>
        <item x="10"/>
        <item x="18"/>
        <item x="0"/>
        <item x="4"/>
        <item x="3"/>
        <item x="6"/>
        <item x="5"/>
        <item x="2"/>
        <item x="40"/>
        <item x="39"/>
        <item m="1" x="41"/>
        <item x="12"/>
        <item t="default"/>
      </items>
    </pivotField>
    <pivotField compact="0" showAll="0"/>
    <pivotField compact="0" showAll="0"/>
    <pivotField compact="0" showAll="0"/>
    <pivotField compact="0" showAll="0"/>
    <pivotField dataField="1" compact="0" showAll="0"/>
    <pivotField axis="axisCol" compact="0" showAll="0">
      <items count="9">
        <item x="7"/>
        <item x="1"/>
        <item x="0"/>
        <item x="2"/>
        <item x="3"/>
        <item x="4"/>
        <item x="5"/>
        <item x="6"/>
        <item t="default"/>
      </items>
    </pivotField>
  </pivotFields>
  <rowFields count="1">
    <field x="5"/>
  </rowFields>
  <rowItems count="42">
    <i>
      <x/>
    </i>
    <i>
      <x v="1"/>
    </i>
    <i>
      <x v="2"/>
    </i>
    <i>
      <x v="3"/>
    </i>
    <i>
      <x v="4"/>
    </i>
    <i>
      <x v="5"/>
    </i>
    <i>
      <x v="6"/>
    </i>
    <i>
      <x v="7"/>
    </i>
    <i>
      <x v="8"/>
    </i>
    <i>
      <x v="9"/>
    </i>
    <i>
      <x v="10"/>
    </i>
    <i>
      <x v="11"/>
    </i>
    <i>
      <x v="12"/>
    </i>
    <i>
      <x v="13"/>
    </i>
    <i>
      <x v="14"/>
    </i>
    <i>
      <x v="15"/>
    </i>
    <i>
      <x v="16"/>
    </i>
    <i>
      <x v="17"/>
    </i>
    <i>
      <x v="18"/>
    </i>
    <i>
      <x v="20"/>
    </i>
    <i>
      <x v="21"/>
    </i>
    <i>
      <x v="22"/>
    </i>
    <i>
      <x v="23"/>
    </i>
    <i>
      <x v="24"/>
    </i>
    <i>
      <x v="25"/>
    </i>
    <i>
      <x v="26"/>
    </i>
    <i>
      <x v="27"/>
    </i>
    <i>
      <x v="29"/>
    </i>
    <i>
      <x v="31"/>
    </i>
    <i>
      <x v="32"/>
    </i>
    <i>
      <x v="33"/>
    </i>
    <i>
      <x v="34"/>
    </i>
    <i>
      <x v="35"/>
    </i>
    <i>
      <x v="36"/>
    </i>
    <i>
      <x v="37"/>
    </i>
    <i>
      <x v="38"/>
    </i>
    <i>
      <x v="39"/>
    </i>
    <i>
      <x v="40"/>
    </i>
    <i>
      <x v="41"/>
    </i>
    <i>
      <x v="42"/>
    </i>
    <i>
      <x v="44"/>
    </i>
    <i t="grand">
      <x/>
    </i>
  </rowItems>
  <colFields count="1">
    <field x="11"/>
  </colFields>
  <colItems count="9">
    <i>
      <x/>
    </i>
    <i>
      <x v="1"/>
    </i>
    <i>
      <x v="2"/>
    </i>
    <i>
      <x v="3"/>
    </i>
    <i>
      <x v="4"/>
    </i>
    <i>
      <x v="5"/>
    </i>
    <i>
      <x v="6"/>
    </i>
    <i>
      <x v="7"/>
    </i>
    <i t="grand">
      <x/>
    </i>
  </colItems>
  <dataFields count="1">
    <dataField name="求和项:实际开票金额" fld="10" baseField="0" baseItem="0"/>
  </dataFields>
  <formats count="70">
    <format dxfId="79">
      <pivotArea fieldPosition="0">
        <references count="1">
          <reference field="5" count="1">
            <x v="26"/>
          </reference>
        </references>
      </pivotArea>
    </format>
    <format dxfId="78">
      <pivotArea dataOnly="0" labelOnly="1" outline="0" fieldPosition="0">
        <references count="1">
          <reference field="5" count="1">
            <x v="26"/>
          </reference>
        </references>
      </pivotArea>
    </format>
    <format dxfId="77">
      <pivotArea fieldPosition="0">
        <references count="1">
          <reference field="5" count="1">
            <x v="32"/>
          </reference>
        </references>
      </pivotArea>
    </format>
    <format dxfId="76">
      <pivotArea dataOnly="0" labelOnly="1" outline="0" fieldPosition="0">
        <references count="1">
          <reference field="5" count="1">
            <x v="32"/>
          </reference>
        </references>
      </pivotArea>
    </format>
    <format dxfId="75">
      <pivotArea dataOnly="0" labelOnly="1" outline="0" fieldPosition="0">
        <references count="1">
          <reference field="5" count="1">
            <x v="2"/>
          </reference>
        </references>
      </pivotArea>
    </format>
    <format dxfId="74">
      <pivotArea dataOnly="0" labelOnly="1" outline="0" fieldPosition="0">
        <references count="1">
          <reference field="5" count="1">
            <x v="3"/>
          </reference>
        </references>
      </pivotArea>
    </format>
    <format dxfId="73">
      <pivotArea dataOnly="0" labelOnly="1" outline="0" fieldPosition="0">
        <references count="1">
          <reference field="5" count="1">
            <x v="13"/>
          </reference>
        </references>
      </pivotArea>
    </format>
    <format dxfId="72">
      <pivotArea dataOnly="0" labelOnly="1" outline="0" fieldPosition="0">
        <references count="1">
          <reference field="5" count="1">
            <x v="17"/>
          </reference>
        </references>
      </pivotArea>
    </format>
    <format dxfId="71">
      <pivotArea dataOnly="0" labelOnly="1" outline="0" fieldPosition="0">
        <references count="1">
          <reference field="5" count="1">
            <x v="19"/>
          </reference>
        </references>
      </pivotArea>
    </format>
    <format dxfId="70">
      <pivotArea dataOnly="0" labelOnly="1" outline="0" fieldPosition="0">
        <references count="1">
          <reference field="5" count="1">
            <x v="37"/>
          </reference>
        </references>
      </pivotArea>
    </format>
    <format dxfId="69">
      <pivotArea dataOnly="0" labelOnly="1" outline="0" fieldPosition="0">
        <references count="1">
          <reference field="5" count="1">
            <x v="40"/>
          </reference>
        </references>
      </pivotArea>
    </format>
    <format dxfId="68">
      <pivotArea dataOnly="0" fieldPosition="0">
        <references count="1">
          <reference field="5" count="1">
            <x v="6"/>
          </reference>
        </references>
      </pivotArea>
    </format>
    <format dxfId="67">
      <pivotArea dataOnly="0" labelOnly="1" outline="0" fieldPosition="0">
        <references count="1">
          <reference field="5" count="1">
            <x v="1"/>
          </reference>
        </references>
      </pivotArea>
    </format>
    <format dxfId="66">
      <pivotArea dataOnly="0" labelOnly="1" outline="0" fieldPosition="0">
        <references count="1">
          <reference field="5" count="1">
            <x v="17"/>
          </reference>
        </references>
      </pivotArea>
    </format>
    <format dxfId="65">
      <pivotArea dataOnly="0" labelOnly="1" outline="0" fieldPosition="0">
        <references count="1">
          <reference field="5" count="1">
            <x v="38"/>
          </reference>
        </references>
      </pivotArea>
    </format>
    <format dxfId="64">
      <pivotArea dataOnly="0" labelOnly="1" outline="0" fieldPosition="0">
        <references count="1">
          <reference field="5" count="1">
            <x v="7"/>
          </reference>
        </references>
      </pivotArea>
    </format>
    <format dxfId="63">
      <pivotArea type="origin" dataOnly="0" labelOnly="1" outline="0" fieldPosition="0"/>
    </format>
    <format dxfId="62">
      <pivotArea field="5" type="button" dataOnly="0" labelOnly="1" outline="0" axis="axisRow" fieldPosition="0"/>
    </format>
    <format dxfId="61">
      <pivotArea dataOnly="0" labelOnly="1" fieldPosition="0">
        <references count="1">
          <reference field="5" count="1">
            <x v="0"/>
          </reference>
        </references>
      </pivotArea>
    </format>
    <format dxfId="60">
      <pivotArea dataOnly="0" labelOnly="1" fieldPosition="0">
        <references count="1">
          <reference field="5" count="1">
            <x v="1"/>
          </reference>
        </references>
      </pivotArea>
    </format>
    <format dxfId="59">
      <pivotArea dataOnly="0" labelOnly="1" fieldPosition="0">
        <references count="1">
          <reference field="5" count="1">
            <x v="2"/>
          </reference>
        </references>
      </pivotArea>
    </format>
    <format dxfId="58">
      <pivotArea dataOnly="0" labelOnly="1" fieldPosition="0">
        <references count="1">
          <reference field="5" count="1">
            <x v="3"/>
          </reference>
        </references>
      </pivotArea>
    </format>
    <format dxfId="57">
      <pivotArea dataOnly="0" labelOnly="1" fieldPosition="0">
        <references count="1">
          <reference field="5" count="1">
            <x v="4"/>
          </reference>
        </references>
      </pivotArea>
    </format>
    <format dxfId="56">
      <pivotArea dataOnly="0" labelOnly="1" fieldPosition="0">
        <references count="1">
          <reference field="5" count="1">
            <x v="5"/>
          </reference>
        </references>
      </pivotArea>
    </format>
    <format dxfId="55">
      <pivotArea dataOnly="0" labelOnly="1" fieldPosition="0">
        <references count="1">
          <reference field="5" count="1">
            <x v="6"/>
          </reference>
        </references>
      </pivotArea>
    </format>
    <format dxfId="54">
      <pivotArea dataOnly="0" labelOnly="1" fieldPosition="0">
        <references count="1">
          <reference field="5" count="1">
            <x v="7"/>
          </reference>
        </references>
      </pivotArea>
    </format>
    <format dxfId="53">
      <pivotArea dataOnly="0" labelOnly="1" fieldPosition="0">
        <references count="1">
          <reference field="5" count="1">
            <x v="8"/>
          </reference>
        </references>
      </pivotArea>
    </format>
    <format dxfId="52">
      <pivotArea dataOnly="0" labelOnly="1" fieldPosition="0">
        <references count="1">
          <reference field="5" count="1">
            <x v="9"/>
          </reference>
        </references>
      </pivotArea>
    </format>
    <format dxfId="51">
      <pivotArea dataOnly="0" labelOnly="1" fieldPosition="0">
        <references count="1">
          <reference field="5" count="1">
            <x v="10"/>
          </reference>
        </references>
      </pivotArea>
    </format>
    <format dxfId="50">
      <pivotArea dataOnly="0" labelOnly="1" fieldPosition="0">
        <references count="1">
          <reference field="5" count="1">
            <x v="11"/>
          </reference>
        </references>
      </pivotArea>
    </format>
    <format dxfId="49">
      <pivotArea dataOnly="0" labelOnly="1" fieldPosition="0">
        <references count="1">
          <reference field="5" count="1">
            <x v="12"/>
          </reference>
        </references>
      </pivotArea>
    </format>
    <format dxfId="48">
      <pivotArea dataOnly="0" labelOnly="1" fieldPosition="0">
        <references count="1">
          <reference field="5" count="1">
            <x v="13"/>
          </reference>
        </references>
      </pivotArea>
    </format>
    <format dxfId="47">
      <pivotArea dataOnly="0" labelOnly="1" fieldPosition="0">
        <references count="1">
          <reference field="5" count="1">
            <x v="14"/>
          </reference>
        </references>
      </pivotArea>
    </format>
    <format dxfId="46">
      <pivotArea dataOnly="0" labelOnly="1" fieldPosition="0">
        <references count="1">
          <reference field="5" count="1">
            <x v="15"/>
          </reference>
        </references>
      </pivotArea>
    </format>
    <format dxfId="45">
      <pivotArea dataOnly="0" labelOnly="1" fieldPosition="0">
        <references count="1">
          <reference field="5" count="1">
            <x v="16"/>
          </reference>
        </references>
      </pivotArea>
    </format>
    <format dxfId="44">
      <pivotArea dataOnly="0" labelOnly="1" fieldPosition="0">
        <references count="1">
          <reference field="5" count="1">
            <x v="17"/>
          </reference>
        </references>
      </pivotArea>
    </format>
    <format dxfId="43">
      <pivotArea dataOnly="0" labelOnly="1" fieldPosition="0">
        <references count="1">
          <reference field="5" count="1">
            <x v="18"/>
          </reference>
        </references>
      </pivotArea>
    </format>
    <format dxfId="42">
      <pivotArea dataOnly="0" labelOnly="1" fieldPosition="0">
        <references count="1">
          <reference field="5" count="1">
            <x v="19"/>
          </reference>
        </references>
      </pivotArea>
    </format>
    <format dxfId="41">
      <pivotArea dataOnly="0" labelOnly="1" fieldPosition="0">
        <references count="1">
          <reference field="5" count="1">
            <x v="20"/>
          </reference>
        </references>
      </pivotArea>
    </format>
    <format dxfId="40">
      <pivotArea dataOnly="0" labelOnly="1" fieldPosition="0">
        <references count="1">
          <reference field="5" count="1">
            <x v="21"/>
          </reference>
        </references>
      </pivotArea>
    </format>
    <format dxfId="39">
      <pivotArea dataOnly="0" labelOnly="1" fieldPosition="0">
        <references count="1">
          <reference field="5" count="1">
            <x v="22"/>
          </reference>
        </references>
      </pivotArea>
    </format>
    <format dxfId="38">
      <pivotArea dataOnly="0" labelOnly="1" fieldPosition="0">
        <references count="1">
          <reference field="5" count="1">
            <x v="23"/>
          </reference>
        </references>
      </pivotArea>
    </format>
    <format dxfId="37">
      <pivotArea dataOnly="0" labelOnly="1" fieldPosition="0">
        <references count="1">
          <reference field="5" count="1">
            <x v="24"/>
          </reference>
        </references>
      </pivotArea>
    </format>
    <format dxfId="36">
      <pivotArea dataOnly="0" labelOnly="1" fieldPosition="0">
        <references count="1">
          <reference field="5" count="1">
            <x v="25"/>
          </reference>
        </references>
      </pivotArea>
    </format>
    <format dxfId="35">
      <pivotArea dataOnly="0" labelOnly="1" fieldPosition="0">
        <references count="1">
          <reference field="5" count="1">
            <x v="26"/>
          </reference>
        </references>
      </pivotArea>
    </format>
    <format dxfId="34">
      <pivotArea dataOnly="0" labelOnly="1" fieldPosition="0">
        <references count="1">
          <reference field="5" count="1">
            <x v="27"/>
          </reference>
        </references>
      </pivotArea>
    </format>
    <format dxfId="33">
      <pivotArea dataOnly="0" labelOnly="1" fieldPosition="0">
        <references count="1">
          <reference field="5" count="1">
            <x v="29"/>
          </reference>
        </references>
      </pivotArea>
    </format>
    <format dxfId="32">
      <pivotArea dataOnly="0" labelOnly="1" fieldPosition="0">
        <references count="1">
          <reference field="5" count="1">
            <x v="30"/>
          </reference>
        </references>
      </pivotArea>
    </format>
    <format dxfId="31">
      <pivotArea dataOnly="0" labelOnly="1" fieldPosition="0">
        <references count="1">
          <reference field="5" count="1">
            <x v="31"/>
          </reference>
        </references>
      </pivotArea>
    </format>
    <format dxfId="30">
      <pivotArea dataOnly="0" labelOnly="1" fieldPosition="0">
        <references count="1">
          <reference field="5" count="1">
            <x v="32"/>
          </reference>
        </references>
      </pivotArea>
    </format>
    <format dxfId="29">
      <pivotArea dataOnly="0" labelOnly="1" fieldPosition="0">
        <references count="1">
          <reference field="5" count="1">
            <x v="33"/>
          </reference>
        </references>
      </pivotArea>
    </format>
    <format dxfId="28">
      <pivotArea dataOnly="0" labelOnly="1" fieldPosition="0">
        <references count="1">
          <reference field="5" count="1">
            <x v="34"/>
          </reference>
        </references>
      </pivotArea>
    </format>
    <format dxfId="27">
      <pivotArea dataOnly="0" labelOnly="1" fieldPosition="0">
        <references count="1">
          <reference field="5" count="1">
            <x v="35"/>
          </reference>
        </references>
      </pivotArea>
    </format>
    <format dxfId="26">
      <pivotArea dataOnly="0" labelOnly="1" fieldPosition="0">
        <references count="1">
          <reference field="5" count="1">
            <x v="36"/>
          </reference>
        </references>
      </pivotArea>
    </format>
    <format dxfId="25">
      <pivotArea dataOnly="0" labelOnly="1" fieldPosition="0">
        <references count="1">
          <reference field="5" count="1">
            <x v="37"/>
          </reference>
        </references>
      </pivotArea>
    </format>
    <format dxfId="24">
      <pivotArea dataOnly="0" labelOnly="1" fieldPosition="0">
        <references count="1">
          <reference field="5" count="1">
            <x v="38"/>
          </reference>
        </references>
      </pivotArea>
    </format>
    <format dxfId="23">
      <pivotArea dataOnly="0" labelOnly="1" fieldPosition="0">
        <references count="1">
          <reference field="5" count="1">
            <x v="39"/>
          </reference>
        </references>
      </pivotArea>
    </format>
    <format dxfId="22">
      <pivotArea dataOnly="0" labelOnly="1" fieldPosition="0">
        <references count="1">
          <reference field="5" count="1">
            <x v="40"/>
          </reference>
        </references>
      </pivotArea>
    </format>
    <format dxfId="21">
      <pivotArea dataOnly="0" labelOnly="1" fieldPosition="0">
        <references count="1">
          <reference field="5" count="1">
            <x v="41"/>
          </reference>
        </references>
      </pivotArea>
    </format>
    <format dxfId="20">
      <pivotArea dataOnly="0" labelOnly="1" grandRow="1" fieldPosition="0"/>
    </format>
    <format dxfId="19">
      <pivotArea type="all" dataOnly="0" outline="0" fieldPosition="0"/>
    </format>
    <format dxfId="18">
      <pivotArea fieldPosition="0">
        <references count="1">
          <reference field="5" count="2">
            <x v="30"/>
            <x v="31"/>
          </reference>
        </references>
      </pivotArea>
    </format>
    <format dxfId="17">
      <pivotArea dataOnly="0" labelOnly="1" outline="0" fieldPosition="0">
        <references count="1">
          <reference field="5" count="2">
            <x v="30"/>
            <x v="31"/>
          </reference>
        </references>
      </pivotArea>
    </format>
    <format dxfId="16">
      <pivotArea dataOnly="0" labelOnly="1" outline="0" fieldPosition="0">
        <references count="1">
          <reference field="5" count="1">
            <x v="30"/>
          </reference>
        </references>
      </pivotArea>
    </format>
    <format dxfId="15">
      <pivotArea type="all" dataOnly="0" outline="0" fieldPosition="0"/>
    </format>
    <format dxfId="14">
      <pivotArea outline="0" collapsedLevelsAreSubtotals="1" fieldPosition="0"/>
    </format>
    <format dxfId="13">
      <pivotArea dataOnly="0" labelOnly="1" outline="0" fieldPosition="0">
        <references count="1">
          <reference field="5" count="0"/>
        </references>
      </pivotArea>
    </format>
    <format dxfId="12">
      <pivotArea dataOnly="0" labelOnly="1" grandRow="1" outline="0" fieldPosition="0"/>
    </format>
    <format dxfId="11">
      <pivotArea dataOnly="0" labelOnly="1" outline="0" fieldPosition="0">
        <references count="1">
          <reference field="11" count="0"/>
        </references>
      </pivotArea>
    </format>
    <format dxfId="1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数据透视表4" cacheId="3" applyNumberFormats="0" applyBorderFormats="0" applyFontFormats="0" applyPatternFormats="0" applyAlignmentFormats="0" applyWidthHeightFormats="1" dataCaption="值" updatedVersion="5" minRefreshableVersion="3" useAutoFormatting="1" createdVersion="5" indent="0" compact="0" outline="1" outlineData="1" compactData="0" multipleFieldFilters="0">
  <location ref="A1:BP43" firstHeaderRow="1" firstDataRow="2" firstDataCol="1"/>
  <pivotFields count="15">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42">
        <item x="20"/>
        <item x="21"/>
        <item x="37"/>
        <item x="36"/>
        <item x="27"/>
        <item x="35"/>
        <item x="25"/>
        <item x="24"/>
        <item x="34"/>
        <item x="23"/>
        <item x="15"/>
        <item x="29"/>
        <item x="30"/>
        <item x="31"/>
        <item x="38"/>
        <item x="32"/>
        <item x="9"/>
        <item x="33"/>
        <item x="28"/>
        <item x="1"/>
        <item x="11"/>
        <item x="7"/>
        <item x="17"/>
        <item x="8"/>
        <item x="13"/>
        <item x="19"/>
        <item x="39"/>
        <item x="16"/>
        <item x="14"/>
        <item m="1" x="40"/>
        <item x="26"/>
        <item x="22"/>
        <item x="10"/>
        <item x="18"/>
        <item x="0"/>
        <item x="4"/>
        <item x="3"/>
        <item x="6"/>
        <item x="5"/>
        <item x="2"/>
        <item x="12"/>
        <item t="default"/>
      </items>
    </pivotField>
    <pivotField compact="0" showAll="0"/>
    <pivotField compact="0" showAll="0"/>
    <pivotField axis="axisCol" compact="0" showAll="0">
      <items count="67">
        <item x="3"/>
        <item x="4"/>
        <item x="5"/>
        <item x="1"/>
        <item x="0"/>
        <item x="2"/>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9"/>
        <item x="50"/>
        <item x="51"/>
        <item x="48"/>
        <item x="52"/>
        <item x="53"/>
        <item x="54"/>
        <item x="55"/>
        <item x="56"/>
        <item x="57"/>
        <item x="58"/>
        <item x="59"/>
        <item x="60"/>
        <item x="61"/>
        <item x="62"/>
        <item x="63"/>
        <item x="64"/>
        <item x="65"/>
        <item t="default"/>
      </items>
    </pivotField>
    <pivotField compact="0" showAll="0"/>
    <pivotField dataField="1" compact="0" showAll="0"/>
    <pivotField compact="0" showAll="0"/>
  </pivotFields>
  <rowFields count="1">
    <field x="8"/>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2"/>
    </i>
    <i>
      <x v="33"/>
    </i>
    <i>
      <x v="34"/>
    </i>
    <i>
      <x v="35"/>
    </i>
    <i>
      <x v="36"/>
    </i>
    <i>
      <x v="37"/>
    </i>
    <i>
      <x v="38"/>
    </i>
    <i>
      <x v="39"/>
    </i>
    <i>
      <x v="40"/>
    </i>
    <i t="grand">
      <x/>
    </i>
  </rowItems>
  <colFields count="1">
    <field x="11"/>
  </colFields>
  <col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colItems>
  <dataFields count="1">
    <dataField name="求和项:实际开票金额" fld="13" baseField="0" baseItem="0" numFmtId="165"/>
  </dataFields>
  <formats count="10">
    <format dxfId="9">
      <pivotArea field="11" grandRow="1" outline="0" axis="axisCol" fieldPosition="0">
        <references count="1">
          <reference field="11" count="4" selected="0">
            <x v="3"/>
            <x v="4"/>
            <x v="5"/>
            <x v="6"/>
          </reference>
        </references>
      </pivotArea>
    </format>
    <format dxfId="8">
      <pivotArea grandRow="1" grandCol="1" outline="0" collapsedLevelsAreSubtotals="1" fieldPosition="0"/>
    </format>
    <format dxfId="7">
      <pivotArea outline="0" collapsedLevelsAreSubtotals="1" fieldPosition="0"/>
    </format>
    <format dxfId="6">
      <pivotArea type="all" dataOnly="0" outline="0" fieldPosition="0"/>
    </format>
    <format dxfId="5">
      <pivotArea outline="0" collapsedLevelsAreSubtotals="1" fieldPosition="0"/>
    </format>
    <format dxfId="4">
      <pivotArea dataOnly="0" labelOnly="1" outline="0" fieldPosition="0">
        <references count="1">
          <reference field="8" count="0"/>
        </references>
      </pivotArea>
    </format>
    <format dxfId="3">
      <pivotArea dataOnly="0" labelOnly="1" grandRow="1" outline="0" fieldPosition="0"/>
    </format>
    <format dxfId="2">
      <pivotArea dataOnly="0" labelOnly="1" outline="0"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outline="0" fieldPosition="0">
        <references count="1">
          <reference field="11" count="16">
            <x v="50"/>
            <x v="51"/>
            <x v="52"/>
            <x v="53"/>
            <x v="54"/>
            <x v="55"/>
            <x v="56"/>
            <x v="57"/>
            <x v="58"/>
            <x v="59"/>
            <x v="60"/>
            <x v="61"/>
            <x v="62"/>
            <x v="63"/>
            <x v="64"/>
            <x v="65"/>
          </reference>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hecklist" displayName="Checklist" ref="B4:D18" totalsRowShown="0">
  <autoFilter ref="B4:D18" xr:uid="{00000000-0009-0000-0100-000003000000}">
    <filterColumn colId="0" hiddenButton="1"/>
    <filterColumn colId="1" hiddenButton="1"/>
    <filterColumn colId="2" hiddenButton="1"/>
  </autoFilter>
  <tableColumns count="3">
    <tableColumn id="1" xr3:uid="{00000000-0010-0000-0000-000001000000}" name="Activity"/>
    <tableColumn id="2" xr3:uid="{00000000-0010-0000-0000-000002000000}" name="Owner" dataCellStyle="Owner"/>
    <tableColumn id="3" xr3:uid="{00000000-0010-0000-0000-000003000000}" name="Completion Date" dataCellStyle="Date"/>
  </tableColumns>
  <tableStyleInfo name="Business Plan Checklist" showFirstColumn="0" showLastColumn="1" showRowStripes="0" showColumnStripes="1"/>
  <extLst>
    <ext xmlns:x14="http://schemas.microsoft.com/office/spreadsheetml/2009/9/main" uri="{504A1905-F514-4f6f-8877-14C23A59335A}">
      <x14:table altTextSummary="Enter business planning activities, including Activity description, Owner name, and Completion Date in this tabl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D18"/>
  <sheetViews>
    <sheetView showGridLines="0" workbookViewId="0">
      <pane ySplit="4" topLeftCell="A9" activePane="bottomLeft" state="frozen"/>
      <selection pane="bottomLeft" activeCell="I3" sqref="I3"/>
    </sheetView>
  </sheetViews>
  <sheetFormatPr baseColWidth="10" defaultColWidth="8.83203125" defaultRowHeight="14"/>
  <cols>
    <col min="1" max="1" width="2.6640625" style="2" customWidth="1"/>
    <col min="2" max="2" width="67.83203125" style="2" customWidth="1"/>
    <col min="3" max="4" width="21.6640625" style="2" customWidth="1"/>
    <col min="5" max="5" width="2.6640625" style="2" customWidth="1"/>
    <col min="6" max="16384" width="8.83203125" style="2"/>
  </cols>
  <sheetData>
    <row r="1" spans="2:4" ht="33.75" customHeight="1">
      <c r="B1" s="7" t="s">
        <v>5</v>
      </c>
    </row>
    <row r="2" spans="2:4" ht="45" customHeight="1">
      <c r="B2" s="1" t="s">
        <v>6</v>
      </c>
    </row>
    <row r="3" spans="2:4" ht="49.5" customHeight="1">
      <c r="B3" s="200" t="s">
        <v>3</v>
      </c>
      <c r="C3" s="201"/>
      <c r="D3" s="201"/>
    </row>
    <row r="4" spans="2:4" ht="43" customHeight="1">
      <c r="B4" s="6" t="s">
        <v>2</v>
      </c>
      <c r="C4" s="5" t="s">
        <v>1</v>
      </c>
      <c r="D4" s="5" t="s">
        <v>0</v>
      </c>
    </row>
    <row r="5" spans="2:4" ht="16">
      <c r="B5" s="8"/>
      <c r="C5" s="4"/>
      <c r="D5" s="3"/>
    </row>
    <row r="6" spans="2:4" ht="68">
      <c r="B6" s="8" t="s">
        <v>492</v>
      </c>
      <c r="C6" s="4"/>
      <c r="D6" s="3"/>
    </row>
    <row r="7" spans="2:4" ht="102">
      <c r="B7" s="8" t="s">
        <v>1316</v>
      </c>
      <c r="C7" s="4"/>
      <c r="D7" s="3"/>
    </row>
    <row r="8" spans="2:4" ht="85">
      <c r="B8" s="8" t="s">
        <v>1317</v>
      </c>
      <c r="C8" s="4"/>
      <c r="D8" s="3"/>
    </row>
    <row r="9" spans="2:4" ht="68">
      <c r="B9" s="8" t="s">
        <v>1318</v>
      </c>
      <c r="C9" s="4"/>
      <c r="D9" s="3"/>
    </row>
    <row r="10" spans="2:4" ht="51">
      <c r="B10" s="8" t="s">
        <v>1319</v>
      </c>
      <c r="C10" s="4"/>
      <c r="D10" s="3"/>
    </row>
    <row r="11" spans="2:4" ht="17">
      <c r="B11" s="8" t="s">
        <v>1320</v>
      </c>
      <c r="C11" s="4"/>
      <c r="D11" s="3"/>
    </row>
    <row r="12" spans="2:4" ht="17">
      <c r="B12" s="8" t="s">
        <v>1321</v>
      </c>
      <c r="C12" s="4"/>
      <c r="D12" s="3"/>
    </row>
    <row r="13" spans="2:4" ht="17">
      <c r="B13" s="8" t="s">
        <v>1321</v>
      </c>
      <c r="C13" s="4"/>
      <c r="D13" s="3"/>
    </row>
    <row r="14" spans="2:4" ht="34">
      <c r="B14" s="8" t="s">
        <v>1322</v>
      </c>
      <c r="C14" s="4"/>
      <c r="D14" s="3"/>
    </row>
    <row r="15" spans="2:4" ht="51">
      <c r="B15" s="2" t="s">
        <v>4</v>
      </c>
      <c r="C15" s="4"/>
      <c r="D15" s="3"/>
    </row>
    <row r="16" spans="2:4" ht="51">
      <c r="B16" s="2" t="s">
        <v>4</v>
      </c>
      <c r="C16" s="4"/>
      <c r="D16" s="3"/>
    </row>
    <row r="17" spans="2:4" ht="51">
      <c r="B17" s="2" t="s">
        <v>4</v>
      </c>
      <c r="C17" s="4"/>
      <c r="D17" s="3"/>
    </row>
    <row r="18" spans="2:4" ht="51">
      <c r="B18" s="2" t="s">
        <v>4</v>
      </c>
      <c r="C18" s="4"/>
      <c r="D18" s="3"/>
    </row>
  </sheetData>
  <mergeCells count="1">
    <mergeCell ref="B3:D3"/>
  </mergeCells>
  <phoneticPr fontId="0" type="noConversion"/>
  <dataValidations count="6">
    <dataValidation allowBlank="1" showInputMessage="1" showErrorMessage="1" prompt="Create a Business Plan Checklist in this worksheet" sqref="A1" xr:uid="{00000000-0002-0000-0000-000000000000}"/>
    <dataValidation allowBlank="1" showInputMessage="1" showErrorMessage="1" prompt="Enter Company Name in this cell" sqref="B1" xr:uid="{00000000-0002-0000-0000-000001000000}"/>
    <dataValidation allowBlank="1" showInputMessage="1" showErrorMessage="1" prompt="Title of this worksheet is in this cell" sqref="B2" xr:uid="{00000000-0002-0000-0000-000002000000}"/>
    <dataValidation allowBlank="1" showInputMessage="1" showErrorMessage="1" prompt="Enter Activity in this column under this heading" sqref="B4" xr:uid="{00000000-0002-0000-0000-000003000000}"/>
    <dataValidation allowBlank="1" showInputMessage="1" showErrorMessage="1" prompt="Enter Owner name in this column under this heading" sqref="C4" xr:uid="{00000000-0002-0000-0000-000004000000}"/>
    <dataValidation allowBlank="1" showInputMessage="1" showErrorMessage="1" prompt="Enter Completion Date in this column under this heading" sqref="D4" xr:uid="{00000000-0002-0000-0000-000005000000}"/>
  </dataValidations>
  <printOptions horizontalCentered="1"/>
  <pageMargins left="0.75" right="0.75" top="1" bottom="0.86" header="0.5" footer="0.5"/>
  <pageSetup scale="70"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
  <sheetViews>
    <sheetView topLeftCell="C1" zoomScaleNormal="100" zoomScalePageLayoutView="140" workbookViewId="0">
      <selection activeCell="E24" sqref="E24"/>
    </sheetView>
  </sheetViews>
  <sheetFormatPr baseColWidth="10" defaultColWidth="9" defaultRowHeight="14"/>
  <cols>
    <col min="1" max="1" width="16.83203125" style="9" customWidth="1"/>
    <col min="2" max="2" width="33.83203125" style="9" bestFit="1" customWidth="1"/>
    <col min="3" max="3" width="18.33203125" style="9" bestFit="1" customWidth="1"/>
    <col min="4" max="4" width="25" style="9" bestFit="1" customWidth="1"/>
    <col min="5" max="5" width="62.6640625" style="9" bestFit="1" customWidth="1"/>
    <col min="6" max="6" width="34" style="9" bestFit="1" customWidth="1"/>
    <col min="7" max="7" width="30.6640625" style="9" bestFit="1" customWidth="1"/>
    <col min="8" max="8" width="21.33203125" style="9" customWidth="1"/>
    <col min="9" max="16384" width="9" style="9"/>
  </cols>
  <sheetData>
    <row r="1" spans="1:7">
      <c r="A1" s="196" t="s">
        <v>1559</v>
      </c>
      <c r="B1" s="196" t="s">
        <v>1620</v>
      </c>
      <c r="C1" s="197" t="s">
        <v>1446</v>
      </c>
      <c r="D1" s="196" t="s">
        <v>1560</v>
      </c>
      <c r="E1" s="198" t="s">
        <v>1561</v>
      </c>
      <c r="F1" s="199"/>
      <c r="G1" s="199"/>
    </row>
    <row r="2" spans="1:7">
      <c r="A2" s="191">
        <v>1</v>
      </c>
      <c r="B2" s="192" t="s">
        <v>1475</v>
      </c>
      <c r="C2" s="193"/>
      <c r="D2" s="192" t="s">
        <v>1422</v>
      </c>
      <c r="E2" s="192" t="s">
        <v>1562</v>
      </c>
      <c r="F2" s="192" t="s">
        <v>1460</v>
      </c>
      <c r="G2" s="195" t="s">
        <v>1658</v>
      </c>
    </row>
    <row r="3" spans="1:7">
      <c r="A3" s="191">
        <v>2</v>
      </c>
      <c r="B3" s="192" t="s">
        <v>1563</v>
      </c>
      <c r="C3" s="193"/>
      <c r="D3" s="192" t="s">
        <v>1447</v>
      </c>
      <c r="E3" s="192" t="s">
        <v>1564</v>
      </c>
      <c r="F3" s="192" t="s">
        <v>1461</v>
      </c>
      <c r="G3" s="195" t="s">
        <v>1659</v>
      </c>
    </row>
    <row r="4" spans="1:7">
      <c r="A4" s="191">
        <v>3</v>
      </c>
      <c r="B4" s="192" t="s">
        <v>1621</v>
      </c>
      <c r="C4" s="193" t="s">
        <v>1423</v>
      </c>
      <c r="D4" s="192" t="s">
        <v>1622</v>
      </c>
      <c r="E4" s="195" t="s">
        <v>1687</v>
      </c>
      <c r="F4" s="195" t="s">
        <v>1654</v>
      </c>
      <c r="G4" s="192" t="s">
        <v>1424</v>
      </c>
    </row>
    <row r="5" spans="1:7">
      <c r="A5" s="191">
        <v>4</v>
      </c>
      <c r="B5" s="192" t="s">
        <v>1565</v>
      </c>
      <c r="C5" s="193"/>
      <c r="D5" s="192" t="s">
        <v>1425</v>
      </c>
      <c r="E5" s="192" t="s">
        <v>1606</v>
      </c>
      <c r="F5" s="195" t="s">
        <v>1655</v>
      </c>
      <c r="G5" s="195" t="s">
        <v>1660</v>
      </c>
    </row>
    <row r="6" spans="1:7">
      <c r="A6" s="191">
        <v>5</v>
      </c>
      <c r="B6" s="192" t="s">
        <v>1441</v>
      </c>
      <c r="C6" s="193"/>
      <c r="D6" s="192" t="s">
        <v>1623</v>
      </c>
      <c r="E6" s="195" t="s">
        <v>1651</v>
      </c>
      <c r="F6" s="195" t="s">
        <v>1656</v>
      </c>
      <c r="G6" s="195" t="s">
        <v>1661</v>
      </c>
    </row>
    <row r="7" spans="1:7">
      <c r="A7" s="191">
        <v>6</v>
      </c>
      <c r="B7" s="192" t="s">
        <v>1426</v>
      </c>
      <c r="C7" s="193"/>
      <c r="D7" s="192" t="s">
        <v>1624</v>
      </c>
      <c r="E7" s="195" t="s">
        <v>1652</v>
      </c>
      <c r="F7" s="195" t="s">
        <v>1657</v>
      </c>
      <c r="G7" s="192" t="s">
        <v>1625</v>
      </c>
    </row>
    <row r="8" spans="1:7">
      <c r="A8" s="191">
        <v>7</v>
      </c>
      <c r="B8" s="192" t="s">
        <v>1626</v>
      </c>
      <c r="C8" s="193"/>
      <c r="D8" s="192" t="s">
        <v>1448</v>
      </c>
      <c r="E8" s="195" t="s">
        <v>1653</v>
      </c>
      <c r="F8" s="192" t="s">
        <v>1462</v>
      </c>
      <c r="G8" s="192" t="s">
        <v>1427</v>
      </c>
    </row>
    <row r="9" spans="1:7">
      <c r="A9" s="191">
        <v>8</v>
      </c>
      <c r="B9" s="192" t="s">
        <v>1428</v>
      </c>
      <c r="C9" s="193"/>
      <c r="D9" s="192" t="s">
        <v>1429</v>
      </c>
      <c r="E9" s="195" t="s">
        <v>1686</v>
      </c>
      <c r="F9" s="195" t="s">
        <v>1699</v>
      </c>
      <c r="G9" s="192" t="s">
        <v>1627</v>
      </c>
    </row>
    <row r="10" spans="1:7">
      <c r="A10" s="191">
        <v>9</v>
      </c>
      <c r="B10" s="192" t="s">
        <v>1476</v>
      </c>
      <c r="C10" s="193"/>
      <c r="D10" s="192" t="s">
        <v>1566</v>
      </c>
      <c r="E10" s="192" t="s">
        <v>1628</v>
      </c>
      <c r="F10" s="195" t="s">
        <v>1662</v>
      </c>
      <c r="G10" s="192" t="s">
        <v>1430</v>
      </c>
    </row>
    <row r="11" spans="1:7">
      <c r="A11" s="191">
        <v>10</v>
      </c>
      <c r="B11" s="192" t="s">
        <v>1443</v>
      </c>
      <c r="C11" s="193"/>
      <c r="D11" s="192" t="s">
        <v>1629</v>
      </c>
      <c r="E11" s="195" t="s">
        <v>1668</v>
      </c>
      <c r="F11" s="192" t="s">
        <v>1567</v>
      </c>
      <c r="G11" s="192" t="s">
        <v>1463</v>
      </c>
    </row>
    <row r="12" spans="1:7" ht="30">
      <c r="A12" s="191">
        <v>11</v>
      </c>
      <c r="B12" s="192" t="s">
        <v>1630</v>
      </c>
      <c r="C12" s="193" t="s">
        <v>1568</v>
      </c>
      <c r="D12" s="194" t="s">
        <v>1449</v>
      </c>
      <c r="E12" s="195" t="s">
        <v>1700</v>
      </c>
      <c r="F12" s="192" t="s">
        <v>1477</v>
      </c>
      <c r="G12" s="195" t="s">
        <v>1706</v>
      </c>
    </row>
    <row r="13" spans="1:7">
      <c r="A13" s="191">
        <v>12</v>
      </c>
      <c r="B13" s="192" t="s">
        <v>1631</v>
      </c>
      <c r="C13" s="193" t="s">
        <v>1423</v>
      </c>
      <c r="D13" s="192" t="s">
        <v>1450</v>
      </c>
      <c r="E13" s="192" t="s">
        <v>1459</v>
      </c>
      <c r="F13" s="192" t="s">
        <v>1569</v>
      </c>
      <c r="G13" s="192" t="s">
        <v>1570</v>
      </c>
    </row>
    <row r="14" spans="1:7">
      <c r="A14" s="191">
        <v>13</v>
      </c>
      <c r="B14" s="192" t="s">
        <v>1479</v>
      </c>
      <c r="C14" s="193"/>
      <c r="D14" s="192" t="s">
        <v>1632</v>
      </c>
      <c r="E14" s="195" t="s">
        <v>1667</v>
      </c>
      <c r="F14" s="195" t="s">
        <v>1689</v>
      </c>
      <c r="G14" s="192" t="s">
        <v>1633</v>
      </c>
    </row>
    <row r="15" spans="1:7">
      <c r="A15" s="191">
        <v>14</v>
      </c>
      <c r="B15" s="192" t="s">
        <v>1431</v>
      </c>
      <c r="C15" s="193"/>
      <c r="D15" s="192" t="s">
        <v>1451</v>
      </c>
      <c r="E15" s="192" t="s">
        <v>1701</v>
      </c>
      <c r="F15" s="195" t="s">
        <v>1705</v>
      </c>
      <c r="G15" s="192" t="s">
        <v>1464</v>
      </c>
    </row>
    <row r="16" spans="1:7">
      <c r="A16" s="191">
        <v>15</v>
      </c>
      <c r="B16" s="192" t="s">
        <v>1480</v>
      </c>
      <c r="C16" s="193" t="s">
        <v>1423</v>
      </c>
      <c r="D16" s="192" t="s">
        <v>1571</v>
      </c>
      <c r="E16" s="195" t="s">
        <v>1666</v>
      </c>
      <c r="F16" s="192" t="s">
        <v>1572</v>
      </c>
      <c r="G16" s="192" t="s">
        <v>1465</v>
      </c>
    </row>
    <row r="17" spans="1:7">
      <c r="A17" s="191">
        <v>16</v>
      </c>
      <c r="B17" s="192" t="s">
        <v>1634</v>
      </c>
      <c r="C17" s="193"/>
      <c r="D17" s="192" t="s">
        <v>1425</v>
      </c>
      <c r="E17" s="192" t="s">
        <v>1573</v>
      </c>
      <c r="F17" s="192" t="s">
        <v>1635</v>
      </c>
      <c r="G17" s="195" t="s">
        <v>1688</v>
      </c>
    </row>
    <row r="18" spans="1:7">
      <c r="A18" s="191">
        <v>17</v>
      </c>
      <c r="B18" s="192" t="s">
        <v>1556</v>
      </c>
      <c r="C18" s="193"/>
      <c r="D18" s="192" t="s">
        <v>1636</v>
      </c>
      <c r="E18" s="192" t="s">
        <v>1574</v>
      </c>
      <c r="F18" s="192" t="s">
        <v>1575</v>
      </c>
      <c r="G18" s="192" t="s">
        <v>1576</v>
      </c>
    </row>
    <row r="19" spans="1:7" ht="30">
      <c r="A19" s="191">
        <v>18</v>
      </c>
      <c r="B19" s="192" t="s">
        <v>1444</v>
      </c>
      <c r="C19" s="193" t="s">
        <v>1568</v>
      </c>
      <c r="D19" s="194" t="s">
        <v>1452</v>
      </c>
      <c r="E19" s="195" t="s">
        <v>1690</v>
      </c>
      <c r="F19" s="192" t="s">
        <v>1704</v>
      </c>
      <c r="G19" s="192" t="s">
        <v>1466</v>
      </c>
    </row>
    <row r="20" spans="1:7">
      <c r="A20" s="191">
        <v>19</v>
      </c>
      <c r="B20" s="192" t="s">
        <v>1577</v>
      </c>
      <c r="C20" s="193"/>
      <c r="D20" s="192" t="s">
        <v>1637</v>
      </c>
      <c r="E20" s="192" t="s">
        <v>1474</v>
      </c>
      <c r="F20" s="195" t="s">
        <v>1663</v>
      </c>
      <c r="G20" s="192"/>
    </row>
    <row r="21" spans="1:7">
      <c r="A21" s="191">
        <v>20</v>
      </c>
      <c r="B21" s="192" t="s">
        <v>1445</v>
      </c>
      <c r="C21" s="193" t="s">
        <v>1423</v>
      </c>
      <c r="D21" s="192" t="s">
        <v>1453</v>
      </c>
      <c r="E21" s="195" t="s">
        <v>1665</v>
      </c>
      <c r="F21" s="195" t="s">
        <v>1664</v>
      </c>
      <c r="G21" s="192" t="s">
        <v>1467</v>
      </c>
    </row>
    <row r="22" spans="1:7" ht="30">
      <c r="A22" s="191">
        <v>21</v>
      </c>
      <c r="B22" s="192" t="s">
        <v>1557</v>
      </c>
      <c r="C22" s="193" t="s">
        <v>1568</v>
      </c>
      <c r="D22" s="194" t="s">
        <v>1454</v>
      </c>
      <c r="E22" s="195" t="s">
        <v>1702</v>
      </c>
      <c r="F22" s="192" t="s">
        <v>1433</v>
      </c>
      <c r="G22" s="192" t="s">
        <v>1434</v>
      </c>
    </row>
    <row r="23" spans="1:7" ht="30">
      <c r="A23" s="191">
        <v>22</v>
      </c>
      <c r="B23" s="192" t="s">
        <v>1638</v>
      </c>
      <c r="C23" s="193" t="s">
        <v>1639</v>
      </c>
      <c r="D23" s="194" t="s">
        <v>1455</v>
      </c>
      <c r="E23" s="192" t="s">
        <v>1640</v>
      </c>
      <c r="F23" s="192" t="s">
        <v>1641</v>
      </c>
      <c r="G23" s="192" t="s">
        <v>1642</v>
      </c>
    </row>
    <row r="24" spans="1:7">
      <c r="A24" s="191">
        <v>23</v>
      </c>
      <c r="B24" s="192" t="s">
        <v>1643</v>
      </c>
      <c r="C24" s="193" t="s">
        <v>1423</v>
      </c>
      <c r="D24" s="192" t="s">
        <v>1456</v>
      </c>
      <c r="E24" s="195" t="s">
        <v>1669</v>
      </c>
      <c r="F24" s="192" t="s">
        <v>1644</v>
      </c>
      <c r="G24" s="192"/>
    </row>
    <row r="25" spans="1:7">
      <c r="A25" s="191">
        <v>24</v>
      </c>
      <c r="B25" s="192" t="s">
        <v>1436</v>
      </c>
      <c r="C25" s="193"/>
      <c r="D25" s="192" t="s">
        <v>1645</v>
      </c>
      <c r="E25" s="192" t="s">
        <v>1646</v>
      </c>
      <c r="F25" s="192" t="s">
        <v>1647</v>
      </c>
      <c r="G25" s="192"/>
    </row>
    <row r="26" spans="1:7">
      <c r="A26" s="191">
        <v>25</v>
      </c>
      <c r="B26" s="192" t="s">
        <v>1481</v>
      </c>
      <c r="C26" s="193"/>
      <c r="D26" s="192" t="s">
        <v>1437</v>
      </c>
      <c r="E26" s="192" t="s">
        <v>1648</v>
      </c>
      <c r="F26" s="192" t="s">
        <v>1600</v>
      </c>
      <c r="G26" s="192"/>
    </row>
    <row r="27" spans="1:7">
      <c r="A27" s="191">
        <v>26</v>
      </c>
      <c r="B27" s="192" t="s">
        <v>1649</v>
      </c>
      <c r="C27" s="193"/>
      <c r="D27" s="192" t="s">
        <v>1457</v>
      </c>
      <c r="E27" s="192" t="s">
        <v>1578</v>
      </c>
      <c r="F27" s="195" t="s">
        <v>1670</v>
      </c>
      <c r="G27" s="192"/>
    </row>
    <row r="28" spans="1:7">
      <c r="A28" s="191">
        <v>27</v>
      </c>
      <c r="B28" s="192" t="s">
        <v>1579</v>
      </c>
      <c r="C28" s="193" t="s">
        <v>1423</v>
      </c>
      <c r="D28" s="192" t="s">
        <v>1482</v>
      </c>
      <c r="E28" s="195" t="s">
        <v>1703</v>
      </c>
      <c r="F28" s="192" t="s">
        <v>1580</v>
      </c>
      <c r="G28" s="192"/>
    </row>
    <row r="29" spans="1:7">
      <c r="A29" s="191">
        <v>28</v>
      </c>
      <c r="B29" s="192" t="s">
        <v>1439</v>
      </c>
      <c r="C29" s="193"/>
      <c r="D29" s="192" t="s">
        <v>1458</v>
      </c>
      <c r="E29" s="195" t="s">
        <v>1673</v>
      </c>
      <c r="F29" s="195" t="s">
        <v>1671</v>
      </c>
      <c r="G29" s="192"/>
    </row>
    <row r="30" spans="1:7">
      <c r="A30" s="191">
        <v>29</v>
      </c>
      <c r="B30" s="192" t="s">
        <v>1581</v>
      </c>
      <c r="C30" s="193"/>
      <c r="D30" s="192" t="s">
        <v>1582</v>
      </c>
      <c r="E30" s="195" t="s">
        <v>1674</v>
      </c>
      <c r="F30" s="192" t="s">
        <v>1602</v>
      </c>
      <c r="G30" s="192"/>
    </row>
    <row r="31" spans="1:7">
      <c r="A31" s="191">
        <v>30</v>
      </c>
      <c r="B31" s="192" t="s">
        <v>1483</v>
      </c>
      <c r="C31" s="193" t="s">
        <v>1423</v>
      </c>
      <c r="D31" s="192" t="s">
        <v>1650</v>
      </c>
      <c r="E31" s="195" t="s">
        <v>1675</v>
      </c>
      <c r="F31" s="195" t="s">
        <v>1672</v>
      </c>
      <c r="G31" s="192"/>
    </row>
    <row r="32" spans="1:7">
      <c r="A32" s="191">
        <v>31</v>
      </c>
      <c r="B32" s="192" t="s">
        <v>1583</v>
      </c>
      <c r="C32" s="192"/>
      <c r="D32" s="192"/>
      <c r="E32" s="195" t="s">
        <v>1676</v>
      </c>
      <c r="F32" s="192"/>
      <c r="G32" s="192"/>
    </row>
    <row r="33" spans="1:7">
      <c r="A33" s="191">
        <v>32</v>
      </c>
      <c r="B33" s="192" t="s">
        <v>1584</v>
      </c>
      <c r="C33" s="192"/>
      <c r="D33" s="192"/>
      <c r="E33" s="192" t="s">
        <v>1585</v>
      </c>
      <c r="F33" s="192"/>
      <c r="G33" s="192"/>
    </row>
  </sheetData>
  <phoneticPr fontId="29"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4"/>
  <sheetViews>
    <sheetView tabSelected="1" zoomScaleNormal="100" zoomScalePageLayoutView="134" workbookViewId="0">
      <selection activeCell="F56" sqref="F1:F1048576"/>
    </sheetView>
  </sheetViews>
  <sheetFormatPr baseColWidth="10" defaultColWidth="5" defaultRowHeight="14"/>
  <cols>
    <col min="1" max="1" width="34.1640625" style="9" customWidth="1"/>
    <col min="2" max="2" width="31.1640625" style="9" customWidth="1"/>
    <col min="3" max="3" width="10.1640625" style="9" bestFit="1" customWidth="1"/>
    <col min="4" max="4" width="51.1640625" style="9" customWidth="1"/>
    <col min="5" max="5" width="16.5" style="9" customWidth="1"/>
    <col min="6" max="6" width="12.33203125" style="9" customWidth="1"/>
    <col min="7" max="7" width="12" style="9" customWidth="1"/>
    <col min="8" max="8" width="13.83203125" style="9" customWidth="1"/>
    <col min="9" max="9" width="15.83203125" style="9" customWidth="1"/>
    <col min="10" max="10" width="6.6640625" style="9" customWidth="1"/>
    <col min="11" max="11" width="11" style="9" customWidth="1"/>
    <col min="12" max="12" width="238" style="9" bestFit="1" customWidth="1"/>
    <col min="13" max="14" width="255.6640625" style="9" bestFit="1" customWidth="1"/>
    <col min="15" max="15" width="164.6640625" style="9" bestFit="1" customWidth="1"/>
    <col min="16" max="16" width="43.5" style="9" bestFit="1" customWidth="1"/>
    <col min="17" max="16384" width="5" style="9"/>
  </cols>
  <sheetData>
    <row r="1" spans="1:16">
      <c r="A1" s="9" t="s">
        <v>7</v>
      </c>
      <c r="B1" s="9" t="s">
        <v>8</v>
      </c>
      <c r="C1" s="9" t="s">
        <v>9</v>
      </c>
      <c r="D1" s="9" t="s">
        <v>10</v>
      </c>
      <c r="E1" s="9" t="s">
        <v>11</v>
      </c>
      <c r="F1" s="9" t="s">
        <v>12</v>
      </c>
      <c r="G1" s="9" t="s">
        <v>13</v>
      </c>
      <c r="H1" s="9" t="s">
        <v>14</v>
      </c>
      <c r="I1" s="9" t="s">
        <v>15</v>
      </c>
      <c r="J1" s="9" t="s">
        <v>16</v>
      </c>
      <c r="K1" s="9" t="s">
        <v>17</v>
      </c>
      <c r="L1" s="9" t="s">
        <v>18</v>
      </c>
      <c r="M1" s="9" t="s">
        <v>19</v>
      </c>
      <c r="N1" s="9" t="s">
        <v>19</v>
      </c>
      <c r="O1" s="9" t="s">
        <v>19</v>
      </c>
      <c r="P1" s="9" t="s">
        <v>19</v>
      </c>
    </row>
    <row r="2" spans="1:16">
      <c r="A2" s="9" t="s">
        <v>20</v>
      </c>
      <c r="B2" s="9" t="s">
        <v>21</v>
      </c>
      <c r="C2" s="10">
        <v>41377</v>
      </c>
      <c r="D2" s="9" t="s">
        <v>22</v>
      </c>
      <c r="E2" s="9" t="s">
        <v>23</v>
      </c>
      <c r="F2" s="9" t="s">
        <v>24</v>
      </c>
      <c r="G2" s="9">
        <v>3.5</v>
      </c>
      <c r="H2" s="10">
        <v>41306</v>
      </c>
      <c r="I2" s="9" t="s">
        <v>25</v>
      </c>
      <c r="J2" s="9">
        <v>2</v>
      </c>
      <c r="K2" s="9" t="s">
        <v>26</v>
      </c>
      <c r="L2" s="9" t="s">
        <v>27</v>
      </c>
      <c r="M2" s="9" t="s">
        <v>28</v>
      </c>
    </row>
    <row r="3" spans="1:16">
      <c r="A3" s="9" t="s">
        <v>1694</v>
      </c>
      <c r="B3" s="9" t="s">
        <v>29</v>
      </c>
      <c r="C3" s="10">
        <v>41366</v>
      </c>
      <c r="D3" s="9" t="s">
        <v>30</v>
      </c>
      <c r="E3" s="9" t="s">
        <v>31</v>
      </c>
      <c r="F3" s="9" t="s">
        <v>32</v>
      </c>
      <c r="G3" s="9">
        <v>4</v>
      </c>
      <c r="H3" s="10">
        <v>41306</v>
      </c>
      <c r="I3" s="9" t="s">
        <v>33</v>
      </c>
      <c r="J3" s="9">
        <v>4</v>
      </c>
      <c r="K3" s="9" t="s">
        <v>34</v>
      </c>
      <c r="L3" s="9" t="s">
        <v>35</v>
      </c>
      <c r="M3" s="9" t="s">
        <v>36</v>
      </c>
      <c r="N3" s="9" t="s">
        <v>37</v>
      </c>
    </row>
    <row r="4" spans="1:16">
      <c r="A4" s="9" t="s">
        <v>1586</v>
      </c>
      <c r="B4" s="181" t="s">
        <v>1445</v>
      </c>
      <c r="C4" s="10">
        <v>41190</v>
      </c>
      <c r="D4" s="9" t="s">
        <v>38</v>
      </c>
      <c r="E4" s="9" t="s">
        <v>39</v>
      </c>
      <c r="F4" s="9" t="s">
        <v>40</v>
      </c>
      <c r="G4" s="9">
        <v>4</v>
      </c>
      <c r="H4" s="10">
        <v>41306</v>
      </c>
      <c r="I4" s="9" t="s">
        <v>41</v>
      </c>
      <c r="J4" s="9">
        <v>2</v>
      </c>
      <c r="K4" s="9" t="s">
        <v>42</v>
      </c>
      <c r="L4" s="11" t="s">
        <v>43</v>
      </c>
      <c r="M4" s="11" t="s">
        <v>44</v>
      </c>
    </row>
    <row r="5" spans="1:16">
      <c r="A5" s="9" t="s">
        <v>1587</v>
      </c>
      <c r="B5" s="9" t="s">
        <v>45</v>
      </c>
      <c r="C5" s="10">
        <v>41340</v>
      </c>
      <c r="D5" s="9" t="s">
        <v>46</v>
      </c>
      <c r="E5" s="9" t="s">
        <v>39</v>
      </c>
      <c r="F5" s="9" t="s">
        <v>24</v>
      </c>
      <c r="G5" s="9">
        <v>4.5</v>
      </c>
      <c r="H5" s="10">
        <v>40923</v>
      </c>
      <c r="I5" s="9" t="s">
        <v>47</v>
      </c>
      <c r="J5" s="9">
        <v>4</v>
      </c>
      <c r="K5" s="9" t="s">
        <v>48</v>
      </c>
      <c r="L5" s="12" t="s">
        <v>49</v>
      </c>
      <c r="M5" s="9" t="s">
        <v>50</v>
      </c>
    </row>
    <row r="6" spans="1:16">
      <c r="A6" s="9" t="s">
        <v>51</v>
      </c>
      <c r="B6" s="9" t="s">
        <v>52</v>
      </c>
      <c r="C6" s="10">
        <v>41334</v>
      </c>
      <c r="D6" s="9" t="s">
        <v>53</v>
      </c>
      <c r="E6" s="9" t="s">
        <v>54</v>
      </c>
      <c r="F6" s="9" t="s">
        <v>55</v>
      </c>
      <c r="G6" s="9">
        <v>3.5</v>
      </c>
      <c r="H6" s="10">
        <v>41306</v>
      </c>
      <c r="I6" s="9" t="s">
        <v>56</v>
      </c>
      <c r="J6" s="9">
        <v>2</v>
      </c>
      <c r="K6" s="9" t="s">
        <v>57</v>
      </c>
      <c r="L6" s="9" t="s">
        <v>58</v>
      </c>
      <c r="M6" s="11" t="s">
        <v>59</v>
      </c>
    </row>
    <row r="7" spans="1:16">
      <c r="A7" s="9" t="s">
        <v>60</v>
      </c>
      <c r="B7" s="9" t="s">
        <v>61</v>
      </c>
      <c r="C7" s="10">
        <v>41377</v>
      </c>
      <c r="D7" s="9" t="s">
        <v>62</v>
      </c>
      <c r="E7" s="9" t="s">
        <v>39</v>
      </c>
      <c r="F7" s="9" t="s">
        <v>24</v>
      </c>
      <c r="G7" s="9">
        <v>3.5</v>
      </c>
      <c r="H7" s="10">
        <v>41306</v>
      </c>
      <c r="I7" s="9" t="s">
        <v>63</v>
      </c>
      <c r="J7" s="9">
        <v>2</v>
      </c>
      <c r="K7" s="9" t="s">
        <v>57</v>
      </c>
      <c r="L7" s="11" t="s">
        <v>64</v>
      </c>
      <c r="M7" s="11" t="s">
        <v>65</v>
      </c>
    </row>
    <row r="8" spans="1:16">
      <c r="A8" s="9" t="s">
        <v>1588</v>
      </c>
      <c r="B8" s="180" t="s">
        <v>1479</v>
      </c>
      <c r="C8" s="10">
        <v>41238</v>
      </c>
      <c r="D8" s="9" t="s">
        <v>67</v>
      </c>
      <c r="E8" s="9" t="s">
        <v>68</v>
      </c>
      <c r="F8" s="9" t="s">
        <v>24</v>
      </c>
      <c r="G8" s="9">
        <v>4</v>
      </c>
      <c r="H8" s="10">
        <v>41306</v>
      </c>
      <c r="I8" s="9" t="s">
        <v>69</v>
      </c>
      <c r="J8" s="9">
        <v>3</v>
      </c>
      <c r="K8" s="9" t="s">
        <v>70</v>
      </c>
      <c r="L8" s="11" t="s">
        <v>71</v>
      </c>
    </row>
    <row r="9" spans="1:16">
      <c r="A9" s="9" t="s">
        <v>72</v>
      </c>
      <c r="B9" s="180" t="s">
        <v>1553</v>
      </c>
      <c r="C9" s="10">
        <v>41238</v>
      </c>
      <c r="D9" s="9" t="s">
        <v>73</v>
      </c>
      <c r="E9" s="9" t="s">
        <v>31</v>
      </c>
      <c r="F9" s="9" t="s">
        <v>74</v>
      </c>
      <c r="G9" s="9">
        <v>3.5</v>
      </c>
      <c r="H9" s="10">
        <v>41838</v>
      </c>
      <c r="I9" s="9" t="s">
        <v>75</v>
      </c>
      <c r="J9" s="9">
        <v>5</v>
      </c>
      <c r="K9" s="9" t="s">
        <v>76</v>
      </c>
      <c r="L9" s="12" t="s">
        <v>77</v>
      </c>
      <c r="M9" s="9" t="s">
        <v>78</v>
      </c>
    </row>
    <row r="10" spans="1:16">
      <c r="A10" s="9" t="s">
        <v>1695</v>
      </c>
      <c r="B10" s="9" t="s">
        <v>79</v>
      </c>
      <c r="C10" s="10">
        <v>41349</v>
      </c>
      <c r="D10" s="9" t="s">
        <v>80</v>
      </c>
      <c r="E10" s="9" t="s">
        <v>81</v>
      </c>
      <c r="F10" s="9" t="s">
        <v>82</v>
      </c>
      <c r="G10" s="9">
        <v>3.5</v>
      </c>
      <c r="H10" s="10">
        <v>41820</v>
      </c>
      <c r="I10" s="9" t="s">
        <v>83</v>
      </c>
      <c r="J10" s="9">
        <v>3</v>
      </c>
      <c r="K10" s="9" t="s">
        <v>70</v>
      </c>
      <c r="L10" s="12" t="s">
        <v>84</v>
      </c>
      <c r="M10" s="9" t="s">
        <v>85</v>
      </c>
    </row>
    <row r="11" spans="1:16">
      <c r="A11" s="9" t="s">
        <v>1589</v>
      </c>
      <c r="B11" s="181" t="s">
        <v>1554</v>
      </c>
      <c r="C11" s="10">
        <v>41333</v>
      </c>
      <c r="D11" s="9" t="s">
        <v>86</v>
      </c>
      <c r="E11" s="9" t="s">
        <v>81</v>
      </c>
      <c r="F11" s="9" t="s">
        <v>87</v>
      </c>
      <c r="G11" s="9">
        <v>5</v>
      </c>
      <c r="H11" s="10">
        <v>41306</v>
      </c>
      <c r="I11" s="9" t="s">
        <v>88</v>
      </c>
      <c r="J11" s="9">
        <v>2</v>
      </c>
      <c r="K11" s="9" t="s">
        <v>57</v>
      </c>
      <c r="L11" s="11" t="s">
        <v>89</v>
      </c>
      <c r="M11" s="11" t="s">
        <v>90</v>
      </c>
    </row>
    <row r="12" spans="1:16">
      <c r="A12" s="9" t="s">
        <v>91</v>
      </c>
      <c r="B12" s="180" t="s">
        <v>1432</v>
      </c>
      <c r="C12" s="10">
        <v>41275</v>
      </c>
      <c r="D12" s="9" t="s">
        <v>92</v>
      </c>
      <c r="E12" s="9" t="s">
        <v>81</v>
      </c>
      <c r="F12" s="9" t="s">
        <v>40</v>
      </c>
      <c r="G12" s="9">
        <v>4.5</v>
      </c>
      <c r="H12" s="10">
        <v>41729</v>
      </c>
      <c r="I12" s="9" t="s">
        <v>93</v>
      </c>
      <c r="J12" s="9">
        <v>4</v>
      </c>
      <c r="K12" s="9" t="s">
        <v>66</v>
      </c>
      <c r="L12" s="11" t="s">
        <v>94</v>
      </c>
      <c r="M12" s="9" t="s">
        <v>95</v>
      </c>
      <c r="N12" s="9" t="s">
        <v>96</v>
      </c>
    </row>
    <row r="13" spans="1:16">
      <c r="A13" s="9" t="s">
        <v>1590</v>
      </c>
      <c r="B13" s="181" t="s">
        <v>1468</v>
      </c>
      <c r="C13" s="10">
        <v>41426</v>
      </c>
      <c r="D13" s="9" t="s">
        <v>97</v>
      </c>
      <c r="E13" s="9" t="s">
        <v>31</v>
      </c>
      <c r="F13" s="9" t="s">
        <v>24</v>
      </c>
      <c r="G13" s="9">
        <v>4.5</v>
      </c>
      <c r="H13" s="10">
        <v>41306</v>
      </c>
      <c r="I13" s="9" t="s">
        <v>98</v>
      </c>
      <c r="J13" s="9">
        <v>3</v>
      </c>
      <c r="K13" s="9" t="s">
        <v>70</v>
      </c>
      <c r="L13" s="11" t="s">
        <v>99</v>
      </c>
    </row>
    <row r="14" spans="1:16">
      <c r="A14" s="9" t="s">
        <v>1591</v>
      </c>
      <c r="B14" s="180" t="s">
        <v>1428</v>
      </c>
      <c r="C14" s="10">
        <v>41395</v>
      </c>
      <c r="D14" s="9" t="s">
        <v>100</v>
      </c>
      <c r="E14" s="9" t="s">
        <v>81</v>
      </c>
      <c r="F14" s="9" t="s">
        <v>87</v>
      </c>
      <c r="G14" s="9">
        <v>4.5</v>
      </c>
      <c r="H14" s="10">
        <v>41306</v>
      </c>
      <c r="I14" s="9" t="s">
        <v>101</v>
      </c>
      <c r="J14" s="9">
        <v>4</v>
      </c>
      <c r="K14" s="9" t="s">
        <v>66</v>
      </c>
      <c r="L14" s="12" t="s">
        <v>1677</v>
      </c>
      <c r="M14" s="9" t="s">
        <v>102</v>
      </c>
    </row>
    <row r="15" spans="1:16">
      <c r="A15" s="9" t="s">
        <v>103</v>
      </c>
      <c r="B15" s="181" t="s">
        <v>1555</v>
      </c>
      <c r="C15" s="10">
        <v>41333</v>
      </c>
      <c r="D15" s="9" t="s">
        <v>104</v>
      </c>
      <c r="E15" s="9" t="s">
        <v>31</v>
      </c>
      <c r="F15" s="9" t="s">
        <v>105</v>
      </c>
      <c r="G15" s="9">
        <v>3</v>
      </c>
      <c r="H15" s="10">
        <v>41306</v>
      </c>
      <c r="I15" s="9" t="s">
        <v>106</v>
      </c>
      <c r="J15" s="9">
        <v>5</v>
      </c>
      <c r="K15" s="9" t="s">
        <v>76</v>
      </c>
      <c r="L15" s="12" t="s">
        <v>107</v>
      </c>
      <c r="M15" s="9" t="s">
        <v>108</v>
      </c>
    </row>
    <row r="16" spans="1:16">
      <c r="A16" s="9" t="s">
        <v>1592</v>
      </c>
      <c r="B16" s="9" t="s">
        <v>1470</v>
      </c>
      <c r="C16" s="10">
        <v>41190</v>
      </c>
      <c r="D16" s="9" t="s">
        <v>109</v>
      </c>
      <c r="E16" s="9" t="s">
        <v>39</v>
      </c>
      <c r="F16" s="9" t="s">
        <v>32</v>
      </c>
      <c r="G16" s="9">
        <v>4</v>
      </c>
      <c r="H16" s="10">
        <v>41306</v>
      </c>
      <c r="I16" s="9" t="s">
        <v>110</v>
      </c>
      <c r="J16" s="9">
        <v>4</v>
      </c>
      <c r="K16" s="9" t="s">
        <v>66</v>
      </c>
      <c r="L16" s="11" t="s">
        <v>111</v>
      </c>
      <c r="M16" s="11" t="s">
        <v>112</v>
      </c>
    </row>
    <row r="17" spans="1:16">
      <c r="A17" s="9" t="s">
        <v>1593</v>
      </c>
      <c r="B17" s="9" t="s">
        <v>113</v>
      </c>
      <c r="C17" s="10">
        <v>41223</v>
      </c>
      <c r="D17" s="9" t="s">
        <v>114</v>
      </c>
      <c r="E17" s="9" t="s">
        <v>115</v>
      </c>
      <c r="F17" s="9" t="s">
        <v>116</v>
      </c>
      <c r="G17" s="9">
        <v>4.5</v>
      </c>
      <c r="H17" s="10">
        <v>41306</v>
      </c>
      <c r="I17" s="9" t="s">
        <v>117</v>
      </c>
      <c r="J17" s="9">
        <v>2</v>
      </c>
      <c r="K17" s="9" t="s">
        <v>57</v>
      </c>
      <c r="L17" s="11" t="s">
        <v>118</v>
      </c>
    </row>
    <row r="18" spans="1:16">
      <c r="A18" s="9" t="s">
        <v>1594</v>
      </c>
      <c r="B18" s="9" t="s">
        <v>113</v>
      </c>
      <c r="C18" s="10">
        <v>41223</v>
      </c>
      <c r="D18" s="9" t="s">
        <v>119</v>
      </c>
      <c r="E18" s="9" t="s">
        <v>39</v>
      </c>
      <c r="F18" s="9" t="s">
        <v>24</v>
      </c>
      <c r="G18" s="9">
        <v>4.5</v>
      </c>
      <c r="H18" s="10">
        <v>41306</v>
      </c>
      <c r="I18" s="9" t="s">
        <v>120</v>
      </c>
      <c r="J18" s="9">
        <v>3</v>
      </c>
      <c r="K18" s="9" t="s">
        <v>70</v>
      </c>
      <c r="L18" s="12" t="s">
        <v>121</v>
      </c>
      <c r="M18" s="9" t="s">
        <v>122</v>
      </c>
      <c r="N18" s="9" t="s">
        <v>123</v>
      </c>
    </row>
    <row r="19" spans="1:16">
      <c r="A19" s="9" t="s">
        <v>124</v>
      </c>
      <c r="B19" s="9" t="s">
        <v>125</v>
      </c>
      <c r="C19" s="10">
        <v>41365</v>
      </c>
      <c r="D19" s="9" t="s">
        <v>126</v>
      </c>
      <c r="E19" s="9" t="s">
        <v>127</v>
      </c>
      <c r="F19" s="9" t="s">
        <v>128</v>
      </c>
      <c r="G19" s="9">
        <v>4.5</v>
      </c>
      <c r="H19" s="10">
        <v>41526</v>
      </c>
      <c r="I19" s="9" t="s">
        <v>129</v>
      </c>
      <c r="J19" s="9">
        <v>4</v>
      </c>
      <c r="K19" s="9" t="s">
        <v>66</v>
      </c>
      <c r="L19" s="11" t="s">
        <v>130</v>
      </c>
      <c r="M19" s="11" t="s">
        <v>131</v>
      </c>
      <c r="N19" s="11" t="s">
        <v>132</v>
      </c>
      <c r="O19" s="11" t="s">
        <v>133</v>
      </c>
      <c r="P19" s="11" t="s">
        <v>134</v>
      </c>
    </row>
    <row r="20" spans="1:16">
      <c r="A20" s="9" t="s">
        <v>135</v>
      </c>
      <c r="B20" s="9" t="s">
        <v>79</v>
      </c>
      <c r="C20" s="10">
        <v>41349</v>
      </c>
      <c r="D20" s="9" t="s">
        <v>136</v>
      </c>
      <c r="E20" s="9" t="s">
        <v>39</v>
      </c>
      <c r="F20" s="9" t="s">
        <v>137</v>
      </c>
      <c r="G20" s="9">
        <v>3</v>
      </c>
      <c r="H20" s="10">
        <v>41799</v>
      </c>
      <c r="I20" s="9" t="s">
        <v>138</v>
      </c>
      <c r="J20" s="9">
        <v>5</v>
      </c>
      <c r="K20" s="9" t="s">
        <v>76</v>
      </c>
      <c r="L20" s="12" t="s">
        <v>139</v>
      </c>
    </row>
    <row r="21" spans="1:16">
      <c r="A21" s="9" t="s">
        <v>1595</v>
      </c>
      <c r="B21" s="180" t="s">
        <v>1442</v>
      </c>
      <c r="C21" s="10">
        <v>41404</v>
      </c>
      <c r="D21" s="9" t="s">
        <v>140</v>
      </c>
      <c r="E21" s="9" t="s">
        <v>39</v>
      </c>
      <c r="F21" s="9" t="s">
        <v>141</v>
      </c>
      <c r="G21" s="9">
        <v>3</v>
      </c>
      <c r="H21" s="10">
        <v>41564</v>
      </c>
      <c r="I21" s="9" t="s">
        <v>142</v>
      </c>
      <c r="J21" s="9">
        <v>3</v>
      </c>
      <c r="K21" s="9" t="s">
        <v>70</v>
      </c>
      <c r="L21" s="11" t="s">
        <v>143</v>
      </c>
    </row>
    <row r="22" spans="1:16">
      <c r="A22" s="9" t="s">
        <v>144</v>
      </c>
      <c r="B22" s="180" t="s">
        <v>1442</v>
      </c>
      <c r="C22" s="10">
        <v>41404</v>
      </c>
      <c r="D22" s="9" t="s">
        <v>145</v>
      </c>
      <c r="E22" s="9" t="s">
        <v>54</v>
      </c>
      <c r="F22" s="9" t="s">
        <v>24</v>
      </c>
      <c r="G22" s="9">
        <v>3</v>
      </c>
      <c r="H22" s="10">
        <v>41810</v>
      </c>
      <c r="I22" s="9" t="s">
        <v>146</v>
      </c>
      <c r="J22" s="9">
        <v>4</v>
      </c>
      <c r="K22" s="9" t="s">
        <v>66</v>
      </c>
      <c r="L22" s="11" t="s">
        <v>147</v>
      </c>
      <c r="M22" s="9" t="s">
        <v>148</v>
      </c>
    </row>
    <row r="23" spans="1:16">
      <c r="A23" s="9" t="s">
        <v>149</v>
      </c>
      <c r="B23" s="9" t="s">
        <v>150</v>
      </c>
      <c r="C23" s="10">
        <v>41306</v>
      </c>
      <c r="D23" s="9" t="s">
        <v>151</v>
      </c>
      <c r="E23" s="9" t="s">
        <v>152</v>
      </c>
      <c r="F23" s="9" t="s">
        <v>40</v>
      </c>
      <c r="G23" s="9">
        <v>4.5</v>
      </c>
      <c r="H23" s="10">
        <v>41582</v>
      </c>
      <c r="I23" s="9" t="s">
        <v>153</v>
      </c>
      <c r="J23" s="9">
        <v>5</v>
      </c>
      <c r="K23" s="9" t="s">
        <v>76</v>
      </c>
      <c r="L23" s="12" t="s">
        <v>154</v>
      </c>
      <c r="M23" s="9" t="s">
        <v>155</v>
      </c>
    </row>
    <row r="24" spans="1:16">
      <c r="A24" s="9" t="s">
        <v>156</v>
      </c>
      <c r="B24" s="180" t="s">
        <v>1556</v>
      </c>
      <c r="C24" s="10">
        <v>41275</v>
      </c>
      <c r="D24" s="9" t="s">
        <v>157</v>
      </c>
      <c r="E24" s="9" t="s">
        <v>31</v>
      </c>
      <c r="F24" s="9" t="s">
        <v>82</v>
      </c>
      <c r="G24" s="9">
        <v>4.5</v>
      </c>
      <c r="H24" s="10">
        <v>41306</v>
      </c>
      <c r="I24" s="9" t="s">
        <v>158</v>
      </c>
      <c r="J24" s="9">
        <v>3</v>
      </c>
      <c r="K24" s="9" t="s">
        <v>70</v>
      </c>
      <c r="L24" s="12" t="s">
        <v>159</v>
      </c>
      <c r="M24" s="9" t="s">
        <v>160</v>
      </c>
      <c r="N24" s="9" t="s">
        <v>161</v>
      </c>
      <c r="O24" s="9" t="s">
        <v>162</v>
      </c>
    </row>
    <row r="25" spans="1:16">
      <c r="A25" s="9" t="s">
        <v>1691</v>
      </c>
      <c r="B25" s="9" t="s">
        <v>163</v>
      </c>
      <c r="C25" s="10">
        <v>41395</v>
      </c>
      <c r="D25" s="9" t="s">
        <v>164</v>
      </c>
      <c r="E25" s="9" t="s">
        <v>39</v>
      </c>
      <c r="F25" s="9" t="s">
        <v>165</v>
      </c>
      <c r="G25" s="9">
        <v>4</v>
      </c>
      <c r="H25" s="10">
        <v>41599</v>
      </c>
      <c r="I25" s="9" t="s">
        <v>166</v>
      </c>
      <c r="J25" s="9">
        <v>2</v>
      </c>
      <c r="K25" s="9" t="s">
        <v>57</v>
      </c>
      <c r="L25" s="11" t="s">
        <v>167</v>
      </c>
    </row>
    <row r="26" spans="1:16">
      <c r="A26" s="9" t="s">
        <v>1692</v>
      </c>
      <c r="B26" s="9" t="s">
        <v>168</v>
      </c>
      <c r="C26" s="10">
        <v>41288</v>
      </c>
      <c r="D26" s="9" t="s">
        <v>169</v>
      </c>
      <c r="E26" s="9" t="s">
        <v>127</v>
      </c>
      <c r="F26" s="9" t="s">
        <v>170</v>
      </c>
      <c r="G26" s="9">
        <v>3</v>
      </c>
      <c r="H26" s="10">
        <v>41306</v>
      </c>
      <c r="I26" s="9" t="s">
        <v>171</v>
      </c>
      <c r="J26" s="9">
        <v>3</v>
      </c>
      <c r="K26" s="9" t="s">
        <v>70</v>
      </c>
      <c r="L26" s="12" t="s">
        <v>172</v>
      </c>
      <c r="M26" s="9" t="s">
        <v>173</v>
      </c>
    </row>
    <row r="27" spans="1:16">
      <c r="A27" s="9" t="s">
        <v>1596</v>
      </c>
      <c r="B27" s="182" t="s">
        <v>1444</v>
      </c>
      <c r="C27" s="10">
        <v>41288</v>
      </c>
      <c r="D27" s="9" t="s">
        <v>174</v>
      </c>
      <c r="E27" s="9" t="s">
        <v>175</v>
      </c>
      <c r="F27" s="9" t="s">
        <v>176</v>
      </c>
      <c r="G27" s="9">
        <v>3.5</v>
      </c>
      <c r="H27" s="10">
        <v>41306</v>
      </c>
      <c r="I27" s="9" t="s">
        <v>177</v>
      </c>
      <c r="J27" s="9">
        <v>5</v>
      </c>
      <c r="K27" s="9" t="s">
        <v>76</v>
      </c>
      <c r="L27" s="11" t="s">
        <v>1678</v>
      </c>
      <c r="M27" s="11" t="s">
        <v>178</v>
      </c>
    </row>
    <row r="28" spans="1:16">
      <c r="A28" s="9" t="s">
        <v>1597</v>
      </c>
      <c r="B28" s="9" t="s">
        <v>52</v>
      </c>
      <c r="C28" s="10">
        <v>41334</v>
      </c>
      <c r="D28" s="9" t="s">
        <v>179</v>
      </c>
      <c r="E28" s="9" t="s">
        <v>180</v>
      </c>
      <c r="F28" s="9" t="s">
        <v>181</v>
      </c>
      <c r="G28" s="9">
        <v>2.5</v>
      </c>
      <c r="H28" s="10">
        <v>41306</v>
      </c>
      <c r="I28" s="9" t="s">
        <v>182</v>
      </c>
      <c r="J28" s="9">
        <v>3</v>
      </c>
      <c r="K28" s="9" t="s">
        <v>70</v>
      </c>
      <c r="L28" s="12" t="s">
        <v>183</v>
      </c>
      <c r="M28" s="11" t="s">
        <v>184</v>
      </c>
    </row>
    <row r="29" spans="1:16">
      <c r="A29" s="9" t="s">
        <v>185</v>
      </c>
      <c r="B29" s="9" t="s">
        <v>186</v>
      </c>
      <c r="C29" s="10">
        <v>41456</v>
      </c>
      <c r="D29" s="9" t="s">
        <v>187</v>
      </c>
      <c r="E29" s="9" t="s">
        <v>39</v>
      </c>
      <c r="F29" s="9" t="s">
        <v>181</v>
      </c>
      <c r="G29" s="9">
        <v>4.5</v>
      </c>
      <c r="H29" s="10">
        <v>41747</v>
      </c>
      <c r="I29" s="9" t="s">
        <v>188</v>
      </c>
      <c r="J29" s="9">
        <v>5</v>
      </c>
      <c r="K29" s="9" t="s">
        <v>76</v>
      </c>
      <c r="L29" s="11" t="s">
        <v>189</v>
      </c>
      <c r="M29" s="9" t="s">
        <v>190</v>
      </c>
    </row>
    <row r="30" spans="1:16">
      <c r="A30" s="9" t="s">
        <v>191</v>
      </c>
      <c r="B30" s="182" t="s">
        <v>1557</v>
      </c>
      <c r="C30" s="10">
        <v>41122</v>
      </c>
      <c r="D30" s="9" t="s">
        <v>192</v>
      </c>
      <c r="E30" s="9" t="s">
        <v>31</v>
      </c>
      <c r="F30" s="9" t="s">
        <v>24</v>
      </c>
      <c r="G30" s="9">
        <v>4.5</v>
      </c>
      <c r="H30" s="10">
        <v>42255</v>
      </c>
      <c r="I30" s="9" t="s">
        <v>193</v>
      </c>
      <c r="J30" s="9">
        <v>2</v>
      </c>
      <c r="K30" s="9" t="s">
        <v>57</v>
      </c>
      <c r="L30" s="12" t="s">
        <v>194</v>
      </c>
      <c r="M30" s="9" t="s">
        <v>195</v>
      </c>
    </row>
    <row r="31" spans="1:16">
      <c r="A31" s="9" t="s">
        <v>196</v>
      </c>
      <c r="B31" s="9" t="s">
        <v>197</v>
      </c>
      <c r="C31" s="10">
        <v>41214</v>
      </c>
      <c r="D31" s="9" t="s">
        <v>198</v>
      </c>
      <c r="E31" s="9" t="s">
        <v>81</v>
      </c>
      <c r="F31" s="9" t="s">
        <v>24</v>
      </c>
      <c r="G31" s="9">
        <v>4.5</v>
      </c>
      <c r="H31" s="10">
        <v>42191</v>
      </c>
      <c r="I31" s="9" t="s">
        <v>199</v>
      </c>
      <c r="J31" s="9">
        <v>3</v>
      </c>
      <c r="K31" s="9" t="s">
        <v>70</v>
      </c>
      <c r="L31" s="11" t="s">
        <v>200</v>
      </c>
      <c r="M31" s="9" t="s">
        <v>201</v>
      </c>
    </row>
    <row r="32" spans="1:16">
      <c r="A32" s="9" t="s">
        <v>1598</v>
      </c>
      <c r="B32" s="181" t="s">
        <v>1468</v>
      </c>
      <c r="C32" s="10">
        <v>41426</v>
      </c>
      <c r="D32" s="9" t="s">
        <v>202</v>
      </c>
      <c r="E32" s="9" t="s">
        <v>54</v>
      </c>
      <c r="F32" s="9" t="s">
        <v>203</v>
      </c>
      <c r="G32" s="9">
        <v>4.5</v>
      </c>
      <c r="H32" s="10">
        <v>42462</v>
      </c>
      <c r="I32" s="9" t="s">
        <v>204</v>
      </c>
      <c r="J32" s="9">
        <v>3</v>
      </c>
      <c r="K32" s="9" t="s">
        <v>70</v>
      </c>
      <c r="L32" s="11" t="s">
        <v>205</v>
      </c>
    </row>
    <row r="33" spans="1:16">
      <c r="A33" s="9" t="s">
        <v>206</v>
      </c>
      <c r="B33" s="9" t="s">
        <v>207</v>
      </c>
      <c r="C33" s="10">
        <v>41487</v>
      </c>
      <c r="D33" s="9" t="s">
        <v>208</v>
      </c>
      <c r="E33" s="9" t="s">
        <v>39</v>
      </c>
      <c r="F33" s="9" t="s">
        <v>24</v>
      </c>
      <c r="G33" s="9">
        <v>4.5</v>
      </c>
      <c r="H33" s="10">
        <v>42093</v>
      </c>
      <c r="I33" s="9" t="s">
        <v>209</v>
      </c>
      <c r="J33" s="9">
        <v>3</v>
      </c>
      <c r="K33" s="9" t="s">
        <v>70</v>
      </c>
      <c r="L33" s="11" t="s">
        <v>210</v>
      </c>
      <c r="M33" s="11" t="s">
        <v>211</v>
      </c>
      <c r="N33" s="11" t="s">
        <v>212</v>
      </c>
      <c r="O33" s="11" t="s">
        <v>213</v>
      </c>
      <c r="P33" s="11" t="s">
        <v>214</v>
      </c>
    </row>
    <row r="34" spans="1:16">
      <c r="A34" s="9" t="s">
        <v>1707</v>
      </c>
      <c r="B34" s="9" t="s">
        <v>215</v>
      </c>
      <c r="C34" s="10">
        <v>41487</v>
      </c>
      <c r="D34" s="9" t="s">
        <v>216</v>
      </c>
      <c r="E34" s="9" t="s">
        <v>39</v>
      </c>
      <c r="F34" s="9" t="s">
        <v>217</v>
      </c>
      <c r="G34" s="9">
        <v>4.5</v>
      </c>
      <c r="H34" s="10">
        <v>42324</v>
      </c>
      <c r="I34" s="9" t="s">
        <v>218</v>
      </c>
      <c r="J34" s="9">
        <v>3</v>
      </c>
      <c r="K34" s="9" t="s">
        <v>70</v>
      </c>
      <c r="L34" s="11" t="s">
        <v>219</v>
      </c>
    </row>
    <row r="35" spans="1:16">
      <c r="A35" s="9" t="s">
        <v>1693</v>
      </c>
      <c r="B35" s="9" t="s">
        <v>220</v>
      </c>
      <c r="C35" s="10">
        <v>41365</v>
      </c>
      <c r="D35" s="9" t="s">
        <v>221</v>
      </c>
      <c r="E35" s="9" t="s">
        <v>39</v>
      </c>
      <c r="F35" s="9" t="s">
        <v>222</v>
      </c>
      <c r="G35" s="9">
        <v>4.5</v>
      </c>
      <c r="H35" s="10">
        <v>42198</v>
      </c>
      <c r="I35" s="9" t="s">
        <v>223</v>
      </c>
      <c r="J35" s="9">
        <v>2</v>
      </c>
      <c r="K35" s="9" t="s">
        <v>57</v>
      </c>
      <c r="L35" s="11" t="s">
        <v>1679</v>
      </c>
      <c r="M35" s="9" t="s">
        <v>224</v>
      </c>
    </row>
    <row r="36" spans="1:16">
      <c r="A36" s="9" t="s">
        <v>1599</v>
      </c>
      <c r="B36" s="9" t="s">
        <v>225</v>
      </c>
      <c r="C36" s="10">
        <v>41030</v>
      </c>
      <c r="D36" s="9" t="s">
        <v>226</v>
      </c>
      <c r="E36" s="9" t="s">
        <v>227</v>
      </c>
      <c r="F36" s="9" t="s">
        <v>217</v>
      </c>
      <c r="G36" s="9">
        <v>3.5</v>
      </c>
      <c r="H36" s="10">
        <v>42188</v>
      </c>
      <c r="I36" s="9" t="s">
        <v>228</v>
      </c>
      <c r="J36" s="9">
        <v>3</v>
      </c>
      <c r="K36" s="9" t="s">
        <v>70</v>
      </c>
      <c r="L36" s="11" t="s">
        <v>229</v>
      </c>
      <c r="M36" s="11" t="s">
        <v>230</v>
      </c>
    </row>
    <row r="37" spans="1:16">
      <c r="A37" s="9" t="s">
        <v>231</v>
      </c>
      <c r="B37" s="9" t="s">
        <v>232</v>
      </c>
      <c r="C37" s="10">
        <v>41183</v>
      </c>
      <c r="D37" s="9" t="s">
        <v>233</v>
      </c>
      <c r="E37" s="9" t="s">
        <v>175</v>
      </c>
      <c r="F37" s="9" t="s">
        <v>55</v>
      </c>
      <c r="G37" s="9">
        <v>4.5</v>
      </c>
      <c r="H37" s="10">
        <v>42242</v>
      </c>
      <c r="I37" s="9" t="s">
        <v>234</v>
      </c>
      <c r="J37" s="9">
        <v>3</v>
      </c>
      <c r="K37" s="9" t="s">
        <v>70</v>
      </c>
      <c r="L37" s="11" t="s">
        <v>235</v>
      </c>
      <c r="M37" s="9" t="s">
        <v>236</v>
      </c>
    </row>
    <row r="38" spans="1:16">
      <c r="A38" s="9" t="s">
        <v>237</v>
      </c>
      <c r="B38" s="181" t="s">
        <v>1435</v>
      </c>
      <c r="C38" s="10">
        <v>41872</v>
      </c>
      <c r="D38" s="9" t="s">
        <v>239</v>
      </c>
      <c r="E38" s="9" t="s">
        <v>31</v>
      </c>
      <c r="F38" s="9" t="s">
        <v>82</v>
      </c>
      <c r="G38" s="9">
        <v>4</v>
      </c>
      <c r="H38" s="10">
        <v>41306</v>
      </c>
      <c r="I38" s="9" t="s">
        <v>240</v>
      </c>
      <c r="J38" s="9">
        <v>3</v>
      </c>
      <c r="K38" s="9" t="s">
        <v>70</v>
      </c>
      <c r="L38" s="11" t="s">
        <v>241</v>
      </c>
    </row>
    <row r="39" spans="1:16">
      <c r="A39" s="190" t="s">
        <v>1600</v>
      </c>
      <c r="B39" s="180" t="s">
        <v>1558</v>
      </c>
      <c r="C39" s="10">
        <v>41487</v>
      </c>
      <c r="D39" s="9" t="s">
        <v>242</v>
      </c>
      <c r="E39" s="9" t="s">
        <v>175</v>
      </c>
      <c r="F39" s="9" t="s">
        <v>243</v>
      </c>
      <c r="G39" s="9">
        <v>5</v>
      </c>
      <c r="H39" s="10">
        <v>41782</v>
      </c>
      <c r="I39" s="9" t="s">
        <v>244</v>
      </c>
      <c r="J39" s="9">
        <v>3</v>
      </c>
      <c r="K39" s="9" t="s">
        <v>70</v>
      </c>
      <c r="L39" s="11" t="s">
        <v>245</v>
      </c>
    </row>
    <row r="40" spans="1:16">
      <c r="A40" s="9" t="s">
        <v>246</v>
      </c>
      <c r="B40" s="9" t="s">
        <v>1472</v>
      </c>
      <c r="C40" s="10">
        <v>41852</v>
      </c>
      <c r="D40" s="9" t="s">
        <v>247</v>
      </c>
      <c r="E40" s="9" t="s">
        <v>175</v>
      </c>
      <c r="F40" s="9" t="s">
        <v>248</v>
      </c>
      <c r="G40" s="9">
        <v>4.5</v>
      </c>
      <c r="H40" s="10">
        <v>41019</v>
      </c>
      <c r="I40" s="9" t="s">
        <v>249</v>
      </c>
      <c r="J40" s="9">
        <v>3</v>
      </c>
      <c r="K40" s="9" t="s">
        <v>250</v>
      </c>
      <c r="L40" s="11" t="s">
        <v>251</v>
      </c>
    </row>
    <row r="41" spans="1:16">
      <c r="A41" s="9" t="s">
        <v>1601</v>
      </c>
      <c r="B41" s="9" t="s">
        <v>252</v>
      </c>
      <c r="D41" s="9" t="s">
        <v>253</v>
      </c>
      <c r="E41" s="9" t="s">
        <v>175</v>
      </c>
      <c r="F41" s="9" t="s">
        <v>254</v>
      </c>
      <c r="G41" s="9">
        <v>4.5</v>
      </c>
      <c r="H41" s="10">
        <v>41244</v>
      </c>
      <c r="I41" s="9" t="s">
        <v>255</v>
      </c>
      <c r="J41" s="9">
        <v>4</v>
      </c>
      <c r="K41" s="9" t="s">
        <v>66</v>
      </c>
      <c r="L41" s="11" t="s">
        <v>256</v>
      </c>
      <c r="M41" s="11" t="s">
        <v>257</v>
      </c>
      <c r="N41" s="11" t="s">
        <v>258</v>
      </c>
      <c r="O41" s="11" t="s">
        <v>259</v>
      </c>
    </row>
    <row r="42" spans="1:16">
      <c r="A42" s="190" t="s">
        <v>1602</v>
      </c>
      <c r="B42" s="9" t="s">
        <v>260</v>
      </c>
      <c r="C42" s="10">
        <v>41244</v>
      </c>
      <c r="D42" s="9" t="s">
        <v>261</v>
      </c>
      <c r="E42" s="9" t="s">
        <v>262</v>
      </c>
      <c r="F42" s="9" t="s">
        <v>263</v>
      </c>
      <c r="G42" s="9">
        <v>5</v>
      </c>
      <c r="H42" s="10">
        <v>42516</v>
      </c>
      <c r="I42" s="9" t="s">
        <v>264</v>
      </c>
      <c r="J42" s="9">
        <v>3</v>
      </c>
      <c r="K42" s="9" t="s">
        <v>70</v>
      </c>
      <c r="L42" s="11" t="s">
        <v>265</v>
      </c>
      <c r="M42" s="11" t="s">
        <v>266</v>
      </c>
      <c r="N42" s="11" t="s">
        <v>267</v>
      </c>
    </row>
    <row r="43" spans="1:16">
      <c r="A43" s="9" t="s">
        <v>268</v>
      </c>
      <c r="B43" s="181" t="s">
        <v>1480</v>
      </c>
      <c r="C43" s="10">
        <v>41333</v>
      </c>
      <c r="D43" s="9" t="s">
        <v>269</v>
      </c>
      <c r="E43" s="9" t="s">
        <v>175</v>
      </c>
      <c r="F43" s="9" t="s">
        <v>270</v>
      </c>
      <c r="G43" s="9">
        <v>4.5</v>
      </c>
      <c r="H43" s="10">
        <v>42835</v>
      </c>
      <c r="I43" s="9" t="s">
        <v>271</v>
      </c>
      <c r="J43" s="9">
        <v>2</v>
      </c>
      <c r="K43" s="9" t="s">
        <v>57</v>
      </c>
      <c r="L43" s="11" t="s">
        <v>272</v>
      </c>
      <c r="M43" s="9" t="s">
        <v>273</v>
      </c>
    </row>
    <row r="44" spans="1:16">
      <c r="A44" s="9" t="s">
        <v>1680</v>
      </c>
      <c r="B44" s="9" t="s">
        <v>274</v>
      </c>
      <c r="C44" s="10">
        <v>41456</v>
      </c>
      <c r="D44" s="9" t="s">
        <v>275</v>
      </c>
      <c r="E44" s="9" t="s">
        <v>175</v>
      </c>
      <c r="F44" s="9" t="s">
        <v>276</v>
      </c>
      <c r="G44" s="9">
        <v>5</v>
      </c>
      <c r="H44" s="10">
        <v>42875</v>
      </c>
      <c r="I44" s="9" t="s">
        <v>277</v>
      </c>
      <c r="J44" s="9">
        <v>3</v>
      </c>
      <c r="K44" s="9" t="s">
        <v>70</v>
      </c>
      <c r="L44" s="11" t="s">
        <v>1681</v>
      </c>
      <c r="M44" s="9" t="s">
        <v>278</v>
      </c>
    </row>
    <row r="45" spans="1:16">
      <c r="A45" s="9" t="s">
        <v>1603</v>
      </c>
      <c r="B45" s="9" t="s">
        <v>279</v>
      </c>
      <c r="C45" s="10">
        <v>41477</v>
      </c>
      <c r="D45" s="9" t="s">
        <v>280</v>
      </c>
      <c r="E45" s="9" t="s">
        <v>152</v>
      </c>
      <c r="F45" s="9" t="s">
        <v>281</v>
      </c>
      <c r="G45" s="9">
        <v>2.5</v>
      </c>
      <c r="H45" s="10">
        <v>42835</v>
      </c>
      <c r="I45" s="9" t="s">
        <v>282</v>
      </c>
      <c r="J45" s="9">
        <v>2</v>
      </c>
      <c r="K45" s="9" t="s">
        <v>57</v>
      </c>
      <c r="L45" s="11" t="s">
        <v>283</v>
      </c>
      <c r="M45" s="11" t="s">
        <v>284</v>
      </c>
    </row>
    <row r="46" spans="1:16">
      <c r="A46" s="9" t="s">
        <v>1604</v>
      </c>
      <c r="B46" s="9" t="s">
        <v>285</v>
      </c>
      <c r="C46" s="10">
        <v>41306</v>
      </c>
      <c r="D46" s="9" t="s">
        <v>286</v>
      </c>
      <c r="E46" s="9" t="s">
        <v>227</v>
      </c>
      <c r="F46" s="9" t="s">
        <v>287</v>
      </c>
      <c r="G46" s="9">
        <v>4</v>
      </c>
      <c r="H46" s="10">
        <v>42859</v>
      </c>
      <c r="I46" s="9" t="s">
        <v>288</v>
      </c>
      <c r="J46" s="9">
        <v>2</v>
      </c>
      <c r="K46" s="9" t="s">
        <v>57</v>
      </c>
      <c r="L46" s="11" t="s">
        <v>1682</v>
      </c>
      <c r="M46" s="11" t="s">
        <v>289</v>
      </c>
    </row>
    <row r="47" spans="1:16">
      <c r="A47" s="9" t="s">
        <v>1605</v>
      </c>
      <c r="B47" s="9" t="s">
        <v>61</v>
      </c>
      <c r="C47" s="10">
        <v>41377</v>
      </c>
      <c r="D47" s="9" t="s">
        <v>290</v>
      </c>
      <c r="E47" s="9" t="s">
        <v>291</v>
      </c>
      <c r="F47" s="9" t="s">
        <v>270</v>
      </c>
      <c r="G47" s="9">
        <v>4.5</v>
      </c>
      <c r="H47" s="10">
        <v>41779</v>
      </c>
      <c r="I47" s="9" t="s">
        <v>292</v>
      </c>
      <c r="J47" s="9">
        <v>5</v>
      </c>
      <c r="K47" s="9" t="s">
        <v>76</v>
      </c>
      <c r="L47" s="11" t="s">
        <v>293</v>
      </c>
      <c r="M47" s="11" t="s">
        <v>294</v>
      </c>
    </row>
    <row r="48" spans="1:16">
      <c r="A48" s="9" t="s">
        <v>295</v>
      </c>
      <c r="B48" s="9" t="s">
        <v>296</v>
      </c>
      <c r="C48" s="10">
        <v>41487</v>
      </c>
      <c r="D48" s="9" t="s">
        <v>297</v>
      </c>
      <c r="E48" s="9" t="s">
        <v>262</v>
      </c>
      <c r="F48" s="9" t="s">
        <v>298</v>
      </c>
      <c r="G48" s="9">
        <v>5</v>
      </c>
      <c r="H48" s="10">
        <v>42571</v>
      </c>
      <c r="I48" s="9" t="s">
        <v>299</v>
      </c>
      <c r="J48" s="9">
        <v>2</v>
      </c>
      <c r="K48" s="9" t="s">
        <v>57</v>
      </c>
      <c r="L48" s="11" t="s">
        <v>300</v>
      </c>
      <c r="M48" s="11" t="s">
        <v>301</v>
      </c>
      <c r="N48" s="11" t="s">
        <v>302</v>
      </c>
    </row>
    <row r="49" spans="1:15">
      <c r="A49" s="9" t="s">
        <v>303</v>
      </c>
      <c r="B49" s="9" t="s">
        <v>1468</v>
      </c>
      <c r="C49" s="10">
        <v>41426</v>
      </c>
      <c r="D49" s="9" t="s">
        <v>304</v>
      </c>
      <c r="E49" s="9" t="s">
        <v>127</v>
      </c>
      <c r="F49" s="9" t="s">
        <v>305</v>
      </c>
      <c r="G49" s="9">
        <v>5</v>
      </c>
      <c r="H49" s="10">
        <v>41505</v>
      </c>
      <c r="I49" s="9" t="s">
        <v>306</v>
      </c>
      <c r="J49" s="9">
        <v>2</v>
      </c>
      <c r="K49" s="9" t="s">
        <v>57</v>
      </c>
      <c r="L49" s="11" t="s">
        <v>307</v>
      </c>
      <c r="M49" s="12" t="s">
        <v>308</v>
      </c>
    </row>
    <row r="50" spans="1:15">
      <c r="A50" s="9" t="s">
        <v>309</v>
      </c>
      <c r="B50" s="9" t="s">
        <v>150</v>
      </c>
      <c r="C50" s="10">
        <v>41306</v>
      </c>
      <c r="D50" s="9" t="s">
        <v>310</v>
      </c>
      <c r="E50" s="9" t="s">
        <v>180</v>
      </c>
      <c r="F50" s="9" t="s">
        <v>311</v>
      </c>
      <c r="G50" s="9">
        <v>4.5</v>
      </c>
      <c r="H50" s="10">
        <v>41884</v>
      </c>
      <c r="I50" s="9" t="s">
        <v>312</v>
      </c>
      <c r="J50" s="9">
        <v>2</v>
      </c>
      <c r="K50" s="9" t="s">
        <v>57</v>
      </c>
      <c r="L50" s="11" t="s">
        <v>313</v>
      </c>
      <c r="M50" s="12" t="s">
        <v>314</v>
      </c>
      <c r="N50" s="11" t="s">
        <v>315</v>
      </c>
    </row>
    <row r="51" spans="1:15">
      <c r="A51" s="190" t="s">
        <v>1606</v>
      </c>
      <c r="B51" s="9" t="s">
        <v>285</v>
      </c>
      <c r="C51" s="10">
        <v>41306</v>
      </c>
      <c r="D51" s="9" t="s">
        <v>316</v>
      </c>
      <c r="E51" s="9" t="s">
        <v>317</v>
      </c>
      <c r="F51" s="9" t="s">
        <v>318</v>
      </c>
      <c r="G51" s="9">
        <v>4.5</v>
      </c>
      <c r="H51" s="10">
        <v>42147</v>
      </c>
      <c r="I51" s="9" t="s">
        <v>319</v>
      </c>
      <c r="J51" s="9">
        <v>2</v>
      </c>
      <c r="K51" s="9" t="s">
        <v>57</v>
      </c>
      <c r="L51" s="11" t="s">
        <v>320</v>
      </c>
      <c r="M51" s="11" t="s">
        <v>321</v>
      </c>
      <c r="N51" s="11" t="s">
        <v>322</v>
      </c>
      <c r="O51" s="12" t="s">
        <v>323</v>
      </c>
    </row>
    <row r="52" spans="1:15">
      <c r="A52" s="9" t="s">
        <v>1607</v>
      </c>
      <c r="B52" s="9" t="s">
        <v>324</v>
      </c>
      <c r="C52" s="10">
        <v>41366</v>
      </c>
      <c r="D52" s="9" t="s">
        <v>325</v>
      </c>
      <c r="E52" s="9" t="s">
        <v>54</v>
      </c>
      <c r="F52" s="9" t="s">
        <v>176</v>
      </c>
      <c r="G52" s="9">
        <v>4.5</v>
      </c>
      <c r="H52" s="10">
        <v>42906</v>
      </c>
      <c r="I52" s="9" t="s">
        <v>326</v>
      </c>
      <c r="J52" s="9">
        <v>2</v>
      </c>
      <c r="K52" s="9" t="s">
        <v>57</v>
      </c>
      <c r="L52" s="12" t="s">
        <v>327</v>
      </c>
      <c r="M52" s="9" t="s">
        <v>328</v>
      </c>
      <c r="O52" s="11"/>
    </row>
    <row r="53" spans="1:15">
      <c r="A53" s="9" t="s">
        <v>1608</v>
      </c>
      <c r="B53" s="9" t="s">
        <v>150</v>
      </c>
      <c r="C53" s="10">
        <v>41306</v>
      </c>
      <c r="D53" s="9" t="s">
        <v>329</v>
      </c>
      <c r="E53" s="9" t="s">
        <v>227</v>
      </c>
      <c r="F53" s="9" t="s">
        <v>74</v>
      </c>
      <c r="G53" s="9">
        <v>4</v>
      </c>
      <c r="H53" s="10">
        <v>41241</v>
      </c>
      <c r="I53" s="9" t="s">
        <v>330</v>
      </c>
      <c r="J53" s="9">
        <v>2</v>
      </c>
      <c r="K53" s="9" t="s">
        <v>57</v>
      </c>
      <c r="L53" s="11" t="s">
        <v>331</v>
      </c>
    </row>
    <row r="54" spans="1:15">
      <c r="A54" s="9" t="s">
        <v>332</v>
      </c>
      <c r="B54" s="9" t="s">
        <v>1470</v>
      </c>
      <c r="C54" s="10">
        <v>41190</v>
      </c>
      <c r="D54" s="9" t="s">
        <v>333</v>
      </c>
      <c r="E54" s="9" t="s">
        <v>81</v>
      </c>
      <c r="F54" s="9" t="s">
        <v>32</v>
      </c>
      <c r="G54" s="9">
        <v>4.5</v>
      </c>
      <c r="H54" s="10">
        <v>42690</v>
      </c>
      <c r="I54" s="9" t="s">
        <v>334</v>
      </c>
      <c r="J54" s="9">
        <v>2</v>
      </c>
      <c r="K54" s="9" t="s">
        <v>57</v>
      </c>
      <c r="L54" s="11" t="s">
        <v>335</v>
      </c>
      <c r="M54" s="11" t="s">
        <v>336</v>
      </c>
    </row>
    <row r="55" spans="1:15">
      <c r="A55" s="9" t="s">
        <v>1609</v>
      </c>
      <c r="B55" s="9" t="s">
        <v>337</v>
      </c>
      <c r="C55" s="10">
        <v>41306</v>
      </c>
      <c r="D55" s="9" t="s">
        <v>338</v>
      </c>
      <c r="E55" s="9" t="s">
        <v>127</v>
      </c>
      <c r="F55" s="9" t="s">
        <v>181</v>
      </c>
      <c r="G55" s="9">
        <v>4.5</v>
      </c>
      <c r="H55" s="10">
        <v>41306</v>
      </c>
      <c r="I55" s="9" t="s">
        <v>339</v>
      </c>
      <c r="J55" s="9">
        <v>2</v>
      </c>
      <c r="K55" s="9" t="s">
        <v>57</v>
      </c>
      <c r="L55" s="11" t="s">
        <v>340</v>
      </c>
      <c r="M55" s="9" t="s">
        <v>341</v>
      </c>
    </row>
    <row r="56" spans="1:15">
      <c r="A56" s="190" t="s">
        <v>1610</v>
      </c>
      <c r="B56" s="9" t="s">
        <v>324</v>
      </c>
      <c r="C56" s="10">
        <v>41366</v>
      </c>
      <c r="D56" s="9" t="s">
        <v>342</v>
      </c>
      <c r="E56" s="9" t="s">
        <v>81</v>
      </c>
      <c r="F56" s="9" t="s">
        <v>181</v>
      </c>
      <c r="G56" s="9">
        <v>3</v>
      </c>
      <c r="H56" s="10">
        <v>40967</v>
      </c>
      <c r="I56" s="9" t="s">
        <v>343</v>
      </c>
      <c r="J56" s="9">
        <v>3</v>
      </c>
      <c r="K56" s="9" t="s">
        <v>70</v>
      </c>
      <c r="L56" s="11" t="s">
        <v>344</v>
      </c>
      <c r="M56" s="11" t="s">
        <v>345</v>
      </c>
    </row>
    <row r="57" spans="1:15">
      <c r="A57" s="9" t="s">
        <v>346</v>
      </c>
      <c r="B57" s="180" t="s">
        <v>1432</v>
      </c>
      <c r="C57" s="10">
        <v>41275</v>
      </c>
      <c r="D57" s="9" t="s">
        <v>347</v>
      </c>
      <c r="E57" s="9" t="s">
        <v>81</v>
      </c>
      <c r="F57" s="9" t="s">
        <v>348</v>
      </c>
      <c r="G57" s="9">
        <v>3</v>
      </c>
      <c r="H57" s="10">
        <v>41306</v>
      </c>
      <c r="I57" s="9" t="s">
        <v>142</v>
      </c>
      <c r="J57" s="9">
        <v>2</v>
      </c>
      <c r="K57" s="9" t="s">
        <v>57</v>
      </c>
      <c r="L57" s="11" t="s">
        <v>349</v>
      </c>
      <c r="M57" s="11" t="s">
        <v>350</v>
      </c>
    </row>
    <row r="58" spans="1:15">
      <c r="A58" s="9" t="s">
        <v>351</v>
      </c>
      <c r="B58" s="9" t="s">
        <v>415</v>
      </c>
      <c r="C58" s="10">
        <v>41527</v>
      </c>
      <c r="D58" s="9" t="s">
        <v>352</v>
      </c>
      <c r="E58" s="9" t="s">
        <v>175</v>
      </c>
      <c r="F58" s="9" t="s">
        <v>24</v>
      </c>
      <c r="G58" s="9">
        <v>5</v>
      </c>
      <c r="H58" s="10">
        <v>42111</v>
      </c>
      <c r="I58" s="9" t="s">
        <v>234</v>
      </c>
      <c r="J58" s="9">
        <v>2</v>
      </c>
      <c r="K58" s="9" t="s">
        <v>57</v>
      </c>
      <c r="L58" s="11" t="s">
        <v>353</v>
      </c>
    </row>
    <row r="59" spans="1:15">
      <c r="A59" s="9" t="s">
        <v>1484</v>
      </c>
      <c r="B59" s="9" t="s">
        <v>354</v>
      </c>
      <c r="C59" s="10">
        <v>41288</v>
      </c>
      <c r="D59" s="9" t="s">
        <v>355</v>
      </c>
      <c r="E59" s="9" t="s">
        <v>175</v>
      </c>
      <c r="F59" s="9" t="s">
        <v>356</v>
      </c>
      <c r="G59" s="9">
        <v>4</v>
      </c>
      <c r="H59" s="10">
        <v>42433</v>
      </c>
      <c r="I59" s="9" t="s">
        <v>357</v>
      </c>
      <c r="J59" s="9">
        <v>2</v>
      </c>
      <c r="K59" s="9" t="s">
        <v>57</v>
      </c>
      <c r="L59" s="11" t="s">
        <v>358</v>
      </c>
      <c r="M59" s="11" t="s">
        <v>359</v>
      </c>
    </row>
    <row r="60" spans="1:15">
      <c r="A60" s="9" t="s">
        <v>360</v>
      </c>
      <c r="B60" s="9" t="s">
        <v>197</v>
      </c>
      <c r="C60" s="10">
        <v>41190</v>
      </c>
      <c r="D60" s="9" t="s">
        <v>361</v>
      </c>
      <c r="E60" s="9" t="s">
        <v>175</v>
      </c>
      <c r="F60" s="9" t="s">
        <v>40</v>
      </c>
      <c r="G60" s="9">
        <v>4.5</v>
      </c>
      <c r="H60" s="10">
        <v>42690</v>
      </c>
      <c r="I60" s="9" t="s">
        <v>362</v>
      </c>
      <c r="J60" s="9">
        <v>2</v>
      </c>
      <c r="K60" s="9" t="s">
        <v>57</v>
      </c>
      <c r="L60" s="12" t="s">
        <v>363</v>
      </c>
      <c r="M60" s="11" t="s">
        <v>364</v>
      </c>
    </row>
    <row r="61" spans="1:15">
      <c r="A61" s="9" t="s">
        <v>365</v>
      </c>
      <c r="B61" s="9" t="s">
        <v>45</v>
      </c>
      <c r="C61" s="10">
        <v>41340</v>
      </c>
      <c r="D61" s="9" t="s">
        <v>366</v>
      </c>
      <c r="E61" s="9" t="s">
        <v>180</v>
      </c>
      <c r="F61" s="9" t="s">
        <v>24</v>
      </c>
      <c r="G61" s="9">
        <v>3.5</v>
      </c>
      <c r="H61" s="10">
        <v>42324</v>
      </c>
      <c r="I61" s="9" t="s">
        <v>367</v>
      </c>
      <c r="J61" s="9">
        <v>3</v>
      </c>
      <c r="K61" s="9" t="s">
        <v>70</v>
      </c>
      <c r="L61" s="11" t="s">
        <v>368</v>
      </c>
      <c r="M61" s="11" t="s">
        <v>369</v>
      </c>
    </row>
    <row r="62" spans="1:15">
      <c r="A62" s="9" t="s">
        <v>370</v>
      </c>
      <c r="B62" s="9" t="s">
        <v>163</v>
      </c>
      <c r="C62" s="10">
        <v>41395</v>
      </c>
      <c r="D62" s="9" t="s">
        <v>371</v>
      </c>
      <c r="E62" s="9" t="s">
        <v>372</v>
      </c>
      <c r="F62" s="9" t="s">
        <v>141</v>
      </c>
      <c r="G62" s="9">
        <v>5</v>
      </c>
      <c r="H62" s="10">
        <v>42416</v>
      </c>
      <c r="I62" s="9" t="s">
        <v>373</v>
      </c>
      <c r="J62" s="9">
        <v>2</v>
      </c>
      <c r="K62" s="9" t="s">
        <v>57</v>
      </c>
      <c r="L62" s="11" t="s">
        <v>374</v>
      </c>
      <c r="M62" s="12" t="s">
        <v>375</v>
      </c>
      <c r="N62" s="9" t="s">
        <v>376</v>
      </c>
    </row>
    <row r="63" spans="1:15">
      <c r="A63" s="9" t="s">
        <v>1611</v>
      </c>
      <c r="B63" s="9" t="s">
        <v>1471</v>
      </c>
      <c r="C63" s="10">
        <v>42237</v>
      </c>
      <c r="D63" s="9" t="s">
        <v>377</v>
      </c>
      <c r="E63" s="9" t="s">
        <v>317</v>
      </c>
      <c r="F63" s="9" t="s">
        <v>74</v>
      </c>
      <c r="G63" s="9">
        <v>4</v>
      </c>
      <c r="H63" s="10">
        <v>42462</v>
      </c>
      <c r="I63" s="9" t="s">
        <v>378</v>
      </c>
      <c r="J63" s="9">
        <v>2</v>
      </c>
      <c r="K63" s="9" t="s">
        <v>57</v>
      </c>
      <c r="L63" s="11" t="s">
        <v>379</v>
      </c>
      <c r="M63" s="11" t="s">
        <v>380</v>
      </c>
      <c r="N63" s="11" t="s">
        <v>381</v>
      </c>
      <c r="O63" s="11" t="s">
        <v>382</v>
      </c>
    </row>
    <row r="64" spans="1:15">
      <c r="A64" s="9" t="s">
        <v>1696</v>
      </c>
      <c r="B64" s="9" t="s">
        <v>383</v>
      </c>
      <c r="C64" s="10">
        <v>41122</v>
      </c>
      <c r="D64" s="9" t="s">
        <v>384</v>
      </c>
      <c r="E64" s="9" t="s">
        <v>152</v>
      </c>
      <c r="F64" s="9" t="s">
        <v>24</v>
      </c>
      <c r="G64" s="9">
        <v>3.5</v>
      </c>
      <c r="H64" s="10">
        <v>42356</v>
      </c>
      <c r="I64" s="9" t="s">
        <v>385</v>
      </c>
      <c r="J64" s="9">
        <v>2</v>
      </c>
      <c r="K64" s="9" t="s">
        <v>57</v>
      </c>
      <c r="L64" s="11" t="s">
        <v>386</v>
      </c>
      <c r="M64" s="11" t="s">
        <v>387</v>
      </c>
      <c r="N64" s="11" t="s">
        <v>388</v>
      </c>
    </row>
    <row r="65" spans="1:14">
      <c r="A65" s="9" t="s">
        <v>389</v>
      </c>
      <c r="B65" s="9" t="s">
        <v>274</v>
      </c>
      <c r="C65" s="10">
        <v>41456</v>
      </c>
      <c r="D65" s="9" t="s">
        <v>390</v>
      </c>
      <c r="E65" s="9" t="s">
        <v>262</v>
      </c>
      <c r="F65" s="9" t="s">
        <v>391</v>
      </c>
      <c r="G65" s="9">
        <v>4.5</v>
      </c>
      <c r="H65" s="10">
        <v>42633</v>
      </c>
      <c r="I65" s="9" t="s">
        <v>117</v>
      </c>
      <c r="J65" s="9">
        <v>2</v>
      </c>
      <c r="K65" s="9" t="s">
        <v>57</v>
      </c>
      <c r="L65" s="11" t="s">
        <v>392</v>
      </c>
      <c r="M65" s="11" t="s">
        <v>393</v>
      </c>
    </row>
    <row r="66" spans="1:14">
      <c r="A66" s="9" t="s">
        <v>394</v>
      </c>
      <c r="B66" s="9" t="s">
        <v>383</v>
      </c>
      <c r="C66" s="10">
        <v>41122</v>
      </c>
      <c r="D66" s="9" t="s">
        <v>395</v>
      </c>
      <c r="E66" s="9" t="s">
        <v>227</v>
      </c>
      <c r="F66" s="9" t="s">
        <v>24</v>
      </c>
      <c r="G66" s="9">
        <v>3.5</v>
      </c>
      <c r="H66" s="10">
        <v>42297</v>
      </c>
      <c r="I66" s="9" t="s">
        <v>396</v>
      </c>
      <c r="J66" s="9">
        <v>2</v>
      </c>
      <c r="K66" s="9" t="s">
        <v>57</v>
      </c>
      <c r="L66" s="11" t="s">
        <v>1683</v>
      </c>
    </row>
    <row r="67" spans="1:14">
      <c r="A67" s="9" t="s">
        <v>1612</v>
      </c>
      <c r="B67" s="9" t="s">
        <v>260</v>
      </c>
      <c r="C67" s="10">
        <v>41244</v>
      </c>
      <c r="D67" s="9" t="s">
        <v>397</v>
      </c>
      <c r="E67" s="9" t="s">
        <v>175</v>
      </c>
      <c r="F67" s="9" t="s">
        <v>398</v>
      </c>
      <c r="G67" s="9">
        <v>4.5</v>
      </c>
      <c r="H67" s="10">
        <v>42332</v>
      </c>
      <c r="I67" s="9" t="s">
        <v>399</v>
      </c>
      <c r="J67" s="9">
        <v>3</v>
      </c>
      <c r="K67" s="9" t="s">
        <v>70</v>
      </c>
      <c r="L67" s="12" t="s">
        <v>1684</v>
      </c>
      <c r="M67" s="11" t="s">
        <v>400</v>
      </c>
      <c r="N67" s="11" t="s">
        <v>401</v>
      </c>
    </row>
    <row r="68" spans="1:14">
      <c r="A68" s="9" t="s">
        <v>402</v>
      </c>
      <c r="B68" s="181" t="s">
        <v>1478</v>
      </c>
      <c r="C68" s="10">
        <v>41609</v>
      </c>
      <c r="D68" s="9" t="s">
        <v>403</v>
      </c>
      <c r="E68" s="9" t="s">
        <v>152</v>
      </c>
      <c r="F68" s="9" t="s">
        <v>24</v>
      </c>
      <c r="G68" s="9">
        <v>4</v>
      </c>
      <c r="H68" s="10">
        <v>42565</v>
      </c>
      <c r="I68" s="9" t="s">
        <v>404</v>
      </c>
      <c r="J68" s="9">
        <v>2</v>
      </c>
      <c r="K68" s="9" t="s">
        <v>57</v>
      </c>
      <c r="L68" s="11" t="s">
        <v>405</v>
      </c>
      <c r="M68" s="11" t="s">
        <v>406</v>
      </c>
      <c r="N68" s="11" t="s">
        <v>407</v>
      </c>
    </row>
    <row r="69" spans="1:14">
      <c r="A69" s="9" t="s">
        <v>408</v>
      </c>
      <c r="B69" s="9" t="s">
        <v>1469</v>
      </c>
      <c r="C69" s="10">
        <v>41671</v>
      </c>
      <c r="D69" s="9" t="s">
        <v>409</v>
      </c>
      <c r="E69" s="9" t="s">
        <v>410</v>
      </c>
      <c r="F69" s="9" t="s">
        <v>411</v>
      </c>
      <c r="G69" s="9">
        <v>4.5</v>
      </c>
      <c r="H69" s="10">
        <v>42138</v>
      </c>
      <c r="I69" s="9" t="s">
        <v>412</v>
      </c>
      <c r="J69" s="9">
        <v>2</v>
      </c>
      <c r="K69" s="9" t="s">
        <v>57</v>
      </c>
      <c r="L69" s="11" t="s">
        <v>413</v>
      </c>
      <c r="M69" s="11" t="s">
        <v>414</v>
      </c>
    </row>
    <row r="70" spans="1:14">
      <c r="A70" s="9" t="s">
        <v>1613</v>
      </c>
      <c r="B70" s="9" t="s">
        <v>279</v>
      </c>
      <c r="C70" s="10">
        <v>41816</v>
      </c>
      <c r="D70" s="9" t="s">
        <v>416</v>
      </c>
      <c r="E70" s="9" t="s">
        <v>175</v>
      </c>
      <c r="F70" s="9" t="s">
        <v>32</v>
      </c>
      <c r="G70" s="9">
        <v>5</v>
      </c>
      <c r="H70" s="10">
        <v>42792</v>
      </c>
      <c r="I70" s="9" t="s">
        <v>417</v>
      </c>
      <c r="J70" s="9">
        <v>3</v>
      </c>
      <c r="K70" s="9" t="s">
        <v>70</v>
      </c>
      <c r="L70" s="11" t="s">
        <v>418</v>
      </c>
      <c r="M70" s="11" t="s">
        <v>419</v>
      </c>
      <c r="N70" s="11" t="s">
        <v>420</v>
      </c>
    </row>
    <row r="71" spans="1:14">
      <c r="A71" s="9" t="s">
        <v>1614</v>
      </c>
      <c r="B71" s="9" t="s">
        <v>1473</v>
      </c>
      <c r="C71" s="10">
        <v>41451</v>
      </c>
      <c r="D71" s="9" t="s">
        <v>421</v>
      </c>
      <c r="E71" s="9" t="s">
        <v>410</v>
      </c>
      <c r="F71" s="9" t="s">
        <v>422</v>
      </c>
      <c r="G71" s="9">
        <v>4.5</v>
      </c>
      <c r="H71" s="10">
        <v>42876</v>
      </c>
      <c r="I71" s="9" t="s">
        <v>423</v>
      </c>
      <c r="J71" s="9">
        <v>2</v>
      </c>
      <c r="K71" s="9" t="s">
        <v>57</v>
      </c>
      <c r="L71" s="11" t="s">
        <v>424</v>
      </c>
      <c r="M71" s="11" t="s">
        <v>425</v>
      </c>
    </row>
    <row r="72" spans="1:14">
      <c r="A72" s="9" t="s">
        <v>1615</v>
      </c>
      <c r="B72" s="9" t="s">
        <v>1473</v>
      </c>
      <c r="C72" s="10">
        <v>41451</v>
      </c>
      <c r="D72" s="9" t="s">
        <v>426</v>
      </c>
      <c r="E72" s="9" t="s">
        <v>175</v>
      </c>
      <c r="F72" s="9" t="s">
        <v>427</v>
      </c>
      <c r="G72" s="9">
        <v>4</v>
      </c>
      <c r="H72" s="10">
        <v>42826</v>
      </c>
      <c r="I72" s="9" t="s">
        <v>428</v>
      </c>
      <c r="J72" s="9">
        <v>2</v>
      </c>
      <c r="K72" s="9" t="s">
        <v>57</v>
      </c>
      <c r="L72" s="11" t="s">
        <v>429</v>
      </c>
      <c r="M72" s="11" t="s">
        <v>430</v>
      </c>
    </row>
    <row r="73" spans="1:14">
      <c r="A73" s="9" t="s">
        <v>1616</v>
      </c>
      <c r="B73" s="9" t="s">
        <v>431</v>
      </c>
      <c r="C73" s="10">
        <v>41223</v>
      </c>
      <c r="D73" s="9" t="s">
        <v>432</v>
      </c>
      <c r="E73" s="9" t="s">
        <v>152</v>
      </c>
      <c r="F73" s="9" t="s">
        <v>270</v>
      </c>
      <c r="G73" s="9">
        <v>3.5</v>
      </c>
      <c r="H73" s="10">
        <v>42857</v>
      </c>
      <c r="I73" s="9" t="s">
        <v>433</v>
      </c>
      <c r="J73" s="9">
        <v>2</v>
      </c>
      <c r="K73" s="9" t="s">
        <v>57</v>
      </c>
      <c r="L73" s="11" t="s">
        <v>434</v>
      </c>
      <c r="M73" s="11" t="s">
        <v>435</v>
      </c>
    </row>
    <row r="74" spans="1:14">
      <c r="A74" s="9" t="s">
        <v>436</v>
      </c>
      <c r="B74" s="9" t="s">
        <v>1469</v>
      </c>
      <c r="C74" s="10">
        <v>42181</v>
      </c>
      <c r="D74" s="9" t="s">
        <v>437</v>
      </c>
      <c r="E74" s="9" t="s">
        <v>180</v>
      </c>
      <c r="F74" s="9" t="s">
        <v>181</v>
      </c>
      <c r="G74" s="9">
        <v>3</v>
      </c>
      <c r="H74" s="10">
        <v>42504</v>
      </c>
      <c r="I74" s="9" t="s">
        <v>438</v>
      </c>
      <c r="J74" s="9">
        <v>2</v>
      </c>
      <c r="K74" s="9" t="s">
        <v>57</v>
      </c>
      <c r="L74" s="11" t="s">
        <v>439</v>
      </c>
      <c r="M74" s="11" t="s">
        <v>440</v>
      </c>
    </row>
    <row r="75" spans="1:14">
      <c r="A75" s="9" t="s">
        <v>1617</v>
      </c>
      <c r="B75" s="180" t="s">
        <v>1438</v>
      </c>
      <c r="C75" s="10">
        <v>41487</v>
      </c>
      <c r="D75" s="9" t="s">
        <v>441</v>
      </c>
      <c r="E75" s="9" t="s">
        <v>442</v>
      </c>
      <c r="F75" s="9" t="s">
        <v>137</v>
      </c>
      <c r="G75" s="9">
        <v>3.5</v>
      </c>
      <c r="H75" s="10">
        <v>42898</v>
      </c>
      <c r="I75" s="9" t="s">
        <v>443</v>
      </c>
      <c r="J75" s="9">
        <v>2</v>
      </c>
      <c r="K75" s="9" t="s">
        <v>57</v>
      </c>
      <c r="L75" s="11" t="s">
        <v>444</v>
      </c>
    </row>
    <row r="76" spans="1:14">
      <c r="A76" s="9" t="s">
        <v>1618</v>
      </c>
      <c r="B76" s="9" t="s">
        <v>238</v>
      </c>
      <c r="C76" s="10">
        <v>41238</v>
      </c>
      <c r="D76" s="9" t="s">
        <v>445</v>
      </c>
      <c r="E76" s="9" t="s">
        <v>446</v>
      </c>
      <c r="F76" s="9" t="s">
        <v>447</v>
      </c>
      <c r="G76" s="9">
        <v>4</v>
      </c>
      <c r="H76" s="10">
        <v>42857</v>
      </c>
      <c r="I76" s="9" t="s">
        <v>448</v>
      </c>
      <c r="J76" s="9">
        <v>3</v>
      </c>
      <c r="K76" s="9" t="s">
        <v>70</v>
      </c>
      <c r="L76" s="11" t="s">
        <v>449</v>
      </c>
      <c r="M76" s="11" t="s">
        <v>450</v>
      </c>
    </row>
    <row r="77" spans="1:14">
      <c r="A77" s="190" t="s">
        <v>1697</v>
      </c>
      <c r="B77" s="9" t="s">
        <v>79</v>
      </c>
      <c r="C77" s="10">
        <v>41349</v>
      </c>
      <c r="D77" s="9" t="s">
        <v>451</v>
      </c>
      <c r="E77" s="9" t="s">
        <v>175</v>
      </c>
      <c r="F77" s="9" t="s">
        <v>281</v>
      </c>
      <c r="G77" s="9">
        <v>4</v>
      </c>
      <c r="H77" s="10">
        <v>42827</v>
      </c>
      <c r="I77" s="9" t="s">
        <v>452</v>
      </c>
      <c r="J77" s="9">
        <v>2</v>
      </c>
      <c r="K77" s="9" t="s">
        <v>57</v>
      </c>
      <c r="L77" s="11" t="s">
        <v>453</v>
      </c>
      <c r="M77" s="11" t="s">
        <v>454</v>
      </c>
    </row>
    <row r="78" spans="1:14">
      <c r="A78" s="9" t="s">
        <v>1698</v>
      </c>
      <c r="B78" s="9" t="s">
        <v>220</v>
      </c>
      <c r="C78" s="10">
        <v>41365</v>
      </c>
      <c r="D78" s="9" t="s">
        <v>455</v>
      </c>
      <c r="E78" s="9" t="s">
        <v>456</v>
      </c>
      <c r="F78" s="9" t="s">
        <v>457</v>
      </c>
      <c r="G78" s="9">
        <v>2</v>
      </c>
      <c r="H78" s="10">
        <v>42767</v>
      </c>
      <c r="I78" s="9" t="s">
        <v>458</v>
      </c>
      <c r="J78" s="9">
        <v>2</v>
      </c>
      <c r="L78" s="11" t="s">
        <v>1685</v>
      </c>
      <c r="M78" s="11" t="s">
        <v>459</v>
      </c>
    </row>
    <row r="79" spans="1:14">
      <c r="A79" s="190" t="s">
        <v>1619</v>
      </c>
      <c r="B79" s="9" t="s">
        <v>225</v>
      </c>
      <c r="C79" s="10">
        <v>41030</v>
      </c>
      <c r="D79" s="9" t="s">
        <v>460</v>
      </c>
      <c r="E79" s="9" t="s">
        <v>127</v>
      </c>
      <c r="F79" s="9" t="s">
        <v>461</v>
      </c>
      <c r="G79" s="9">
        <v>2.5</v>
      </c>
      <c r="H79" s="10">
        <v>42552</v>
      </c>
      <c r="I79" s="9" t="s">
        <v>462</v>
      </c>
      <c r="J79" s="9">
        <v>2</v>
      </c>
      <c r="L79" s="11" t="s">
        <v>463</v>
      </c>
      <c r="M79" s="11" t="s">
        <v>464</v>
      </c>
    </row>
    <row r="80" spans="1:14">
      <c r="A80" s="9" t="s">
        <v>465</v>
      </c>
      <c r="B80" s="9" t="s">
        <v>466</v>
      </c>
      <c r="C80" s="10">
        <v>41183</v>
      </c>
      <c r="D80" s="9" t="s">
        <v>467</v>
      </c>
      <c r="E80" s="9" t="s">
        <v>227</v>
      </c>
      <c r="F80" s="9" t="s">
        <v>55</v>
      </c>
      <c r="G80" s="9">
        <v>3</v>
      </c>
      <c r="H80" s="10">
        <v>42502</v>
      </c>
      <c r="I80" s="9" t="s">
        <v>468</v>
      </c>
      <c r="J80" s="9">
        <v>2</v>
      </c>
      <c r="L80" s="11" t="s">
        <v>469</v>
      </c>
      <c r="M80" s="9" t="s">
        <v>470</v>
      </c>
    </row>
    <row r="81" spans="1:13">
      <c r="A81" s="9" t="s">
        <v>471</v>
      </c>
      <c r="B81" s="9" t="s">
        <v>466</v>
      </c>
      <c r="C81" s="10">
        <v>41183</v>
      </c>
      <c r="D81" s="9" t="s">
        <v>472</v>
      </c>
      <c r="E81" s="9" t="s">
        <v>175</v>
      </c>
      <c r="F81" s="9" t="s">
        <v>461</v>
      </c>
      <c r="G81" s="9">
        <v>3</v>
      </c>
      <c r="H81" s="10">
        <v>42797</v>
      </c>
      <c r="I81" s="9" t="s">
        <v>357</v>
      </c>
      <c r="J81" s="9">
        <v>2</v>
      </c>
      <c r="L81" s="11" t="s">
        <v>473</v>
      </c>
      <c r="M81" s="11" t="s">
        <v>474</v>
      </c>
    </row>
    <row r="82" spans="1:13">
      <c r="A82" s="9" t="s">
        <v>475</v>
      </c>
      <c r="B82" s="9" t="s">
        <v>52</v>
      </c>
      <c r="C82" s="10">
        <v>41334</v>
      </c>
      <c r="D82" s="9" t="s">
        <v>476</v>
      </c>
      <c r="E82" s="9" t="s">
        <v>262</v>
      </c>
      <c r="F82" s="9" t="s">
        <v>477</v>
      </c>
      <c r="G82" s="9">
        <v>4.5</v>
      </c>
      <c r="H82" s="10">
        <v>42828</v>
      </c>
      <c r="I82" s="9" t="s">
        <v>478</v>
      </c>
      <c r="J82" s="9">
        <v>2</v>
      </c>
      <c r="L82" s="11" t="s">
        <v>479</v>
      </c>
      <c r="M82" s="9" t="s">
        <v>480</v>
      </c>
    </row>
    <row r="83" spans="1:13">
      <c r="A83" s="9" t="s">
        <v>481</v>
      </c>
      <c r="B83" s="9" t="s">
        <v>45</v>
      </c>
      <c r="C83" s="10">
        <v>41340</v>
      </c>
      <c r="D83" s="9" t="s">
        <v>482</v>
      </c>
      <c r="E83" s="9" t="s">
        <v>81</v>
      </c>
      <c r="F83" s="9" t="s">
        <v>483</v>
      </c>
      <c r="G83" s="9">
        <v>3.5</v>
      </c>
      <c r="H83" s="10">
        <v>42433</v>
      </c>
      <c r="I83" s="9" t="s">
        <v>484</v>
      </c>
      <c r="J83" s="9">
        <v>4</v>
      </c>
      <c r="L83" s="11" t="s">
        <v>485</v>
      </c>
      <c r="M83" s="11" t="s">
        <v>486</v>
      </c>
    </row>
    <row r="84" spans="1:13">
      <c r="A84" s="9" t="s">
        <v>487</v>
      </c>
      <c r="B84" s="180" t="s">
        <v>1440</v>
      </c>
      <c r="C84" s="10">
        <v>41477</v>
      </c>
      <c r="D84" s="9" t="s">
        <v>488</v>
      </c>
      <c r="E84" s="9" t="s">
        <v>175</v>
      </c>
      <c r="F84" s="9" t="s">
        <v>24</v>
      </c>
      <c r="G84" s="9">
        <v>3</v>
      </c>
      <c r="H84" s="10">
        <v>41247</v>
      </c>
      <c r="I84" s="9" t="s">
        <v>489</v>
      </c>
      <c r="J84" s="9">
        <v>2</v>
      </c>
      <c r="L84" s="12" t="s">
        <v>490</v>
      </c>
      <c r="M84" s="9" t="s">
        <v>491</v>
      </c>
    </row>
  </sheetData>
  <phoneticPr fontId="2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
  <sheetViews>
    <sheetView zoomScale="131" zoomScaleNormal="131" zoomScalePageLayoutView="131" workbookViewId="0">
      <selection activeCell="B14" sqref="B14"/>
    </sheetView>
  </sheetViews>
  <sheetFormatPr baseColWidth="10" defaultColWidth="11" defaultRowHeight="14"/>
  <cols>
    <col min="1" max="1" width="48" customWidth="1"/>
    <col min="2" max="2" width="47.83203125" style="9" bestFit="1" customWidth="1"/>
  </cols>
  <sheetData>
    <row r="1" spans="1:2">
      <c r="A1" s="9" t="s">
        <v>1491</v>
      </c>
      <c r="B1" s="9" t="s">
        <v>1521</v>
      </c>
    </row>
    <row r="2" spans="1:2">
      <c r="A2" s="9" t="s">
        <v>1492</v>
      </c>
      <c r="B2" s="9" t="s">
        <v>1522</v>
      </c>
    </row>
    <row r="3" spans="1:2">
      <c r="A3" s="9" t="s">
        <v>1493</v>
      </c>
      <c r="B3" s="9" t="s">
        <v>1523</v>
      </c>
    </row>
    <row r="4" spans="1:2">
      <c r="A4" s="9" t="s">
        <v>1494</v>
      </c>
      <c r="B4" s="9" t="s">
        <v>1524</v>
      </c>
    </row>
    <row r="5" spans="1:2">
      <c r="A5" s="9" t="s">
        <v>1489</v>
      </c>
      <c r="B5" s="9" t="s">
        <v>1525</v>
      </c>
    </row>
    <row r="6" spans="1:2">
      <c r="A6" s="9" t="s">
        <v>1490</v>
      </c>
      <c r="B6" s="9" t="s">
        <v>1526</v>
      </c>
    </row>
    <row r="7" spans="1:2">
      <c r="A7" s="181" t="s">
        <v>1495</v>
      </c>
      <c r="B7" s="9" t="s">
        <v>1527</v>
      </c>
    </row>
    <row r="8" spans="1:2">
      <c r="A8" s="9" t="s">
        <v>1502</v>
      </c>
      <c r="B8" s="9" t="s">
        <v>1528</v>
      </c>
    </row>
    <row r="9" spans="1:2">
      <c r="A9" s="9" t="s">
        <v>1503</v>
      </c>
      <c r="B9" s="9" t="s">
        <v>1529</v>
      </c>
    </row>
    <row r="10" spans="1:2">
      <c r="A10" s="9" t="s">
        <v>1520</v>
      </c>
      <c r="B10" s="9" t="s">
        <v>1530</v>
      </c>
    </row>
    <row r="11" spans="1:2">
      <c r="A11" s="9" t="s">
        <v>1519</v>
      </c>
      <c r="B11" s="9" t="s">
        <v>1531</v>
      </c>
    </row>
    <row r="12" spans="1:2">
      <c r="A12" s="9" t="s">
        <v>1518</v>
      </c>
      <c r="B12" s="9" t="s">
        <v>1532</v>
      </c>
    </row>
    <row r="13" spans="1:2">
      <c r="A13" s="9" t="s">
        <v>1517</v>
      </c>
      <c r="B13" s="9" t="s">
        <v>1533</v>
      </c>
    </row>
    <row r="14" spans="1:2">
      <c r="A14" s="9" t="s">
        <v>1516</v>
      </c>
      <c r="B14" s="9" t="s">
        <v>1534</v>
      </c>
    </row>
    <row r="15" spans="1:2">
      <c r="A15" s="9" t="s">
        <v>1515</v>
      </c>
      <c r="B15" s="9" t="s">
        <v>1535</v>
      </c>
    </row>
    <row r="16" spans="1:2">
      <c r="A16" s="9" t="s">
        <v>1514</v>
      </c>
      <c r="B16" s="9" t="s">
        <v>1536</v>
      </c>
    </row>
    <row r="17" spans="1:2">
      <c r="A17" s="9" t="s">
        <v>1513</v>
      </c>
      <c r="B17" s="9" t="s">
        <v>1537</v>
      </c>
    </row>
    <row r="18" spans="1:2">
      <c r="A18" s="9" t="s">
        <v>1512</v>
      </c>
      <c r="B18" s="9" t="s">
        <v>1538</v>
      </c>
    </row>
    <row r="19" spans="1:2">
      <c r="A19" s="9" t="s">
        <v>1511</v>
      </c>
      <c r="B19" s="9" t="s">
        <v>1539</v>
      </c>
    </row>
    <row r="20" spans="1:2">
      <c r="A20" s="9" t="s">
        <v>1510</v>
      </c>
      <c r="B20" s="9" t="s">
        <v>1540</v>
      </c>
    </row>
    <row r="21" spans="1:2">
      <c r="A21" s="181" t="s">
        <v>1496</v>
      </c>
      <c r="B21" s="9" t="s">
        <v>1541</v>
      </c>
    </row>
    <row r="22" spans="1:2">
      <c r="A22" s="181" t="s">
        <v>1497</v>
      </c>
      <c r="B22" s="9" t="s">
        <v>1542</v>
      </c>
    </row>
    <row r="23" spans="1:2">
      <c r="A23" s="9" t="s">
        <v>1501</v>
      </c>
      <c r="B23" s="9" t="s">
        <v>1543</v>
      </c>
    </row>
    <row r="24" spans="1:2">
      <c r="A24" s="181" t="s">
        <v>1498</v>
      </c>
      <c r="B24" s="9" t="s">
        <v>1544</v>
      </c>
    </row>
    <row r="25" spans="1:2">
      <c r="A25" s="9" t="s">
        <v>1509</v>
      </c>
      <c r="B25" s="9" t="s">
        <v>1545</v>
      </c>
    </row>
    <row r="26" spans="1:2">
      <c r="A26" s="9" t="s">
        <v>1508</v>
      </c>
      <c r="B26" s="9" t="s">
        <v>1546</v>
      </c>
    </row>
    <row r="27" spans="1:2">
      <c r="A27" s="9" t="s">
        <v>1507</v>
      </c>
      <c r="B27" s="9" t="s">
        <v>1547</v>
      </c>
    </row>
    <row r="28" spans="1:2">
      <c r="A28" s="9" t="s">
        <v>1506</v>
      </c>
      <c r="B28" s="9" t="s">
        <v>1548</v>
      </c>
    </row>
    <row r="29" spans="1:2">
      <c r="A29" s="9" t="s">
        <v>1505</v>
      </c>
      <c r="B29" s="9" t="s">
        <v>1549</v>
      </c>
    </row>
    <row r="30" spans="1:2">
      <c r="A30" s="9" t="s">
        <v>1504</v>
      </c>
      <c r="B30" s="9" t="s">
        <v>1550</v>
      </c>
    </row>
    <row r="31" spans="1:2">
      <c r="A31" s="181" t="s">
        <v>1499</v>
      </c>
      <c r="B31" s="9" t="s">
        <v>1551</v>
      </c>
    </row>
    <row r="32" spans="1:2">
      <c r="A32" s="181" t="s">
        <v>1500</v>
      </c>
      <c r="B32" s="9" t="s">
        <v>1552</v>
      </c>
    </row>
    <row r="33" spans="1:1">
      <c r="A33" s="9"/>
    </row>
    <row r="34" spans="1:1">
      <c r="A34" s="9"/>
    </row>
  </sheetData>
  <phoneticPr fontId="29"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5"/>
  <sheetViews>
    <sheetView topLeftCell="A41" workbookViewId="0">
      <selection activeCell="B61" sqref="B61"/>
    </sheetView>
  </sheetViews>
  <sheetFormatPr baseColWidth="10" defaultColWidth="9" defaultRowHeight="14"/>
  <cols>
    <col min="1" max="1" width="20.33203125" style="183" customWidth="1"/>
    <col min="2" max="2" width="86.83203125" style="184" customWidth="1"/>
    <col min="3" max="3" width="10.83203125" style="183" customWidth="1"/>
    <col min="4" max="4" width="20.1640625" style="183" customWidth="1"/>
    <col min="5" max="16384" width="9" style="185"/>
  </cols>
  <sheetData>
    <row r="1" spans="1:3" s="185" customFormat="1" ht="15">
      <c r="A1" s="183" t="s">
        <v>1323</v>
      </c>
      <c r="B1" s="184" t="s">
        <v>1324</v>
      </c>
      <c r="C1" s="183" t="s">
        <v>1325</v>
      </c>
    </row>
    <row r="2" spans="1:3" s="185" customFormat="1" ht="15">
      <c r="A2" s="183" t="s">
        <v>1326</v>
      </c>
      <c r="B2" s="186" t="s">
        <v>1327</v>
      </c>
      <c r="C2" s="183">
        <v>5</v>
      </c>
    </row>
    <row r="3" spans="1:3" s="185" customFormat="1" ht="15">
      <c r="A3" s="183" t="s">
        <v>1328</v>
      </c>
      <c r="B3" s="186" t="s">
        <v>1329</v>
      </c>
      <c r="C3" s="183">
        <v>5</v>
      </c>
    </row>
    <row r="4" spans="1:3" s="185" customFormat="1" ht="30">
      <c r="A4" s="183" t="s">
        <v>1330</v>
      </c>
      <c r="B4" s="186" t="s">
        <v>1331</v>
      </c>
      <c r="C4" s="183">
        <v>5</v>
      </c>
    </row>
    <row r="5" spans="1:3" s="185" customFormat="1" ht="45">
      <c r="A5" s="183" t="s">
        <v>1332</v>
      </c>
      <c r="B5" s="186" t="s">
        <v>1333</v>
      </c>
      <c r="C5" s="183">
        <v>5</v>
      </c>
    </row>
    <row r="6" spans="1:3" s="185" customFormat="1" ht="30">
      <c r="A6" s="183" t="s">
        <v>1334</v>
      </c>
      <c r="B6" s="186" t="s">
        <v>1335</v>
      </c>
      <c r="C6" s="183">
        <v>5</v>
      </c>
    </row>
    <row r="7" spans="1:3" s="185" customFormat="1" ht="15">
      <c r="A7" s="183" t="s">
        <v>1336</v>
      </c>
      <c r="B7" s="186" t="s">
        <v>1337</v>
      </c>
      <c r="C7" s="183">
        <v>5</v>
      </c>
    </row>
    <row r="8" spans="1:3" s="185" customFormat="1" ht="30">
      <c r="A8" s="183" t="s">
        <v>1338</v>
      </c>
      <c r="B8" s="186" t="s">
        <v>1339</v>
      </c>
      <c r="C8" s="183">
        <v>5</v>
      </c>
    </row>
    <row r="9" spans="1:3" s="185" customFormat="1" ht="15">
      <c r="A9" s="183" t="s">
        <v>1340</v>
      </c>
      <c r="B9" s="186" t="s">
        <v>1341</v>
      </c>
      <c r="C9" s="183">
        <v>5</v>
      </c>
    </row>
    <row r="10" spans="1:3" s="185" customFormat="1" ht="15">
      <c r="A10" s="183" t="s">
        <v>1342</v>
      </c>
      <c r="B10" s="186" t="s">
        <v>1343</v>
      </c>
      <c r="C10" s="183">
        <v>5</v>
      </c>
    </row>
    <row r="11" spans="1:3" s="185" customFormat="1" ht="15">
      <c r="A11" s="183" t="s">
        <v>1344</v>
      </c>
      <c r="B11" s="186" t="s">
        <v>1345</v>
      </c>
      <c r="C11" s="183">
        <v>5</v>
      </c>
    </row>
    <row r="12" spans="1:3" s="185" customFormat="1" ht="30">
      <c r="A12" s="183" t="s">
        <v>1346</v>
      </c>
      <c r="B12" s="186" t="s">
        <v>1347</v>
      </c>
      <c r="C12" s="183">
        <v>5</v>
      </c>
    </row>
    <row r="13" spans="1:3" s="185" customFormat="1" ht="30">
      <c r="A13" s="183" t="s">
        <v>1348</v>
      </c>
      <c r="B13" s="186" t="s">
        <v>1349</v>
      </c>
      <c r="C13" s="183">
        <v>5</v>
      </c>
    </row>
    <row r="14" spans="1:3" s="185" customFormat="1" ht="30">
      <c r="A14" s="183" t="s">
        <v>1350</v>
      </c>
      <c r="B14" s="186" t="s">
        <v>1351</v>
      </c>
      <c r="C14" s="183">
        <v>5</v>
      </c>
    </row>
    <row r="15" spans="1:3" s="185" customFormat="1" ht="15">
      <c r="A15" s="183" t="s">
        <v>1352</v>
      </c>
      <c r="B15" s="186" t="s">
        <v>1353</v>
      </c>
      <c r="C15" s="183">
        <v>5</v>
      </c>
    </row>
    <row r="16" spans="1:3" s="185" customFormat="1" ht="30">
      <c r="A16" s="183" t="s">
        <v>1354</v>
      </c>
      <c r="B16" s="186" t="s">
        <v>1355</v>
      </c>
      <c r="C16" s="183">
        <v>5</v>
      </c>
    </row>
    <row r="17" spans="1:3" s="185" customFormat="1" ht="30">
      <c r="A17" s="183" t="s">
        <v>1356</v>
      </c>
      <c r="B17" s="186" t="s">
        <v>1357</v>
      </c>
      <c r="C17" s="183">
        <v>5</v>
      </c>
    </row>
    <row r="18" spans="1:3" s="185" customFormat="1" ht="15">
      <c r="A18" s="183" t="s">
        <v>1358</v>
      </c>
      <c r="B18" s="186" t="s">
        <v>1359</v>
      </c>
      <c r="C18" s="183">
        <v>5</v>
      </c>
    </row>
    <row r="19" spans="1:3" s="185" customFormat="1" ht="45">
      <c r="A19" s="183" t="s">
        <v>1360</v>
      </c>
      <c r="B19" s="186" t="s">
        <v>1361</v>
      </c>
      <c r="C19" s="183">
        <v>4</v>
      </c>
    </row>
    <row r="20" spans="1:3" s="185" customFormat="1" ht="15">
      <c r="A20" s="183" t="s">
        <v>1362</v>
      </c>
      <c r="B20" s="186" t="s">
        <v>1363</v>
      </c>
      <c r="C20" s="183">
        <v>4</v>
      </c>
    </row>
    <row r="21" spans="1:3" s="185" customFormat="1" ht="15">
      <c r="A21" s="183" t="s">
        <v>1364</v>
      </c>
      <c r="B21" s="186" t="s">
        <v>1365</v>
      </c>
      <c r="C21" s="183">
        <v>4</v>
      </c>
    </row>
    <row r="22" spans="1:3" s="185" customFormat="1" ht="30">
      <c r="A22" s="183" t="s">
        <v>1366</v>
      </c>
      <c r="B22" s="186" t="s">
        <v>1367</v>
      </c>
      <c r="C22" s="183">
        <v>4</v>
      </c>
    </row>
    <row r="23" spans="1:3" s="185" customFormat="1" ht="15">
      <c r="A23" s="183" t="s">
        <v>1368</v>
      </c>
      <c r="B23" s="186" t="s">
        <v>1369</v>
      </c>
      <c r="C23" s="183">
        <v>4</v>
      </c>
    </row>
    <row r="24" spans="1:3" s="185" customFormat="1" ht="15">
      <c r="A24" s="183" t="s">
        <v>1370</v>
      </c>
      <c r="B24" s="186" t="s">
        <v>1371</v>
      </c>
      <c r="C24" s="183">
        <v>4</v>
      </c>
    </row>
    <row r="25" spans="1:3" s="185" customFormat="1" ht="15">
      <c r="A25" s="183" t="s">
        <v>1372</v>
      </c>
      <c r="B25" s="186" t="s">
        <v>1373</v>
      </c>
      <c r="C25" s="183">
        <v>4</v>
      </c>
    </row>
    <row r="26" spans="1:3" s="185" customFormat="1" ht="15">
      <c r="A26" s="183" t="s">
        <v>1374</v>
      </c>
      <c r="B26" s="186" t="s">
        <v>1375</v>
      </c>
      <c r="C26" s="183">
        <v>4</v>
      </c>
    </row>
    <row r="27" spans="1:3" s="185" customFormat="1" ht="15">
      <c r="A27" s="183" t="s">
        <v>1376</v>
      </c>
      <c r="B27" s="186" t="s">
        <v>1377</v>
      </c>
      <c r="C27" s="183">
        <v>4</v>
      </c>
    </row>
    <row r="28" spans="1:3" s="185" customFormat="1" ht="15">
      <c r="A28" s="183" t="s">
        <v>1378</v>
      </c>
      <c r="B28" s="186" t="s">
        <v>1379</v>
      </c>
      <c r="C28" s="183">
        <v>4</v>
      </c>
    </row>
    <row r="29" spans="1:3" s="185" customFormat="1" ht="15">
      <c r="A29" s="183">
        <v>0.01</v>
      </c>
      <c r="B29" s="186" t="s">
        <v>1380</v>
      </c>
      <c r="C29" s="183">
        <v>4</v>
      </c>
    </row>
    <row r="30" spans="1:3" s="185" customFormat="1" ht="15">
      <c r="A30" s="183" t="s">
        <v>1381</v>
      </c>
      <c r="B30" s="186" t="s">
        <v>1382</v>
      </c>
      <c r="C30" s="183">
        <v>4</v>
      </c>
    </row>
    <row r="31" spans="1:3" s="185" customFormat="1" ht="15">
      <c r="A31" s="183" t="s">
        <v>1383</v>
      </c>
      <c r="B31" s="186" t="s">
        <v>1384</v>
      </c>
      <c r="C31" s="183">
        <v>4</v>
      </c>
    </row>
    <row r="32" spans="1:3" s="185" customFormat="1" ht="15">
      <c r="A32" s="183" t="s">
        <v>1385</v>
      </c>
      <c r="B32" s="186" t="s">
        <v>1386</v>
      </c>
      <c r="C32" s="183">
        <v>4</v>
      </c>
    </row>
    <row r="33" spans="1:3" s="185" customFormat="1" ht="30">
      <c r="A33" s="183" t="s">
        <v>1387</v>
      </c>
      <c r="B33" s="186" t="s">
        <v>1388</v>
      </c>
      <c r="C33" s="183">
        <v>4</v>
      </c>
    </row>
    <row r="34" spans="1:3" s="185" customFormat="1" ht="15">
      <c r="A34" s="183" t="s">
        <v>1389</v>
      </c>
      <c r="B34" s="186" t="s">
        <v>1390</v>
      </c>
      <c r="C34" s="183">
        <v>3</v>
      </c>
    </row>
    <row r="35" spans="1:3" s="185" customFormat="1" ht="30">
      <c r="A35" s="183" t="s">
        <v>1391</v>
      </c>
      <c r="B35" s="186" t="s">
        <v>1392</v>
      </c>
      <c r="C35" s="183">
        <v>3</v>
      </c>
    </row>
    <row r="36" spans="1:3" s="185" customFormat="1" ht="30">
      <c r="A36" s="183" t="s">
        <v>1393</v>
      </c>
      <c r="B36" s="186" t="s">
        <v>1394</v>
      </c>
      <c r="C36" s="183">
        <v>3</v>
      </c>
    </row>
    <row r="37" spans="1:3" s="185" customFormat="1" ht="15">
      <c r="A37" s="183" t="s">
        <v>1395</v>
      </c>
      <c r="B37" s="186" t="s">
        <v>1396</v>
      </c>
      <c r="C37" s="183">
        <v>3</v>
      </c>
    </row>
    <row r="38" spans="1:3" s="185" customFormat="1" ht="15">
      <c r="A38" s="183" t="s">
        <v>1397</v>
      </c>
      <c r="B38" s="186" t="s">
        <v>1398</v>
      </c>
      <c r="C38" s="183">
        <v>3</v>
      </c>
    </row>
    <row r="39" spans="1:3" s="185" customFormat="1" ht="30">
      <c r="A39" s="183" t="s">
        <v>1399</v>
      </c>
      <c r="B39" s="186" t="s">
        <v>1400</v>
      </c>
      <c r="C39" s="183">
        <v>3</v>
      </c>
    </row>
    <row r="40" spans="1:3" s="185" customFormat="1" ht="15">
      <c r="A40" s="183" t="s">
        <v>1401</v>
      </c>
      <c r="B40" s="186" t="s">
        <v>1402</v>
      </c>
      <c r="C40" s="183">
        <v>3</v>
      </c>
    </row>
    <row r="41" spans="1:3" s="185" customFormat="1" ht="15">
      <c r="A41" s="183" t="s">
        <v>1403</v>
      </c>
      <c r="B41" s="186" t="s">
        <v>1404</v>
      </c>
      <c r="C41" s="183">
        <v>3</v>
      </c>
    </row>
    <row r="42" spans="1:3" s="185" customFormat="1" ht="15">
      <c r="A42" s="183" t="s">
        <v>1405</v>
      </c>
      <c r="B42" s="186" t="s">
        <v>1406</v>
      </c>
      <c r="C42" s="183">
        <v>3</v>
      </c>
    </row>
    <row r="43" spans="1:3" s="185" customFormat="1" ht="15">
      <c r="A43" s="183" t="s">
        <v>1407</v>
      </c>
      <c r="B43" s="186" t="s">
        <v>1408</v>
      </c>
      <c r="C43" s="183">
        <v>3</v>
      </c>
    </row>
    <row r="44" spans="1:3" s="185" customFormat="1" ht="45">
      <c r="A44" s="183" t="s">
        <v>1368</v>
      </c>
      <c r="B44" s="186" t="s">
        <v>1409</v>
      </c>
      <c r="C44" s="183">
        <v>2</v>
      </c>
    </row>
    <row r="45" spans="1:3" s="185" customFormat="1" ht="15">
      <c r="A45" s="183" t="s">
        <v>1410</v>
      </c>
      <c r="B45" s="186" t="s">
        <v>1411</v>
      </c>
      <c r="C45" s="183">
        <v>2</v>
      </c>
    </row>
    <row r="46" spans="1:3" s="185" customFormat="1" ht="30">
      <c r="A46" s="183" t="s">
        <v>1412</v>
      </c>
      <c r="B46" s="186" t="s">
        <v>1413</v>
      </c>
      <c r="C46" s="183">
        <v>1</v>
      </c>
    </row>
    <row r="47" spans="1:3" s="185" customFormat="1" ht="15">
      <c r="A47" s="183" t="s">
        <v>1414</v>
      </c>
      <c r="B47" s="186" t="s">
        <v>1415</v>
      </c>
      <c r="C47" s="183">
        <v>1</v>
      </c>
    </row>
    <row r="48" spans="1:3" s="185" customFormat="1" ht="15">
      <c r="A48" s="183" t="s">
        <v>1416</v>
      </c>
      <c r="B48" s="186" t="s">
        <v>1417</v>
      </c>
      <c r="C48" s="183">
        <v>1</v>
      </c>
    </row>
    <row r="49" spans="1:3" s="185" customFormat="1" ht="15">
      <c r="A49" s="183" t="s">
        <v>1418</v>
      </c>
      <c r="B49" s="186" t="s">
        <v>1419</v>
      </c>
      <c r="C49" s="183">
        <v>1</v>
      </c>
    </row>
    <row r="50" spans="1:3" s="185" customFormat="1" ht="30">
      <c r="A50" s="183" t="s">
        <v>1420</v>
      </c>
      <c r="B50" s="186" t="s">
        <v>1421</v>
      </c>
      <c r="C50" s="183">
        <v>1</v>
      </c>
    </row>
    <row r="51" spans="1:3" s="185" customFormat="1">
      <c r="A51" s="183"/>
      <c r="B51" s="186"/>
      <c r="C51" s="183"/>
    </row>
    <row r="52" spans="1:3" s="185" customFormat="1">
      <c r="A52" s="183"/>
      <c r="B52" s="186"/>
      <c r="C52" s="183"/>
    </row>
    <row r="53" spans="1:3" s="185" customFormat="1">
      <c r="A53" s="183"/>
      <c r="B53" s="186"/>
      <c r="C53" s="183"/>
    </row>
    <row r="54" spans="1:3" s="185" customFormat="1">
      <c r="A54" s="183"/>
      <c r="B54" s="186"/>
      <c r="C54" s="183"/>
    </row>
    <row r="55" spans="1:3" s="185" customFormat="1">
      <c r="A55" s="183"/>
      <c r="B55" s="186"/>
      <c r="C55" s="183"/>
    </row>
    <row r="56" spans="1:3" s="185" customFormat="1">
      <c r="A56" s="183"/>
      <c r="B56" s="186"/>
      <c r="C56" s="183"/>
    </row>
    <row r="57" spans="1:3" s="185" customFormat="1">
      <c r="A57" s="183"/>
      <c r="B57" s="186"/>
      <c r="C57" s="183"/>
    </row>
    <row r="58" spans="1:3" s="185" customFormat="1">
      <c r="A58" s="183"/>
      <c r="B58" s="186"/>
      <c r="C58" s="183"/>
    </row>
    <row r="59" spans="1:3" s="185" customFormat="1">
      <c r="A59" s="183"/>
      <c r="B59" s="186"/>
      <c r="C59" s="183"/>
    </row>
    <row r="60" spans="1:3" s="185" customFormat="1">
      <c r="A60" s="183"/>
      <c r="B60" s="186"/>
      <c r="C60" s="183"/>
    </row>
    <row r="61" spans="1:3" s="185" customFormat="1">
      <c r="A61" s="183"/>
      <c r="B61" s="186"/>
      <c r="C61" s="183"/>
    </row>
    <row r="62" spans="1:3" s="185" customFormat="1">
      <c r="A62" s="183"/>
      <c r="B62" s="186"/>
      <c r="C62" s="183"/>
    </row>
    <row r="63" spans="1:3" s="185" customFormat="1">
      <c r="A63" s="183"/>
      <c r="B63" s="186"/>
      <c r="C63" s="183"/>
    </row>
    <row r="64" spans="1:3" s="185" customFormat="1">
      <c r="A64" s="183"/>
      <c r="B64" s="186"/>
      <c r="C64" s="183"/>
    </row>
    <row r="65" spans="2:2" s="185" customFormat="1">
      <c r="B65" s="186"/>
    </row>
  </sheetData>
  <phoneticPr fontId="2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D7"/>
  <sheetViews>
    <sheetView workbookViewId="0">
      <selection activeCell="F18" sqref="F18"/>
    </sheetView>
  </sheetViews>
  <sheetFormatPr baseColWidth="10" defaultColWidth="11" defaultRowHeight="14"/>
  <cols>
    <col min="3" max="3" width="10.83203125" style="2"/>
  </cols>
  <sheetData>
    <row r="4" spans="1:4">
      <c r="B4" s="187"/>
      <c r="C4" s="187"/>
      <c r="D4" s="187"/>
    </row>
    <row r="5" spans="1:4" ht="15">
      <c r="A5" s="188"/>
      <c r="B5" s="188" t="s">
        <v>1485</v>
      </c>
      <c r="C5" s="188" t="s">
        <v>1487</v>
      </c>
      <c r="D5" s="188" t="s">
        <v>1486</v>
      </c>
    </row>
    <row r="6" spans="1:4" ht="15">
      <c r="A6" s="188" t="s">
        <v>1488</v>
      </c>
      <c r="B6" s="189">
        <v>4</v>
      </c>
      <c r="C6" s="189">
        <v>6</v>
      </c>
      <c r="D6" s="188"/>
    </row>
    <row r="7" spans="1:4" ht="15">
      <c r="A7" s="188" t="s">
        <v>1488</v>
      </c>
      <c r="B7" s="188"/>
      <c r="C7" s="189">
        <v>4</v>
      </c>
      <c r="D7" s="189">
        <v>6</v>
      </c>
    </row>
  </sheetData>
  <phoneticPr fontId="2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J133"/>
  <sheetViews>
    <sheetView workbookViewId="0">
      <pane xSplit="1" ySplit="4" topLeftCell="C35" activePane="bottomRight" state="frozen"/>
      <selection activeCell="I10" sqref="I10"/>
      <selection pane="topRight" activeCell="I10" sqref="I10"/>
      <selection pane="bottomLeft" activeCell="I10" sqref="I10"/>
      <selection pane="bottomRight" activeCell="E54" sqref="E54"/>
    </sheetView>
  </sheetViews>
  <sheetFormatPr baseColWidth="10" defaultColWidth="9" defaultRowHeight="13"/>
  <cols>
    <col min="1" max="1" width="40.1640625" style="13" customWidth="1"/>
    <col min="2" max="2" width="15.1640625" style="22" bestFit="1" customWidth="1"/>
    <col min="3" max="3" width="14.83203125" style="22" customWidth="1"/>
    <col min="4" max="4" width="15.1640625" style="22" bestFit="1" customWidth="1"/>
    <col min="5" max="5" width="19.6640625" style="22" customWidth="1"/>
    <col min="6" max="6" width="18" style="22" customWidth="1"/>
    <col min="7" max="7" width="19.5" style="22" customWidth="1"/>
    <col min="8" max="8" width="16.1640625" style="22" bestFit="1" customWidth="1"/>
    <col min="9" max="9" width="11.6640625" style="22" bestFit="1" customWidth="1"/>
    <col min="10" max="10" width="12.6640625" style="13" bestFit="1" customWidth="1"/>
    <col min="11" max="16384" width="9" style="13"/>
  </cols>
  <sheetData>
    <row r="3" spans="1:10">
      <c r="A3" s="13" t="s">
        <v>493</v>
      </c>
      <c r="B3" s="13" t="s">
        <v>494</v>
      </c>
      <c r="C3" s="13"/>
      <c r="D3" s="13"/>
      <c r="E3" s="13"/>
      <c r="F3" s="13"/>
      <c r="G3" s="13"/>
      <c r="H3" s="13"/>
      <c r="I3" s="13"/>
    </row>
    <row r="4" spans="1:10">
      <c r="A4" s="13" t="s">
        <v>495</v>
      </c>
      <c r="B4" s="13" t="s">
        <v>496</v>
      </c>
      <c r="C4" s="13">
        <v>2011</v>
      </c>
      <c r="D4" s="13">
        <v>2012</v>
      </c>
      <c r="E4" s="13">
        <v>2013</v>
      </c>
      <c r="F4" s="13">
        <v>2014</v>
      </c>
      <c r="G4" s="13">
        <v>2015</v>
      </c>
      <c r="H4" s="13">
        <v>2016</v>
      </c>
      <c r="I4" s="13">
        <v>2017</v>
      </c>
      <c r="J4" s="13" t="s">
        <v>497</v>
      </c>
    </row>
    <row r="5" spans="1:10">
      <c r="A5" s="13" t="s">
        <v>498</v>
      </c>
      <c r="B5" s="14"/>
      <c r="C5" s="14"/>
      <c r="D5" s="14">
        <v>67362.000000000015</v>
      </c>
      <c r="E5" s="14">
        <v>4309.3499999999995</v>
      </c>
      <c r="F5" s="14">
        <v>7879.51</v>
      </c>
      <c r="G5" s="14"/>
      <c r="H5" s="14"/>
      <c r="I5" s="14"/>
      <c r="J5" s="14">
        <v>79550.860000000015</v>
      </c>
    </row>
    <row r="6" spans="1:10">
      <c r="A6" s="13" t="s">
        <v>499</v>
      </c>
      <c r="B6" s="14"/>
      <c r="C6" s="14"/>
      <c r="D6" s="14"/>
      <c r="E6" s="14"/>
      <c r="F6" s="14">
        <v>20591.909999999996</v>
      </c>
      <c r="G6" s="14"/>
      <c r="H6" s="14"/>
      <c r="I6" s="14"/>
      <c r="J6" s="14">
        <v>20591.909999999996</v>
      </c>
    </row>
    <row r="7" spans="1:10">
      <c r="A7" s="15" t="s">
        <v>500</v>
      </c>
      <c r="B7" s="14"/>
      <c r="C7" s="14"/>
      <c r="D7" s="14"/>
      <c r="E7" s="14"/>
      <c r="F7" s="14"/>
      <c r="G7" s="14"/>
      <c r="H7" s="14"/>
      <c r="I7" s="14">
        <v>722439.8</v>
      </c>
      <c r="J7" s="14">
        <v>722439.8</v>
      </c>
    </row>
    <row r="8" spans="1:10">
      <c r="A8" s="15" t="s">
        <v>501</v>
      </c>
      <c r="B8" s="14"/>
      <c r="C8" s="14"/>
      <c r="D8" s="14"/>
      <c r="E8" s="14"/>
      <c r="F8" s="14"/>
      <c r="G8" s="14"/>
      <c r="H8" s="14">
        <v>400000</v>
      </c>
      <c r="I8" s="14"/>
      <c r="J8" s="14">
        <v>400000</v>
      </c>
    </row>
    <row r="9" spans="1:10">
      <c r="A9" s="13" t="s">
        <v>502</v>
      </c>
      <c r="B9" s="14"/>
      <c r="C9" s="14"/>
      <c r="D9" s="14"/>
      <c r="E9" s="14">
        <v>77654.659999999989</v>
      </c>
      <c r="F9" s="14">
        <v>16239.2</v>
      </c>
      <c r="G9" s="14"/>
      <c r="H9" s="14"/>
      <c r="I9" s="14"/>
      <c r="J9" s="14">
        <v>93893.859999999986</v>
      </c>
    </row>
    <row r="10" spans="1:10">
      <c r="A10" s="13" t="s">
        <v>503</v>
      </c>
      <c r="B10" s="14"/>
      <c r="C10" s="14"/>
      <c r="D10" s="14"/>
      <c r="E10" s="14"/>
      <c r="F10" s="14"/>
      <c r="G10" s="14">
        <v>2800000</v>
      </c>
      <c r="H10" s="14"/>
      <c r="I10" s="14">
        <v>1312246.3399999999</v>
      </c>
      <c r="J10" s="14">
        <v>4112246.34</v>
      </c>
    </row>
    <row r="11" spans="1:10">
      <c r="A11" s="13" t="s">
        <v>504</v>
      </c>
      <c r="B11" s="14"/>
      <c r="C11" s="14"/>
      <c r="D11" s="14"/>
      <c r="E11" s="14">
        <v>19</v>
      </c>
      <c r="F11" s="14">
        <v>765519.5</v>
      </c>
      <c r="G11" s="14">
        <v>146789.25</v>
      </c>
      <c r="H11" s="14">
        <v>25274.75</v>
      </c>
      <c r="I11" s="14"/>
      <c r="J11" s="14">
        <v>937602.5</v>
      </c>
    </row>
    <row r="12" spans="1:10">
      <c r="A12" s="13" t="s">
        <v>505</v>
      </c>
      <c r="B12" s="14"/>
      <c r="C12" s="14"/>
      <c r="D12" s="14"/>
      <c r="E12" s="14"/>
      <c r="F12" s="14">
        <v>181262.69999999998</v>
      </c>
      <c r="G12" s="14"/>
      <c r="H12" s="14"/>
      <c r="I12" s="14"/>
      <c r="J12" s="14">
        <v>181262.69999999998</v>
      </c>
    </row>
    <row r="13" spans="1:10">
      <c r="A13" s="13" t="s">
        <v>506</v>
      </c>
      <c r="B13" s="14"/>
      <c r="C13" s="14"/>
      <c r="D13" s="14"/>
      <c r="E13" s="14"/>
      <c r="F13" s="14"/>
      <c r="G13" s="14">
        <v>1300000</v>
      </c>
      <c r="H13" s="14"/>
      <c r="I13" s="14"/>
      <c r="J13" s="14">
        <v>1300000</v>
      </c>
    </row>
    <row r="14" spans="1:10">
      <c r="A14" s="13" t="s">
        <v>507</v>
      </c>
      <c r="B14" s="14"/>
      <c r="C14" s="14"/>
      <c r="D14" s="14"/>
      <c r="E14" s="14"/>
      <c r="F14" s="14">
        <v>561890.49000000011</v>
      </c>
      <c r="G14" s="14"/>
      <c r="H14" s="14"/>
      <c r="I14" s="14"/>
      <c r="J14" s="14">
        <v>561890.49000000011</v>
      </c>
    </row>
    <row r="15" spans="1:10">
      <c r="A15" s="13" t="s">
        <v>508</v>
      </c>
      <c r="B15" s="14"/>
      <c r="C15" s="14"/>
      <c r="D15" s="14">
        <v>8480.2000000000007</v>
      </c>
      <c r="E15" s="14">
        <v>6283.6</v>
      </c>
      <c r="F15" s="14"/>
      <c r="G15" s="14"/>
      <c r="H15" s="14"/>
      <c r="I15" s="14"/>
      <c r="J15" s="14">
        <v>14763.800000000001</v>
      </c>
    </row>
    <row r="16" spans="1:10">
      <c r="A16" s="13" t="s">
        <v>509</v>
      </c>
      <c r="B16" s="14"/>
      <c r="C16" s="14"/>
      <c r="D16" s="14"/>
      <c r="E16" s="14"/>
      <c r="F16" s="14">
        <v>70551.75</v>
      </c>
      <c r="G16" s="14">
        <v>13974.98</v>
      </c>
      <c r="H16" s="14"/>
      <c r="I16" s="14"/>
      <c r="J16" s="14">
        <v>84526.73</v>
      </c>
    </row>
    <row r="17" spans="1:10">
      <c r="A17" s="13" t="s">
        <v>510</v>
      </c>
      <c r="B17" s="14"/>
      <c r="C17" s="14"/>
      <c r="D17" s="14"/>
      <c r="E17" s="14">
        <v>4634.3040000000001</v>
      </c>
      <c r="F17" s="14">
        <v>52318.619999999995</v>
      </c>
      <c r="G17" s="14">
        <v>9361.49</v>
      </c>
      <c r="H17" s="14"/>
      <c r="I17" s="14"/>
      <c r="J17" s="14">
        <v>66314.414000000004</v>
      </c>
    </row>
    <row r="18" spans="1:10">
      <c r="A18" s="15" t="s">
        <v>511</v>
      </c>
      <c r="B18" s="14"/>
      <c r="C18" s="14"/>
      <c r="D18" s="14"/>
      <c r="E18" s="14"/>
      <c r="F18" s="14">
        <v>1094833.1600000001</v>
      </c>
      <c r="G18" s="14">
        <v>2831141.61</v>
      </c>
      <c r="H18" s="14">
        <v>5528313.6100000003</v>
      </c>
      <c r="I18" s="14">
        <v>2637505.84</v>
      </c>
      <c r="J18" s="14">
        <v>12091794.220000001</v>
      </c>
    </row>
    <row r="19" spans="1:10">
      <c r="A19" s="13" t="s">
        <v>512</v>
      </c>
      <c r="B19" s="14"/>
      <c r="C19" s="14"/>
      <c r="D19" s="14"/>
      <c r="E19" s="14"/>
      <c r="F19" s="14"/>
      <c r="G19" s="14"/>
      <c r="H19" s="14"/>
      <c r="I19" s="14">
        <v>1085006.58</v>
      </c>
      <c r="J19" s="14">
        <v>1085006.58</v>
      </c>
    </row>
    <row r="20" spans="1:10">
      <c r="A20" s="13" t="s">
        <v>513</v>
      </c>
      <c r="B20" s="14"/>
      <c r="C20" s="14"/>
      <c r="D20" s="14"/>
      <c r="E20" s="14"/>
      <c r="F20" s="14"/>
      <c r="G20" s="14">
        <v>2139195.4900000002</v>
      </c>
      <c r="H20" s="14">
        <v>315217.11999999994</v>
      </c>
      <c r="I20" s="14">
        <v>54274.51999999999</v>
      </c>
      <c r="J20" s="14">
        <v>2508687.1300000004</v>
      </c>
    </row>
    <row r="21" spans="1:10">
      <c r="A21" s="13" t="s">
        <v>514</v>
      </c>
      <c r="B21" s="14"/>
      <c r="C21" s="14"/>
      <c r="D21" s="14">
        <v>66916.69</v>
      </c>
      <c r="E21" s="14"/>
      <c r="F21" s="14"/>
      <c r="G21" s="14"/>
      <c r="H21" s="14"/>
      <c r="I21" s="14"/>
      <c r="J21" s="14">
        <v>66916.69</v>
      </c>
    </row>
    <row r="22" spans="1:10">
      <c r="A22" s="15" t="s">
        <v>515</v>
      </c>
      <c r="B22" s="14"/>
      <c r="C22" s="14"/>
      <c r="D22" s="14"/>
      <c r="E22" s="14"/>
      <c r="F22" s="14">
        <v>358780.94</v>
      </c>
      <c r="G22" s="14">
        <v>646262.24</v>
      </c>
      <c r="H22" s="14"/>
      <c r="I22" s="14"/>
      <c r="J22" s="14">
        <v>1005043.1799999999</v>
      </c>
    </row>
    <row r="23" spans="1:10">
      <c r="A23" s="13" t="s">
        <v>516</v>
      </c>
      <c r="B23" s="14"/>
      <c r="C23" s="14"/>
      <c r="D23" s="14"/>
      <c r="E23" s="14"/>
      <c r="F23" s="14">
        <v>121668.40000000001</v>
      </c>
      <c r="G23" s="14">
        <v>69225.55</v>
      </c>
      <c r="H23" s="14">
        <v>4845</v>
      </c>
      <c r="I23" s="14"/>
      <c r="J23" s="14">
        <v>195738.95</v>
      </c>
    </row>
    <row r="24" spans="1:10">
      <c r="A24" s="13" t="s">
        <v>517</v>
      </c>
      <c r="B24" s="14"/>
      <c r="C24" s="14"/>
      <c r="D24" s="14">
        <v>522078.46999999991</v>
      </c>
      <c r="E24" s="14">
        <v>2002451.0399999998</v>
      </c>
      <c r="F24" s="14">
        <v>308758.37</v>
      </c>
      <c r="G24" s="14"/>
      <c r="H24" s="14"/>
      <c r="I24" s="14"/>
      <c r="J24" s="14">
        <v>2833287.88</v>
      </c>
    </row>
    <row r="25" spans="1:10">
      <c r="A25" s="13" t="s">
        <v>518</v>
      </c>
      <c r="B25" s="14"/>
      <c r="C25" s="14"/>
      <c r="D25" s="14">
        <v>24112.87</v>
      </c>
      <c r="E25" s="14">
        <v>58168.530000000013</v>
      </c>
      <c r="F25" s="14">
        <v>111731.37000000002</v>
      </c>
      <c r="G25" s="14">
        <v>110607.15000000001</v>
      </c>
      <c r="H25" s="14">
        <v>156121.65</v>
      </c>
      <c r="I25" s="14">
        <v>60673.159999999996</v>
      </c>
      <c r="J25" s="14">
        <v>521414.73000000004</v>
      </c>
    </row>
    <row r="26" spans="1:10">
      <c r="A26" s="13" t="s">
        <v>519</v>
      </c>
      <c r="B26" s="14"/>
      <c r="C26" s="14"/>
      <c r="D26" s="14">
        <v>52957.909999999996</v>
      </c>
      <c r="E26" s="14">
        <v>91865.549999999988</v>
      </c>
      <c r="F26" s="14">
        <v>45890.060000000005</v>
      </c>
      <c r="G26" s="14">
        <v>33151.040000000001</v>
      </c>
      <c r="H26" s="14">
        <v>22659.639999999996</v>
      </c>
      <c r="I26" s="14">
        <v>9922.9399999999987</v>
      </c>
      <c r="J26" s="14">
        <v>256447.13999999998</v>
      </c>
    </row>
    <row r="27" spans="1:10">
      <c r="A27" s="13" t="s">
        <v>520</v>
      </c>
      <c r="B27" s="14"/>
      <c r="C27" s="14"/>
      <c r="D27" s="14">
        <v>60803.33</v>
      </c>
      <c r="E27" s="14">
        <v>149074.99</v>
      </c>
      <c r="F27" s="14">
        <v>126219.95</v>
      </c>
      <c r="G27" s="14">
        <v>53352.12000000001</v>
      </c>
      <c r="H27" s="14">
        <v>24217.039999999997</v>
      </c>
      <c r="I27" s="14"/>
      <c r="J27" s="14">
        <v>413667.43</v>
      </c>
    </row>
    <row r="28" spans="1:10">
      <c r="A28" s="13" t="s">
        <v>521</v>
      </c>
      <c r="B28" s="14"/>
      <c r="C28" s="14"/>
      <c r="D28" s="14">
        <v>212733</v>
      </c>
      <c r="E28" s="14">
        <v>329120</v>
      </c>
      <c r="F28" s="14">
        <v>219301</v>
      </c>
      <c r="G28" s="14">
        <v>36603</v>
      </c>
      <c r="H28" s="14">
        <v>3286</v>
      </c>
      <c r="I28" s="14"/>
      <c r="J28" s="14">
        <v>801043</v>
      </c>
    </row>
    <row r="29" spans="1:10">
      <c r="A29" s="13" t="s">
        <v>522</v>
      </c>
      <c r="B29" s="14"/>
      <c r="C29" s="14"/>
      <c r="D29" s="14">
        <v>76441</v>
      </c>
      <c r="E29" s="14">
        <v>62727</v>
      </c>
      <c r="F29" s="14"/>
      <c r="G29" s="14"/>
      <c r="H29" s="14">
        <v>902.51</v>
      </c>
      <c r="I29" s="14"/>
      <c r="J29" s="14">
        <v>140070.51</v>
      </c>
    </row>
    <row r="30" spans="1:10">
      <c r="A30" s="13" t="s">
        <v>523</v>
      </c>
      <c r="B30" s="14"/>
      <c r="C30" s="14"/>
      <c r="D30" s="14">
        <v>32528.02</v>
      </c>
      <c r="E30" s="14">
        <v>94771.16</v>
      </c>
      <c r="F30" s="14">
        <v>9978.1</v>
      </c>
      <c r="G30" s="14"/>
      <c r="H30" s="14"/>
      <c r="I30" s="14"/>
      <c r="J30" s="14">
        <v>137277.28</v>
      </c>
    </row>
    <row r="31" spans="1:10">
      <c r="A31" s="13" t="s">
        <v>524</v>
      </c>
      <c r="B31" s="14"/>
      <c r="C31" s="14"/>
      <c r="D31" s="14">
        <v>99167.4</v>
      </c>
      <c r="E31" s="14">
        <v>401624.39999999997</v>
      </c>
      <c r="F31" s="14">
        <v>167760.60999999999</v>
      </c>
      <c r="G31" s="14"/>
      <c r="H31" s="14"/>
      <c r="I31" s="14"/>
      <c r="J31" s="14">
        <v>668552.40999999992</v>
      </c>
    </row>
    <row r="32" spans="1:10">
      <c r="A32" s="13" t="s">
        <v>525</v>
      </c>
      <c r="B32" s="14"/>
      <c r="C32" s="14"/>
      <c r="D32" s="14">
        <v>460892.24</v>
      </c>
      <c r="E32" s="14">
        <v>1195110.42</v>
      </c>
      <c r="F32" s="14">
        <v>984688.32000000018</v>
      </c>
      <c r="G32" s="14">
        <v>645173.51999999979</v>
      </c>
      <c r="H32" s="14">
        <v>498185.17</v>
      </c>
      <c r="I32" s="14">
        <v>260714.26000000004</v>
      </c>
      <c r="J32" s="14">
        <v>4044763.93</v>
      </c>
    </row>
    <row r="33" spans="1:10" s="16" customFormat="1">
      <c r="A33" s="16" t="s">
        <v>526</v>
      </c>
      <c r="B33" s="17"/>
      <c r="C33" s="17"/>
      <c r="D33" s="17"/>
      <c r="E33" s="17"/>
      <c r="F33" s="17">
        <v>39796.04</v>
      </c>
      <c r="G33" s="17">
        <v>52062.01</v>
      </c>
      <c r="H33" s="17">
        <v>33942.530000000006</v>
      </c>
      <c r="I33" s="17">
        <v>6538.5</v>
      </c>
      <c r="J33" s="17">
        <v>132339.08000000002</v>
      </c>
    </row>
    <row r="34" spans="1:10" s="16" customFormat="1">
      <c r="A34" s="13" t="s">
        <v>527</v>
      </c>
      <c r="B34" s="14"/>
      <c r="C34" s="14"/>
      <c r="D34" s="14"/>
      <c r="E34" s="14"/>
      <c r="F34" s="14">
        <v>24845.909999999996</v>
      </c>
      <c r="G34" s="14">
        <v>27565.59</v>
      </c>
      <c r="H34" s="14">
        <v>17619.609999999997</v>
      </c>
      <c r="I34" s="14">
        <v>8809.7999999999993</v>
      </c>
      <c r="J34" s="14">
        <v>78840.91</v>
      </c>
    </row>
    <row r="35" spans="1:10">
      <c r="A35" s="13" t="s">
        <v>528</v>
      </c>
      <c r="B35" s="14"/>
      <c r="C35" s="14"/>
      <c r="D35" s="14">
        <v>11958.509999999998</v>
      </c>
      <c r="E35" s="14">
        <v>25076.36</v>
      </c>
      <c r="F35" s="14"/>
      <c r="G35" s="14"/>
      <c r="H35" s="14"/>
      <c r="I35" s="14"/>
      <c r="J35" s="14">
        <v>37034.869999999995</v>
      </c>
    </row>
    <row r="36" spans="1:10">
      <c r="A36" s="13" t="s">
        <v>529</v>
      </c>
      <c r="B36" s="14"/>
      <c r="C36" s="14"/>
      <c r="D36" s="14">
        <v>56969.039999999994</v>
      </c>
      <c r="E36" s="14">
        <v>75224.61</v>
      </c>
      <c r="F36" s="14">
        <v>37993.51</v>
      </c>
      <c r="G36" s="14">
        <v>20507.03</v>
      </c>
      <c r="H36" s="14">
        <v>3160.51</v>
      </c>
      <c r="I36" s="14"/>
      <c r="J36" s="14">
        <v>193854.7</v>
      </c>
    </row>
    <row r="37" spans="1:10">
      <c r="A37" s="13" t="s">
        <v>530</v>
      </c>
      <c r="B37" s="14"/>
      <c r="C37" s="14"/>
      <c r="D37" s="14">
        <v>50762.89</v>
      </c>
      <c r="E37" s="14">
        <v>340779.94</v>
      </c>
      <c r="F37" s="14"/>
      <c r="G37" s="14"/>
      <c r="H37" s="14"/>
      <c r="I37" s="14"/>
      <c r="J37" s="14">
        <v>391542.83</v>
      </c>
    </row>
    <row r="38" spans="1:10">
      <c r="A38" s="13" t="s">
        <v>531</v>
      </c>
      <c r="B38" s="14"/>
      <c r="C38" s="14"/>
      <c r="D38" s="14">
        <v>24849.88</v>
      </c>
      <c r="E38" s="14">
        <v>75416.95</v>
      </c>
      <c r="F38" s="14">
        <v>69838.86</v>
      </c>
      <c r="G38" s="14">
        <v>40594.78</v>
      </c>
      <c r="H38" s="14">
        <v>13909.67</v>
      </c>
      <c r="I38" s="14">
        <v>4937.5</v>
      </c>
      <c r="J38" s="14">
        <v>229547.64</v>
      </c>
    </row>
    <row r="39" spans="1:10">
      <c r="A39" s="15" t="s">
        <v>532</v>
      </c>
      <c r="B39" s="14"/>
      <c r="C39" s="14"/>
      <c r="D39" s="14">
        <v>4008.62</v>
      </c>
      <c r="E39" s="14">
        <v>1198741.1199999999</v>
      </c>
      <c r="F39" s="14">
        <v>1511896.1300000001</v>
      </c>
      <c r="G39" s="14">
        <v>1440788.11</v>
      </c>
      <c r="H39" s="14"/>
      <c r="I39" s="14"/>
      <c r="J39" s="14">
        <v>4155433.9800000004</v>
      </c>
    </row>
    <row r="40" spans="1:10">
      <c r="A40" s="13" t="s">
        <v>533</v>
      </c>
      <c r="B40" s="14"/>
      <c r="C40" s="14"/>
      <c r="D40" s="14">
        <v>3046304.4000000004</v>
      </c>
      <c r="E40" s="14">
        <v>5791487.1400000006</v>
      </c>
      <c r="F40" s="14">
        <v>3057200.67</v>
      </c>
      <c r="G40" s="14"/>
      <c r="H40" s="14"/>
      <c r="I40" s="14"/>
      <c r="J40" s="14">
        <v>11894992.210000001</v>
      </c>
    </row>
    <row r="41" spans="1:10">
      <c r="A41" s="13" t="s">
        <v>534</v>
      </c>
      <c r="B41" s="14"/>
      <c r="C41" s="14"/>
      <c r="D41" s="14">
        <v>151361</v>
      </c>
      <c r="E41" s="14">
        <v>331304</v>
      </c>
      <c r="F41" s="14">
        <v>1215980.99</v>
      </c>
      <c r="G41" s="14">
        <v>249018</v>
      </c>
      <c r="H41" s="14"/>
      <c r="I41" s="14"/>
      <c r="J41" s="14">
        <v>1947663.99</v>
      </c>
    </row>
    <row r="42" spans="1:10">
      <c r="A42" s="15" t="s">
        <v>535</v>
      </c>
      <c r="B42" s="14"/>
      <c r="C42" s="14"/>
      <c r="D42" s="14">
        <v>97066.75</v>
      </c>
      <c r="E42" s="14">
        <v>207436.32</v>
      </c>
      <c r="F42" s="14">
        <v>55401.109999999993</v>
      </c>
      <c r="G42" s="14">
        <v>621466.37</v>
      </c>
      <c r="H42" s="14"/>
      <c r="I42" s="14"/>
      <c r="J42" s="14">
        <v>981370.55</v>
      </c>
    </row>
    <row r="43" spans="1:10">
      <c r="A43" s="13" t="s">
        <v>496</v>
      </c>
      <c r="B43" s="14"/>
      <c r="C43" s="14"/>
      <c r="D43" s="14"/>
      <c r="E43" s="14"/>
      <c r="F43" s="14"/>
      <c r="G43" s="14"/>
      <c r="H43" s="14"/>
      <c r="I43" s="14"/>
      <c r="J43" s="14"/>
    </row>
    <row r="44" spans="1:10">
      <c r="A44" s="13" t="s">
        <v>536</v>
      </c>
      <c r="B44" s="14"/>
      <c r="C44" s="14"/>
      <c r="D44" s="14"/>
      <c r="E44" s="14"/>
      <c r="F44" s="14">
        <v>4224860.25</v>
      </c>
      <c r="G44" s="14">
        <v>3279825.48</v>
      </c>
      <c r="H44" s="14">
        <v>2533498.46</v>
      </c>
      <c r="I44" s="14">
        <v>1715732.73</v>
      </c>
      <c r="J44" s="14">
        <v>11753916.920000002</v>
      </c>
    </row>
    <row r="45" spans="1:10">
      <c r="A45" s="13" t="s">
        <v>537</v>
      </c>
      <c r="B45" s="14"/>
      <c r="C45" s="14">
        <v>514964.79000000004</v>
      </c>
      <c r="D45" s="14">
        <v>199080.95999999999</v>
      </c>
      <c r="E45" s="14"/>
      <c r="F45" s="14"/>
      <c r="G45" s="14"/>
      <c r="H45" s="14"/>
      <c r="I45" s="14"/>
      <c r="J45" s="14">
        <v>714045.75</v>
      </c>
    </row>
    <row r="46" spans="1:10">
      <c r="A46" s="13" t="s">
        <v>497</v>
      </c>
      <c r="B46" s="14"/>
      <c r="C46" s="14">
        <v>514964.79000000004</v>
      </c>
      <c r="D46" s="14">
        <v>5326835.18</v>
      </c>
      <c r="E46" s="14">
        <v>12523280.444000002</v>
      </c>
      <c r="F46" s="14">
        <v>15463677.430000002</v>
      </c>
      <c r="G46" s="14">
        <v>16566664.809999997</v>
      </c>
      <c r="H46" s="14">
        <v>9581153.2699999996</v>
      </c>
      <c r="I46" s="14">
        <v>7878801.9699999988</v>
      </c>
      <c r="J46" s="14">
        <v>67855377.894000009</v>
      </c>
    </row>
    <row r="47" spans="1:10">
      <c r="A47" s="18"/>
      <c r="B47" s="18"/>
      <c r="C47" s="18"/>
      <c r="D47" s="18"/>
      <c r="E47" s="18"/>
      <c r="F47" s="19"/>
      <c r="G47" s="19"/>
      <c r="H47" s="19"/>
      <c r="I47" s="19"/>
    </row>
    <row r="49" spans="1:8" ht="14">
      <c r="A49" s="20" t="s">
        <v>538</v>
      </c>
      <c r="B49" s="21" t="s">
        <v>539</v>
      </c>
      <c r="C49" s="21" t="s">
        <v>540</v>
      </c>
      <c r="D49" s="21" t="s">
        <v>541</v>
      </c>
      <c r="E49" s="21" t="s">
        <v>542</v>
      </c>
      <c r="F49" s="21" t="s">
        <v>543</v>
      </c>
      <c r="G49" s="21" t="s">
        <v>544</v>
      </c>
      <c r="H49" s="21" t="s">
        <v>545</v>
      </c>
    </row>
    <row r="50" spans="1:8" ht="14">
      <c r="A50" s="20" t="s">
        <v>546</v>
      </c>
      <c r="B50" s="23">
        <v>68484977.439999998</v>
      </c>
      <c r="C50" s="23">
        <v>81181486.659999996</v>
      </c>
      <c r="D50" s="23">
        <v>39415627.359999999</v>
      </c>
      <c r="E50" s="23">
        <v>46344553.93</v>
      </c>
      <c r="F50" s="23">
        <v>23011765.98</v>
      </c>
      <c r="G50" s="23">
        <v>17040450.219999999</v>
      </c>
      <c r="H50" s="23">
        <f>SUM(B50:G50)</f>
        <v>275478861.58999997</v>
      </c>
    </row>
    <row r="51" spans="1:8">
      <c r="A51" s="24" t="s">
        <v>547</v>
      </c>
      <c r="B51" s="23">
        <v>5000000</v>
      </c>
      <c r="C51" s="23">
        <v>12000000</v>
      </c>
      <c r="D51" s="23">
        <v>14000000</v>
      </c>
      <c r="E51" s="23"/>
      <c r="F51" s="23"/>
      <c r="G51" s="23"/>
      <c r="H51" s="23">
        <f>SUM(B51:G51)</f>
        <v>31000000</v>
      </c>
    </row>
    <row r="52" spans="1:8">
      <c r="C52" s="22" t="s">
        <v>548</v>
      </c>
      <c r="E52" s="22" t="s">
        <v>549</v>
      </c>
      <c r="F52" s="22" t="s">
        <v>549</v>
      </c>
      <c r="G52" s="22" t="s">
        <v>549</v>
      </c>
    </row>
    <row r="68" spans="1:1">
      <c r="A68" s="25"/>
    </row>
    <row r="132" spans="3:3">
      <c r="C132" s="26"/>
    </row>
    <row r="133" spans="3:3">
      <c r="C133" s="26"/>
    </row>
  </sheetData>
  <phoneticPr fontId="29" type="noConversion"/>
  <pageMargins left="0.75" right="0.75" top="1" bottom="1" header="0.51180555555555596" footer="0.51180555555555596"/>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X43"/>
  <sheetViews>
    <sheetView workbookViewId="0">
      <pane xSplit="1" ySplit="2" topLeftCell="B30" activePane="bottomRight" state="frozen"/>
      <selection sqref="A1:XFD1048576"/>
      <selection pane="topRight" sqref="A1:XFD1048576"/>
      <selection pane="bottomLeft" sqref="A1:XFD1048576"/>
      <selection pane="bottomRight" sqref="A1:XFD1048576"/>
    </sheetView>
  </sheetViews>
  <sheetFormatPr baseColWidth="10" defaultColWidth="9" defaultRowHeight="13"/>
  <cols>
    <col min="1" max="1" width="40.1640625" style="18" bestFit="1" customWidth="1"/>
    <col min="2" max="67" width="16.1640625" style="18" bestFit="1" customWidth="1"/>
    <col min="68" max="68" width="17.1640625" style="18" bestFit="1" customWidth="1"/>
    <col min="69" max="75" width="18.1640625" style="18" bestFit="1" customWidth="1"/>
    <col min="76" max="76" width="19.5" style="18" bestFit="1" customWidth="1"/>
    <col min="77" max="16384" width="9" style="18"/>
  </cols>
  <sheetData>
    <row r="1" spans="1:76" ht="14">
      <c r="A1" s="18" t="s">
        <v>493</v>
      </c>
      <c r="B1" s="18" t="s">
        <v>550</v>
      </c>
      <c r="BQ1" s="27"/>
      <c r="BR1" s="27"/>
      <c r="BS1" s="27"/>
      <c r="BT1" s="27"/>
      <c r="BU1" s="27"/>
      <c r="BV1" s="27"/>
      <c r="BW1" s="27"/>
      <c r="BX1" s="27"/>
    </row>
    <row r="2" spans="1:76" ht="14">
      <c r="A2" s="18" t="s">
        <v>495</v>
      </c>
      <c r="B2" s="18">
        <v>1111</v>
      </c>
      <c r="C2" s="18">
        <v>1112</v>
      </c>
      <c r="D2" s="18">
        <v>1201</v>
      </c>
      <c r="E2" s="18">
        <v>1209</v>
      </c>
      <c r="F2" s="18">
        <v>1210</v>
      </c>
      <c r="G2" s="18">
        <v>1211</v>
      </c>
      <c r="H2" s="18">
        <v>1212</v>
      </c>
      <c r="I2" s="18">
        <v>1301</v>
      </c>
      <c r="J2" s="18">
        <v>1302</v>
      </c>
      <c r="K2" s="18">
        <v>1303</v>
      </c>
      <c r="L2" s="18">
        <v>1304</v>
      </c>
      <c r="M2" s="18">
        <v>1305</v>
      </c>
      <c r="N2" s="18">
        <v>1306</v>
      </c>
      <c r="O2" s="18">
        <v>1307</v>
      </c>
      <c r="P2" s="18">
        <v>1308</v>
      </c>
      <c r="Q2" s="18">
        <v>1309</v>
      </c>
      <c r="R2" s="18">
        <v>1310</v>
      </c>
      <c r="S2" s="18">
        <v>1311</v>
      </c>
      <c r="T2" s="18">
        <v>1312</v>
      </c>
      <c r="U2" s="18">
        <v>1401</v>
      </c>
      <c r="V2" s="18">
        <v>1402</v>
      </c>
      <c r="W2" s="18">
        <v>1403</v>
      </c>
      <c r="X2" s="18">
        <v>1404</v>
      </c>
      <c r="Y2" s="18">
        <v>1405</v>
      </c>
      <c r="Z2" s="18">
        <v>1406</v>
      </c>
      <c r="AA2" s="18">
        <v>1407</v>
      </c>
      <c r="AB2" s="18">
        <v>1408</v>
      </c>
      <c r="AC2" s="18">
        <v>1409</v>
      </c>
      <c r="AD2" s="18">
        <v>1410</v>
      </c>
      <c r="AE2" s="18">
        <v>1411</v>
      </c>
      <c r="AF2" s="18">
        <v>1412</v>
      </c>
      <c r="AG2" s="18">
        <v>1501</v>
      </c>
      <c r="AH2" s="18">
        <v>1502</v>
      </c>
      <c r="AI2" s="18">
        <v>1503</v>
      </c>
      <c r="AJ2" s="18">
        <v>1504</v>
      </c>
      <c r="AK2" s="18">
        <v>1505</v>
      </c>
      <c r="AL2" s="18">
        <v>1506</v>
      </c>
      <c r="AM2" s="18">
        <v>1507</v>
      </c>
      <c r="AN2" s="18">
        <v>1508</v>
      </c>
      <c r="AO2" s="18">
        <v>1509</v>
      </c>
      <c r="AP2" s="18">
        <v>1510</v>
      </c>
      <c r="AQ2" s="18">
        <v>1511</v>
      </c>
      <c r="AR2" s="18">
        <v>1512</v>
      </c>
      <c r="AS2" s="18">
        <v>1601</v>
      </c>
      <c r="AT2" s="18">
        <v>1602</v>
      </c>
      <c r="AU2" s="18">
        <v>1603</v>
      </c>
      <c r="AV2" s="18">
        <v>1604</v>
      </c>
      <c r="AW2" s="18">
        <v>1605</v>
      </c>
      <c r="AX2" s="18">
        <v>1606</v>
      </c>
      <c r="AY2" s="18">
        <v>1607</v>
      </c>
      <c r="AZ2" s="18">
        <v>1608</v>
      </c>
      <c r="BA2" s="18">
        <v>1609</v>
      </c>
      <c r="BB2" s="18">
        <v>1610</v>
      </c>
      <c r="BC2" s="18">
        <v>1611</v>
      </c>
      <c r="BD2" s="18">
        <v>1612</v>
      </c>
      <c r="BE2" s="18">
        <v>1701</v>
      </c>
      <c r="BF2" s="18">
        <v>1702</v>
      </c>
      <c r="BG2" s="18">
        <v>1703</v>
      </c>
      <c r="BH2" s="18">
        <v>1704</v>
      </c>
      <c r="BI2" s="18">
        <v>1705</v>
      </c>
      <c r="BJ2" s="18">
        <v>1706</v>
      </c>
      <c r="BK2" s="18">
        <v>1707</v>
      </c>
      <c r="BL2" s="18">
        <v>1708</v>
      </c>
      <c r="BM2" s="18">
        <v>1709</v>
      </c>
      <c r="BN2" s="18">
        <v>1710</v>
      </c>
      <c r="BO2" s="18">
        <v>1711</v>
      </c>
      <c r="BP2" s="18" t="s">
        <v>497</v>
      </c>
      <c r="BQ2" s="27"/>
      <c r="BR2" s="27"/>
      <c r="BS2" s="27"/>
      <c r="BT2" s="27"/>
      <c r="BU2" s="27"/>
      <c r="BV2" s="27"/>
      <c r="BW2" s="27"/>
      <c r="BX2" s="27"/>
    </row>
    <row r="3" spans="1:76" ht="14">
      <c r="A3" s="18" t="s">
        <v>498</v>
      </c>
      <c r="B3" s="28"/>
      <c r="C3" s="28"/>
      <c r="D3" s="28"/>
      <c r="E3" s="28">
        <v>12338.49</v>
      </c>
      <c r="F3" s="28">
        <v>12047.84</v>
      </c>
      <c r="G3" s="28">
        <v>27695.74</v>
      </c>
      <c r="H3" s="28">
        <v>15279.93</v>
      </c>
      <c r="I3" s="28">
        <v>180.62</v>
      </c>
      <c r="J3" s="28">
        <v>48.27</v>
      </c>
      <c r="K3" s="28">
        <v>422.82</v>
      </c>
      <c r="L3" s="28"/>
      <c r="M3" s="28"/>
      <c r="N3" s="28">
        <v>0</v>
      </c>
      <c r="O3" s="28"/>
      <c r="P3" s="28"/>
      <c r="Q3" s="28"/>
      <c r="R3" s="28">
        <v>3657.64</v>
      </c>
      <c r="S3" s="28"/>
      <c r="T3" s="28"/>
      <c r="U3" s="28"/>
      <c r="V3" s="28"/>
      <c r="W3" s="28"/>
      <c r="X3" s="28">
        <v>5420.96</v>
      </c>
      <c r="Y3" s="28">
        <v>2458.5500000000002</v>
      </c>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v>79550.860000000015</v>
      </c>
      <c r="BQ3" s="27"/>
      <c r="BR3" s="27"/>
      <c r="BS3" s="27"/>
      <c r="BT3" s="27"/>
      <c r="BU3" s="27"/>
      <c r="BV3" s="27"/>
      <c r="BW3" s="27"/>
      <c r="BX3" s="27"/>
    </row>
    <row r="4" spans="1:76" ht="14">
      <c r="A4" s="18" t="s">
        <v>499</v>
      </c>
      <c r="B4" s="28"/>
      <c r="C4" s="28"/>
      <c r="D4" s="28"/>
      <c r="E4" s="28"/>
      <c r="F4" s="28"/>
      <c r="G4" s="28"/>
      <c r="H4" s="28"/>
      <c r="I4" s="28"/>
      <c r="J4" s="28"/>
      <c r="K4" s="28"/>
      <c r="L4" s="28"/>
      <c r="M4" s="28"/>
      <c r="N4" s="28"/>
      <c r="O4" s="28"/>
      <c r="P4" s="28"/>
      <c r="Q4" s="28"/>
      <c r="R4" s="28"/>
      <c r="S4" s="28"/>
      <c r="T4" s="28"/>
      <c r="U4" s="28">
        <v>20591.91</v>
      </c>
      <c r="V4" s="28"/>
      <c r="W4" s="28"/>
      <c r="X4" s="28">
        <v>0</v>
      </c>
      <c r="Y4" s="28">
        <v>0</v>
      </c>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v>20591.91</v>
      </c>
      <c r="BQ4" s="27"/>
      <c r="BR4" s="27"/>
      <c r="BS4" s="27"/>
      <c r="BT4" s="27"/>
      <c r="BU4" s="27"/>
      <c r="BV4" s="27"/>
      <c r="BW4" s="27"/>
      <c r="BX4" s="27"/>
    </row>
    <row r="5" spans="1:76" ht="14">
      <c r="A5" s="18" t="s">
        <v>500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v>293435.19</v>
      </c>
      <c r="BK5" s="28"/>
      <c r="BL5" s="28">
        <v>429004.61</v>
      </c>
      <c r="BM5" s="28"/>
      <c r="BN5" s="28"/>
      <c r="BO5" s="28"/>
      <c r="BP5" s="28">
        <v>722439.8</v>
      </c>
      <c r="BQ5" s="27"/>
      <c r="BR5" s="27"/>
      <c r="BS5" s="27"/>
      <c r="BT5" s="27"/>
      <c r="BU5" s="27"/>
      <c r="BV5" s="27"/>
      <c r="BW5" s="27"/>
      <c r="BX5" s="27"/>
    </row>
    <row r="6" spans="1:76" ht="14">
      <c r="A6" s="18" t="s">
        <v>501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v>400000</v>
      </c>
      <c r="BA6" s="28"/>
      <c r="BB6" s="28"/>
      <c r="BC6" s="28"/>
      <c r="BD6" s="28"/>
      <c r="BE6" s="28"/>
      <c r="BF6" s="28"/>
      <c r="BG6" s="28"/>
      <c r="BH6" s="28"/>
      <c r="BI6" s="28"/>
      <c r="BJ6" s="28"/>
      <c r="BK6" s="28"/>
      <c r="BL6" s="28"/>
      <c r="BM6" s="28"/>
      <c r="BN6" s="28"/>
      <c r="BO6" s="28"/>
      <c r="BP6" s="28">
        <v>400000</v>
      </c>
      <c r="BQ6" s="27"/>
      <c r="BR6" s="27"/>
      <c r="BS6" s="27"/>
      <c r="BT6" s="27"/>
      <c r="BU6" s="27"/>
      <c r="BV6" s="27"/>
      <c r="BW6" s="27"/>
      <c r="BX6" s="27"/>
    </row>
    <row r="7" spans="1:76" ht="14">
      <c r="A7" s="18" t="s">
        <v>502</v>
      </c>
      <c r="B7" s="28"/>
      <c r="C7" s="28"/>
      <c r="D7" s="28"/>
      <c r="E7" s="28"/>
      <c r="F7" s="28"/>
      <c r="G7" s="28"/>
      <c r="H7" s="28"/>
      <c r="I7" s="28"/>
      <c r="J7" s="28"/>
      <c r="K7" s="28"/>
      <c r="L7" s="28"/>
      <c r="M7" s="28"/>
      <c r="N7" s="28">
        <v>10430.417777777779</v>
      </c>
      <c r="O7" s="28">
        <v>10051.427777777779</v>
      </c>
      <c r="P7" s="28">
        <v>10051.427777777779</v>
      </c>
      <c r="Q7" s="28">
        <v>8738.0011111111126</v>
      </c>
      <c r="R7" s="28">
        <v>8738.0011111111126</v>
      </c>
      <c r="S7" s="28">
        <v>8738.0011111111126</v>
      </c>
      <c r="T7" s="28">
        <v>6969.1277777777777</v>
      </c>
      <c r="U7" s="28">
        <v>6969.1277777777777</v>
      </c>
      <c r="V7" s="28">
        <v>6969.1277777777777</v>
      </c>
      <c r="W7" s="28">
        <v>2166.14</v>
      </c>
      <c r="X7" s="28">
        <v>2166.14</v>
      </c>
      <c r="Y7" s="28">
        <v>2166.14</v>
      </c>
      <c r="Z7" s="28">
        <v>1304.08</v>
      </c>
      <c r="AA7" s="28">
        <v>1304.08</v>
      </c>
      <c r="AB7" s="28">
        <v>1304.08</v>
      </c>
      <c r="AC7" s="28">
        <v>1457.135</v>
      </c>
      <c r="AD7" s="28">
        <v>1457.135</v>
      </c>
      <c r="AE7" s="28">
        <v>1457.135</v>
      </c>
      <c r="AF7" s="28">
        <v>1457.135</v>
      </c>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v>93893.859999999986</v>
      </c>
      <c r="BQ7" s="27"/>
      <c r="BR7" s="27"/>
      <c r="BS7" s="27"/>
      <c r="BT7" s="27"/>
      <c r="BU7" s="27"/>
      <c r="BV7" s="27"/>
      <c r="BW7" s="27"/>
      <c r="BX7" s="27"/>
    </row>
    <row r="8" spans="1:76" ht="14">
      <c r="A8" s="18" t="s">
        <v>503</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v>1040000</v>
      </c>
      <c r="AP8" s="28">
        <v>1760000</v>
      </c>
      <c r="AQ8" s="28"/>
      <c r="AR8" s="28"/>
      <c r="AS8" s="28"/>
      <c r="AT8" s="28"/>
      <c r="AU8" s="28"/>
      <c r="AV8" s="28"/>
      <c r="AW8" s="28"/>
      <c r="AX8" s="28"/>
      <c r="AY8" s="28"/>
      <c r="AZ8" s="28"/>
      <c r="BA8" s="28"/>
      <c r="BB8" s="28"/>
      <c r="BC8" s="28"/>
      <c r="BD8" s="28"/>
      <c r="BE8" s="28"/>
      <c r="BF8" s="28"/>
      <c r="BG8" s="28">
        <v>815094.34</v>
      </c>
      <c r="BH8" s="28"/>
      <c r="BI8" s="28"/>
      <c r="BJ8" s="28"/>
      <c r="BK8" s="28">
        <v>497152</v>
      </c>
      <c r="BL8" s="28"/>
      <c r="BM8" s="28"/>
      <c r="BN8" s="28"/>
      <c r="BO8" s="28"/>
      <c r="BP8" s="28">
        <v>4112246.34</v>
      </c>
      <c r="BQ8" s="27"/>
      <c r="BR8" s="27"/>
      <c r="BS8" s="27"/>
      <c r="BT8" s="27"/>
      <c r="BU8" s="27"/>
      <c r="BV8" s="27"/>
      <c r="BW8" s="27"/>
      <c r="BX8" s="27"/>
    </row>
    <row r="9" spans="1:76" ht="14">
      <c r="A9" s="18" t="s">
        <v>504</v>
      </c>
      <c r="B9" s="28"/>
      <c r="C9" s="28"/>
      <c r="D9" s="28"/>
      <c r="E9" s="28"/>
      <c r="F9" s="28"/>
      <c r="G9" s="28"/>
      <c r="H9" s="28"/>
      <c r="I9" s="28"/>
      <c r="J9" s="28"/>
      <c r="K9" s="28"/>
      <c r="L9" s="28"/>
      <c r="M9" s="28"/>
      <c r="N9" s="28"/>
      <c r="O9" s="28"/>
      <c r="P9" s="28"/>
      <c r="Q9" s="28"/>
      <c r="R9" s="28"/>
      <c r="S9" s="28"/>
      <c r="T9" s="28">
        <v>19</v>
      </c>
      <c r="U9" s="28">
        <v>78489</v>
      </c>
      <c r="V9" s="28">
        <v>136163.5</v>
      </c>
      <c r="W9" s="28">
        <v>95266</v>
      </c>
      <c r="X9" s="28">
        <v>58054.5</v>
      </c>
      <c r="Y9" s="28">
        <v>72323.5</v>
      </c>
      <c r="Z9" s="28">
        <v>54924.25</v>
      </c>
      <c r="AA9" s="28">
        <v>82360.25</v>
      </c>
      <c r="AB9" s="28">
        <v>45524</v>
      </c>
      <c r="AC9" s="28">
        <v>46369.5</v>
      </c>
      <c r="AD9" s="28">
        <v>43396</v>
      </c>
      <c r="AE9" s="28">
        <v>28481</v>
      </c>
      <c r="AF9" s="28">
        <v>24168</v>
      </c>
      <c r="AG9" s="28">
        <v>23911.5</v>
      </c>
      <c r="AH9" s="28">
        <v>26191.5</v>
      </c>
      <c r="AI9" s="28">
        <v>20068.75</v>
      </c>
      <c r="AJ9" s="28">
        <v>12383.25</v>
      </c>
      <c r="AK9" s="28">
        <v>14767.75</v>
      </c>
      <c r="AL9" s="28">
        <v>7476.5</v>
      </c>
      <c r="AM9" s="28">
        <v>14606.25</v>
      </c>
      <c r="AN9" s="28">
        <v>11181.5</v>
      </c>
      <c r="AO9" s="28">
        <v>4859.25</v>
      </c>
      <c r="AP9" s="28">
        <v>3709.75</v>
      </c>
      <c r="AQ9" s="28">
        <v>3301.25</v>
      </c>
      <c r="AR9" s="28">
        <v>4332</v>
      </c>
      <c r="AS9" s="28">
        <v>4028</v>
      </c>
      <c r="AT9" s="28">
        <v>7167.75</v>
      </c>
      <c r="AU9" s="28">
        <v>3866.5</v>
      </c>
      <c r="AV9" s="28">
        <v>2142.25</v>
      </c>
      <c r="AW9" s="28">
        <v>2588.75</v>
      </c>
      <c r="AX9" s="28">
        <v>869.25</v>
      </c>
      <c r="AY9" s="28">
        <v>3619.5</v>
      </c>
      <c r="AZ9" s="28">
        <v>992.75</v>
      </c>
      <c r="BA9" s="28"/>
      <c r="BB9" s="28"/>
      <c r="BC9" s="28"/>
      <c r="BD9" s="28"/>
      <c r="BE9" s="28"/>
      <c r="BF9" s="28"/>
      <c r="BG9" s="28"/>
      <c r="BH9" s="28"/>
      <c r="BI9" s="28"/>
      <c r="BJ9" s="28"/>
      <c r="BK9" s="28"/>
      <c r="BL9" s="28"/>
      <c r="BM9" s="28"/>
      <c r="BN9" s="28"/>
      <c r="BO9" s="28"/>
      <c r="BP9" s="28">
        <v>937602.5</v>
      </c>
      <c r="BQ9" s="27"/>
      <c r="BR9" s="27"/>
      <c r="BS9" s="27"/>
      <c r="BT9" s="27"/>
      <c r="BU9" s="27"/>
      <c r="BV9" s="27"/>
      <c r="BW9" s="27"/>
      <c r="BX9" s="27"/>
    </row>
    <row r="10" spans="1:76" ht="14">
      <c r="A10" s="18" t="s">
        <v>505</v>
      </c>
      <c r="B10" s="28"/>
      <c r="C10" s="28"/>
      <c r="D10" s="28"/>
      <c r="E10" s="28"/>
      <c r="F10" s="28"/>
      <c r="G10" s="28"/>
      <c r="H10" s="28"/>
      <c r="I10" s="28"/>
      <c r="J10" s="28"/>
      <c r="K10" s="28"/>
      <c r="L10" s="28"/>
      <c r="M10" s="28"/>
      <c r="N10" s="28"/>
      <c r="O10" s="28"/>
      <c r="P10" s="28"/>
      <c r="Q10" s="28"/>
      <c r="R10" s="28"/>
      <c r="S10" s="28"/>
      <c r="T10" s="28"/>
      <c r="U10" s="28">
        <v>10817.63</v>
      </c>
      <c r="V10" s="28">
        <v>18946.57</v>
      </c>
      <c r="W10" s="28">
        <v>20559.14</v>
      </c>
      <c r="X10" s="28">
        <v>36916.120000000003</v>
      </c>
      <c r="Y10" s="28">
        <v>30671.4</v>
      </c>
      <c r="Z10" s="28">
        <v>37504.21</v>
      </c>
      <c r="AA10" s="28">
        <v>25847.63</v>
      </c>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v>181262.69999999998</v>
      </c>
      <c r="BQ10" s="27"/>
      <c r="BR10" s="27"/>
      <c r="BS10" s="27"/>
      <c r="BT10" s="27"/>
      <c r="BU10" s="27"/>
      <c r="BV10" s="27"/>
      <c r="BW10" s="27"/>
      <c r="BX10" s="27"/>
    </row>
    <row r="11" spans="1:76" ht="14">
      <c r="A11" s="18" t="s">
        <v>506</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v>1300000</v>
      </c>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v>1300000</v>
      </c>
      <c r="BQ11" s="27"/>
      <c r="BR11" s="27"/>
      <c r="BS11" s="27"/>
      <c r="BT11" s="27"/>
      <c r="BU11" s="27"/>
      <c r="BV11" s="27"/>
      <c r="BW11" s="27"/>
      <c r="BX11" s="27"/>
    </row>
    <row r="12" spans="1:76" ht="14">
      <c r="A12" s="18" t="s">
        <v>507</v>
      </c>
      <c r="B12" s="28"/>
      <c r="C12" s="28"/>
      <c r="D12" s="28"/>
      <c r="E12" s="28"/>
      <c r="F12" s="28"/>
      <c r="G12" s="28"/>
      <c r="H12" s="28"/>
      <c r="I12" s="28"/>
      <c r="J12" s="28"/>
      <c r="K12" s="28"/>
      <c r="L12" s="28"/>
      <c r="M12" s="28"/>
      <c r="N12" s="28"/>
      <c r="O12" s="28"/>
      <c r="P12" s="28"/>
      <c r="Q12" s="28"/>
      <c r="R12" s="28"/>
      <c r="S12" s="28"/>
      <c r="T12" s="28"/>
      <c r="U12" s="28">
        <v>52068.93</v>
      </c>
      <c r="V12" s="28">
        <v>86343.21</v>
      </c>
      <c r="W12" s="28">
        <v>113806.25</v>
      </c>
      <c r="X12" s="28">
        <v>95602.33</v>
      </c>
      <c r="Y12" s="28">
        <v>73410.97</v>
      </c>
      <c r="Z12" s="28">
        <v>64622.7</v>
      </c>
      <c r="AA12" s="28">
        <v>59038.7</v>
      </c>
      <c r="AB12" s="28">
        <v>16997.400000000001</v>
      </c>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v>561890.49000000011</v>
      </c>
      <c r="BQ12" s="27"/>
      <c r="BR12" s="27"/>
      <c r="BS12" s="27"/>
      <c r="BT12" s="27"/>
      <c r="BU12" s="27"/>
      <c r="BV12" s="27"/>
      <c r="BW12" s="27"/>
      <c r="BX12" s="27"/>
    </row>
    <row r="13" spans="1:76" ht="14">
      <c r="A13" s="18" t="s">
        <v>508</v>
      </c>
      <c r="B13" s="28"/>
      <c r="C13" s="28"/>
      <c r="D13" s="28"/>
      <c r="E13" s="28"/>
      <c r="F13" s="28"/>
      <c r="G13" s="28">
        <v>6774.3</v>
      </c>
      <c r="H13" s="28">
        <v>1705.9</v>
      </c>
      <c r="I13" s="28">
        <v>6283.6</v>
      </c>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v>14763.800000000001</v>
      </c>
      <c r="BQ13" s="27"/>
      <c r="BR13" s="27"/>
      <c r="BS13" s="27"/>
      <c r="BT13" s="27"/>
      <c r="BU13" s="27"/>
      <c r="BV13" s="27"/>
      <c r="BW13" s="27"/>
      <c r="BX13" s="27"/>
    </row>
    <row r="14" spans="1:76" ht="14">
      <c r="A14" s="18" t="s">
        <v>509</v>
      </c>
      <c r="B14" s="28"/>
      <c r="C14" s="28"/>
      <c r="D14" s="28"/>
      <c r="E14" s="28"/>
      <c r="F14" s="28"/>
      <c r="G14" s="28"/>
      <c r="H14" s="28"/>
      <c r="I14" s="28"/>
      <c r="J14" s="28"/>
      <c r="K14" s="28"/>
      <c r="L14" s="28"/>
      <c r="M14" s="28"/>
      <c r="N14" s="28"/>
      <c r="O14" s="28"/>
      <c r="P14" s="28"/>
      <c r="Q14" s="28"/>
      <c r="R14" s="28"/>
      <c r="S14" s="28"/>
      <c r="T14" s="28"/>
      <c r="U14" s="28">
        <v>5676.25</v>
      </c>
      <c r="V14" s="28">
        <v>8930</v>
      </c>
      <c r="W14" s="28">
        <v>8246</v>
      </c>
      <c r="X14" s="28">
        <v>10065.25</v>
      </c>
      <c r="Y14" s="28">
        <v>5728.5</v>
      </c>
      <c r="Z14" s="28">
        <v>7334</v>
      </c>
      <c r="AA14" s="28">
        <v>7552.5</v>
      </c>
      <c r="AB14" s="28">
        <v>1700.5</v>
      </c>
      <c r="AC14" s="28">
        <v>3610</v>
      </c>
      <c r="AD14" s="28">
        <v>5652.5</v>
      </c>
      <c r="AE14" s="28">
        <v>3301.25</v>
      </c>
      <c r="AF14" s="28">
        <v>2755</v>
      </c>
      <c r="AG14" s="28">
        <v>2356</v>
      </c>
      <c r="AH14" s="28">
        <v>3116</v>
      </c>
      <c r="AI14" s="28">
        <v>1344.25</v>
      </c>
      <c r="AJ14" s="28">
        <v>612.75</v>
      </c>
      <c r="AK14" s="28">
        <v>707.75</v>
      </c>
      <c r="AL14" s="28">
        <v>536.75</v>
      </c>
      <c r="AM14" s="28">
        <v>603.25</v>
      </c>
      <c r="AN14" s="28">
        <v>878.75</v>
      </c>
      <c r="AO14" s="28">
        <v>1125.75</v>
      </c>
      <c r="AP14" s="28">
        <v>418.48</v>
      </c>
      <c r="AQ14" s="28">
        <v>1572.25</v>
      </c>
      <c r="AR14" s="28">
        <v>703</v>
      </c>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v>84526.73</v>
      </c>
      <c r="BQ14" s="27"/>
      <c r="BR14" s="27"/>
      <c r="BS14" s="27"/>
      <c r="BT14" s="27"/>
      <c r="BU14" s="27"/>
      <c r="BV14" s="27"/>
      <c r="BW14" s="27"/>
      <c r="BX14" s="27"/>
    </row>
    <row r="15" spans="1:76" ht="14">
      <c r="A15" s="18" t="s">
        <v>510</v>
      </c>
      <c r="B15" s="28"/>
      <c r="C15" s="28"/>
      <c r="D15" s="28"/>
      <c r="E15" s="28"/>
      <c r="F15" s="28"/>
      <c r="G15" s="28"/>
      <c r="H15" s="28"/>
      <c r="I15" s="28"/>
      <c r="J15" s="28"/>
      <c r="K15" s="28"/>
      <c r="L15" s="28"/>
      <c r="M15" s="28"/>
      <c r="N15" s="28">
        <v>4582.8040000000001</v>
      </c>
      <c r="O15" s="28"/>
      <c r="P15" s="28">
        <v>51.5</v>
      </c>
      <c r="Q15" s="28"/>
      <c r="R15" s="28"/>
      <c r="S15" s="28"/>
      <c r="T15" s="28"/>
      <c r="U15" s="28"/>
      <c r="V15" s="28">
        <v>6569.85</v>
      </c>
      <c r="W15" s="28">
        <v>3050</v>
      </c>
      <c r="X15" s="28">
        <v>1896</v>
      </c>
      <c r="Y15" s="28"/>
      <c r="Z15" s="28"/>
      <c r="AA15" s="28">
        <v>2815.34</v>
      </c>
      <c r="AB15" s="28">
        <v>4345</v>
      </c>
      <c r="AC15" s="28">
        <v>4477</v>
      </c>
      <c r="AD15" s="28">
        <v>23458.46</v>
      </c>
      <c r="AE15" s="28">
        <v>1874.44</v>
      </c>
      <c r="AF15" s="28">
        <v>3832.5299999999997</v>
      </c>
      <c r="AG15" s="28">
        <v>3486.49</v>
      </c>
      <c r="AH15" s="28">
        <v>2362</v>
      </c>
      <c r="AI15" s="28">
        <v>1888</v>
      </c>
      <c r="AJ15" s="28">
        <v>1625</v>
      </c>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v>66314.41399999999</v>
      </c>
      <c r="BQ15" s="27"/>
      <c r="BR15" s="27"/>
      <c r="BS15" s="27"/>
      <c r="BT15" s="27"/>
      <c r="BU15" s="27"/>
      <c r="BV15" s="27"/>
      <c r="BW15" s="27"/>
      <c r="BX15" s="27"/>
    </row>
    <row r="16" spans="1:76" ht="14">
      <c r="A16" s="18" t="s">
        <v>511</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v>574324.61</v>
      </c>
      <c r="AE16" s="28">
        <v>271986.68</v>
      </c>
      <c r="AF16" s="28">
        <v>248521.87</v>
      </c>
      <c r="AG16" s="28">
        <v>131407.6</v>
      </c>
      <c r="AH16" s="28"/>
      <c r="AI16" s="28">
        <v>130237.01</v>
      </c>
      <c r="AJ16" s="28"/>
      <c r="AK16" s="28">
        <v>162013.71</v>
      </c>
      <c r="AL16" s="28"/>
      <c r="AM16" s="28">
        <v>1253827.06</v>
      </c>
      <c r="AN16" s="28"/>
      <c r="AO16" s="28">
        <v>491708.21</v>
      </c>
      <c r="AP16" s="28"/>
      <c r="AQ16" s="28">
        <v>661948.02</v>
      </c>
      <c r="AR16" s="28"/>
      <c r="AS16" s="28">
        <v>628811.97</v>
      </c>
      <c r="AT16" s="28"/>
      <c r="AU16" s="28">
        <v>600506.32999999996</v>
      </c>
      <c r="AV16" s="28"/>
      <c r="AW16" s="28">
        <v>944331.06</v>
      </c>
      <c r="AX16" s="28"/>
      <c r="AY16" s="28">
        <v>926433.27</v>
      </c>
      <c r="AZ16" s="28"/>
      <c r="BA16" s="28">
        <v>1395320.2</v>
      </c>
      <c r="BB16" s="28"/>
      <c r="BC16" s="28">
        <v>1032910.78</v>
      </c>
      <c r="BD16" s="28"/>
      <c r="BE16" s="28">
        <v>972849.62</v>
      </c>
      <c r="BF16" s="28"/>
      <c r="BG16" s="28">
        <v>561225.63</v>
      </c>
      <c r="BH16" s="28"/>
      <c r="BI16" s="28">
        <v>494873.47</v>
      </c>
      <c r="BJ16" s="28"/>
      <c r="BK16" s="28">
        <v>608557.12</v>
      </c>
      <c r="BL16" s="28"/>
      <c r="BM16" s="28"/>
      <c r="BN16" s="28"/>
      <c r="BO16" s="28"/>
      <c r="BP16" s="28">
        <v>12091794.219999999</v>
      </c>
      <c r="BQ16" s="27"/>
      <c r="BR16" s="27"/>
      <c r="BS16" s="27"/>
      <c r="BT16" s="27"/>
      <c r="BU16" s="27"/>
      <c r="BV16" s="27"/>
      <c r="BW16" s="27"/>
      <c r="BX16" s="27"/>
    </row>
    <row r="17" spans="1:76" ht="14">
      <c r="A17" s="18" t="s">
        <v>512</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v>608723.5</v>
      </c>
      <c r="BM17" s="28">
        <v>476283.08</v>
      </c>
      <c r="BN17" s="28"/>
      <c r="BO17" s="28"/>
      <c r="BP17" s="28">
        <v>1085006.58</v>
      </c>
      <c r="BQ17" s="27"/>
      <c r="BR17" s="27"/>
      <c r="BS17" s="27"/>
      <c r="BT17" s="27"/>
      <c r="BU17" s="27"/>
      <c r="BV17" s="27"/>
      <c r="BW17" s="27"/>
      <c r="BX17" s="27"/>
    </row>
    <row r="18" spans="1:76" ht="14">
      <c r="A18" s="18" t="s">
        <v>513</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v>288953.83</v>
      </c>
      <c r="AH18" s="28">
        <v>179981.09</v>
      </c>
      <c r="AI18" s="28">
        <v>279423.09000000003</v>
      </c>
      <c r="AJ18" s="28">
        <v>658623.84</v>
      </c>
      <c r="AK18" s="28">
        <v>149136.56</v>
      </c>
      <c r="AL18" s="28">
        <v>123523.19</v>
      </c>
      <c r="AM18" s="28">
        <v>144637.94</v>
      </c>
      <c r="AN18" s="28">
        <v>129833.98</v>
      </c>
      <c r="AO18" s="28">
        <v>137408.98000000001</v>
      </c>
      <c r="AP18" s="28">
        <v>21881.72</v>
      </c>
      <c r="AQ18" s="28">
        <v>4833.8599999999997</v>
      </c>
      <c r="AR18" s="28">
        <v>20957.41</v>
      </c>
      <c r="AS18" s="28">
        <v>19529.29</v>
      </c>
      <c r="AT18" s="28">
        <v>18424.509999999998</v>
      </c>
      <c r="AU18" s="28">
        <v>17949.97</v>
      </c>
      <c r="AV18" s="28">
        <v>17724.11</v>
      </c>
      <c r="AW18" s="28">
        <v>17441.73</v>
      </c>
      <c r="AX18" s="28">
        <v>41096.300000000003</v>
      </c>
      <c r="AY18" s="28">
        <v>115614.9</v>
      </c>
      <c r="AZ18" s="28">
        <v>29122.28</v>
      </c>
      <c r="BA18" s="28">
        <v>27042.85</v>
      </c>
      <c r="BB18" s="28"/>
      <c r="BC18" s="28">
        <v>7860.01</v>
      </c>
      <c r="BD18" s="28">
        <v>3411.17</v>
      </c>
      <c r="BE18" s="28">
        <v>6950.59</v>
      </c>
      <c r="BF18" s="28">
        <v>7448.03</v>
      </c>
      <c r="BG18" s="28">
        <v>6882.94</v>
      </c>
      <c r="BH18" s="28">
        <v>6472.49</v>
      </c>
      <c r="BI18" s="28">
        <v>5555.06</v>
      </c>
      <c r="BJ18" s="28">
        <v>5621.83</v>
      </c>
      <c r="BK18" s="28">
        <v>5233.9399999999996</v>
      </c>
      <c r="BL18" s="28">
        <v>5198.38</v>
      </c>
      <c r="BM18" s="28">
        <v>809.13</v>
      </c>
      <c r="BN18" s="28">
        <v>4102.13</v>
      </c>
      <c r="BO18" s="28"/>
      <c r="BP18" s="28">
        <v>2508687.129999999</v>
      </c>
      <c r="BQ18" s="27"/>
      <c r="BR18" s="27"/>
      <c r="BS18" s="27"/>
      <c r="BT18" s="27"/>
      <c r="BU18" s="27"/>
      <c r="BV18" s="27"/>
      <c r="BW18" s="27"/>
      <c r="BX18" s="27"/>
    </row>
    <row r="19" spans="1:76" ht="14">
      <c r="A19" s="18" t="s">
        <v>514</v>
      </c>
      <c r="B19" s="28"/>
      <c r="C19" s="28"/>
      <c r="D19" s="28"/>
      <c r="E19" s="28">
        <v>49114.74</v>
      </c>
      <c r="F19" s="28">
        <v>17801.95</v>
      </c>
      <c r="G19" s="28">
        <v>0</v>
      </c>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v>66916.69</v>
      </c>
      <c r="BQ19" s="27"/>
      <c r="BR19" s="27"/>
      <c r="BS19" s="27"/>
      <c r="BT19" s="27"/>
      <c r="BU19" s="27"/>
      <c r="BV19" s="27"/>
      <c r="BW19" s="27"/>
      <c r="BX19" s="27"/>
    </row>
    <row r="20" spans="1:76" ht="14">
      <c r="A20" s="18" t="s">
        <v>515</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v>358780.94</v>
      </c>
      <c r="AG20" s="28"/>
      <c r="AH20" s="28"/>
      <c r="AI20" s="28"/>
      <c r="AJ20" s="28"/>
      <c r="AK20" s="28"/>
      <c r="AL20" s="28"/>
      <c r="AM20" s="28"/>
      <c r="AN20" s="28"/>
      <c r="AO20" s="28">
        <v>430262.24</v>
      </c>
      <c r="AP20" s="28"/>
      <c r="AQ20" s="28"/>
      <c r="AR20" s="28">
        <v>216000</v>
      </c>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v>1005043.1799999999</v>
      </c>
      <c r="BQ20" s="27"/>
      <c r="BR20" s="27"/>
      <c r="BS20" s="27"/>
      <c r="BT20" s="27"/>
      <c r="BU20" s="27"/>
      <c r="BV20" s="27"/>
      <c r="BW20" s="27"/>
      <c r="BX20" s="27"/>
    </row>
    <row r="21" spans="1:76" ht="14">
      <c r="A21" s="18" t="s">
        <v>516</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v>46443.6</v>
      </c>
      <c r="AD21" s="28">
        <v>33915</v>
      </c>
      <c r="AE21" s="28">
        <v>30816.1</v>
      </c>
      <c r="AF21" s="28">
        <v>10493.7</v>
      </c>
      <c r="AG21" s="28">
        <v>4548.6000000000004</v>
      </c>
      <c r="AH21" s="28">
        <v>13605.9</v>
      </c>
      <c r="AI21" s="28">
        <v>13007.4</v>
      </c>
      <c r="AJ21" s="28">
        <v>11511.15</v>
      </c>
      <c r="AK21" s="28">
        <v>5619.25</v>
      </c>
      <c r="AL21" s="28">
        <v>4712</v>
      </c>
      <c r="AM21" s="28">
        <v>5267.75</v>
      </c>
      <c r="AN21" s="28">
        <v>5253.5</v>
      </c>
      <c r="AO21" s="28">
        <v>1714.75</v>
      </c>
      <c r="AP21" s="28">
        <v>907.25</v>
      </c>
      <c r="AQ21" s="28">
        <v>921.5</v>
      </c>
      <c r="AR21" s="28">
        <v>2156.5</v>
      </c>
      <c r="AS21" s="28">
        <v>1144.75</v>
      </c>
      <c r="AT21" s="28">
        <v>608</v>
      </c>
      <c r="AU21" s="28">
        <v>907.25</v>
      </c>
      <c r="AV21" s="28">
        <v>655.5</v>
      </c>
      <c r="AW21" s="28">
        <v>593.75</v>
      </c>
      <c r="AX21" s="28">
        <v>242.25</v>
      </c>
      <c r="AY21" s="28">
        <v>693.5</v>
      </c>
      <c r="AZ21" s="28"/>
      <c r="BA21" s="28"/>
      <c r="BB21" s="28"/>
      <c r="BC21" s="28"/>
      <c r="BD21" s="28"/>
      <c r="BE21" s="28"/>
      <c r="BF21" s="28"/>
      <c r="BG21" s="28"/>
      <c r="BH21" s="28"/>
      <c r="BI21" s="28"/>
      <c r="BJ21" s="28"/>
      <c r="BK21" s="28"/>
      <c r="BL21" s="28"/>
      <c r="BM21" s="28"/>
      <c r="BN21" s="28"/>
      <c r="BO21" s="28"/>
      <c r="BP21" s="28">
        <v>195738.95</v>
      </c>
      <c r="BQ21" s="27"/>
      <c r="BR21" s="27"/>
      <c r="BS21" s="27"/>
      <c r="BT21" s="27"/>
      <c r="BU21" s="27"/>
      <c r="BV21" s="27"/>
      <c r="BW21" s="27"/>
      <c r="BX21" s="27"/>
    </row>
    <row r="22" spans="1:76" ht="14">
      <c r="A22" s="18" t="s">
        <v>517</v>
      </c>
      <c r="B22" s="28"/>
      <c r="C22" s="28"/>
      <c r="D22" s="28"/>
      <c r="E22" s="28">
        <v>106588.07</v>
      </c>
      <c r="F22" s="28">
        <v>112211.48999999999</v>
      </c>
      <c r="G22" s="28">
        <v>118801.7</v>
      </c>
      <c r="H22" s="28">
        <v>184477.21000000002</v>
      </c>
      <c r="I22" s="28">
        <v>126701</v>
      </c>
      <c r="J22" s="28">
        <v>130869.42</v>
      </c>
      <c r="K22" s="28">
        <v>121306.04999999999</v>
      </c>
      <c r="L22" s="28">
        <v>139869.6</v>
      </c>
      <c r="M22" s="28">
        <v>157855.72999999998</v>
      </c>
      <c r="N22" s="28">
        <v>162327.82</v>
      </c>
      <c r="O22" s="28">
        <v>191079.53</v>
      </c>
      <c r="P22" s="28">
        <v>200242.66</v>
      </c>
      <c r="Q22" s="28">
        <v>197529.21</v>
      </c>
      <c r="R22" s="28">
        <v>197485.75</v>
      </c>
      <c r="S22" s="28">
        <v>191657.81</v>
      </c>
      <c r="T22" s="28">
        <v>185526.46</v>
      </c>
      <c r="U22" s="28">
        <v>115735.84</v>
      </c>
      <c r="V22" s="28">
        <v>70098.100000000006</v>
      </c>
      <c r="W22" s="28">
        <v>52214.559999999998</v>
      </c>
      <c r="X22" s="28">
        <v>35423.19</v>
      </c>
      <c r="Y22" s="28">
        <v>35286.68</v>
      </c>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v>2833287.8800000004</v>
      </c>
      <c r="BQ22" s="27"/>
      <c r="BR22" s="27"/>
      <c r="BS22" s="27"/>
      <c r="BT22" s="27"/>
      <c r="BU22" s="27"/>
      <c r="BV22" s="27"/>
      <c r="BW22" s="27"/>
      <c r="BX22" s="27"/>
    </row>
    <row r="23" spans="1:76" ht="14">
      <c r="A23" s="18" t="s">
        <v>518</v>
      </c>
      <c r="B23" s="28"/>
      <c r="C23" s="28"/>
      <c r="D23" s="28"/>
      <c r="E23" s="28"/>
      <c r="F23" s="28">
        <v>8241.41</v>
      </c>
      <c r="G23" s="28">
        <v>7954.8099999999995</v>
      </c>
      <c r="H23" s="28">
        <v>7916.6500000000005</v>
      </c>
      <c r="I23" s="28">
        <v>7521.74</v>
      </c>
      <c r="J23" s="28">
        <v>7320.7199999999993</v>
      </c>
      <c r="K23" s="28">
        <v>3641.37</v>
      </c>
      <c r="L23" s="28">
        <v>3279.88</v>
      </c>
      <c r="M23" s="28">
        <v>3199.94</v>
      </c>
      <c r="N23" s="28">
        <v>5193.87</v>
      </c>
      <c r="O23" s="28">
        <v>6391.51</v>
      </c>
      <c r="P23" s="28">
        <v>5354.49</v>
      </c>
      <c r="Q23" s="28">
        <v>1765.26</v>
      </c>
      <c r="R23" s="28">
        <v>4430.26</v>
      </c>
      <c r="S23" s="28">
        <v>5082.3599999999997</v>
      </c>
      <c r="T23" s="28">
        <v>4987.1299999999992</v>
      </c>
      <c r="U23" s="28">
        <v>1565.3600000000001</v>
      </c>
      <c r="V23" s="28">
        <v>4809.21</v>
      </c>
      <c r="W23" s="28">
        <v>4787.03</v>
      </c>
      <c r="X23" s="28">
        <v>15755.710000000001</v>
      </c>
      <c r="Y23" s="28">
        <v>14980.07</v>
      </c>
      <c r="Z23" s="28">
        <v>15735.06</v>
      </c>
      <c r="AA23" s="28">
        <v>14995.5</v>
      </c>
      <c r="AB23" s="28">
        <v>14933.8</v>
      </c>
      <c r="AC23" s="28">
        <v>4544.2700000000004</v>
      </c>
      <c r="AD23" s="28">
        <v>4426.9799999999996</v>
      </c>
      <c r="AE23" s="28">
        <v>1408.24</v>
      </c>
      <c r="AF23" s="28">
        <v>13790.14</v>
      </c>
      <c r="AG23" s="28">
        <v>13455.42</v>
      </c>
      <c r="AH23" s="28">
        <v>9173.86</v>
      </c>
      <c r="AI23" s="28">
        <v>9007.6500000000015</v>
      </c>
      <c r="AJ23" s="28">
        <v>8658.42</v>
      </c>
      <c r="AK23" s="28">
        <v>8464.74</v>
      </c>
      <c r="AL23" s="28">
        <v>8351.42</v>
      </c>
      <c r="AM23" s="28">
        <v>8231.09</v>
      </c>
      <c r="AN23" s="28">
        <v>8103.94</v>
      </c>
      <c r="AO23" s="28">
        <v>7873.8799999999992</v>
      </c>
      <c r="AP23" s="28">
        <v>7676.17</v>
      </c>
      <c r="AQ23" s="28">
        <v>10989.73</v>
      </c>
      <c r="AR23" s="28">
        <v>10620.83</v>
      </c>
      <c r="AS23" s="28">
        <v>57500.079999999994</v>
      </c>
      <c r="AT23" s="28">
        <v>8624.73</v>
      </c>
      <c r="AU23" s="28">
        <v>8949.8799999999992</v>
      </c>
      <c r="AV23" s="28">
        <v>9761.619999999999</v>
      </c>
      <c r="AW23" s="28">
        <v>9591.86</v>
      </c>
      <c r="AX23" s="28">
        <v>9406.09</v>
      </c>
      <c r="AY23" s="28">
        <v>9162.73</v>
      </c>
      <c r="AZ23" s="28">
        <v>8989.07</v>
      </c>
      <c r="BA23" s="28">
        <v>8723.73</v>
      </c>
      <c r="BB23" s="28">
        <v>8693.1200000000008</v>
      </c>
      <c r="BC23" s="28">
        <v>8442.42</v>
      </c>
      <c r="BD23" s="28">
        <v>8276.32</v>
      </c>
      <c r="BE23" s="28">
        <v>8152.3</v>
      </c>
      <c r="BF23" s="28">
        <v>7438.52</v>
      </c>
      <c r="BG23" s="28">
        <v>7930.44</v>
      </c>
      <c r="BH23" s="28">
        <v>7661.86</v>
      </c>
      <c r="BI23" s="28">
        <v>7692.4400000000005</v>
      </c>
      <c r="BJ23" s="28">
        <v>1974.95</v>
      </c>
      <c r="BK23" s="28">
        <v>12064.1</v>
      </c>
      <c r="BL23" s="28">
        <v>4890.91</v>
      </c>
      <c r="BM23" s="28">
        <v>2867.64</v>
      </c>
      <c r="BN23" s="28"/>
      <c r="BO23" s="28"/>
      <c r="BP23" s="28">
        <v>521414.73</v>
      </c>
      <c r="BQ23" s="27"/>
      <c r="BR23" s="27"/>
      <c r="BS23" s="27"/>
      <c r="BT23" s="27"/>
      <c r="BU23" s="27"/>
      <c r="BV23" s="27"/>
      <c r="BW23" s="27"/>
      <c r="BX23" s="27"/>
    </row>
    <row r="24" spans="1:76" ht="14">
      <c r="A24" s="18" t="s">
        <v>519</v>
      </c>
      <c r="B24" s="28"/>
      <c r="C24" s="28"/>
      <c r="D24" s="28"/>
      <c r="E24" s="28">
        <v>14009.68</v>
      </c>
      <c r="F24" s="28">
        <v>13478.84</v>
      </c>
      <c r="G24" s="28">
        <v>12858.95</v>
      </c>
      <c r="H24" s="28">
        <v>12610.44</v>
      </c>
      <c r="I24" s="28">
        <v>11967.75</v>
      </c>
      <c r="J24" s="28">
        <v>11450.81</v>
      </c>
      <c r="K24" s="28">
        <v>11062.14</v>
      </c>
      <c r="L24" s="28">
        <v>7904.7300000000005</v>
      </c>
      <c r="M24" s="28">
        <v>7601.0199999999995</v>
      </c>
      <c r="N24" s="28">
        <v>6995.5</v>
      </c>
      <c r="O24" s="28">
        <v>6713.14</v>
      </c>
      <c r="P24" s="28">
        <v>6450.38</v>
      </c>
      <c r="Q24" s="28">
        <v>6168.87</v>
      </c>
      <c r="R24" s="28">
        <v>6005.75</v>
      </c>
      <c r="S24" s="28">
        <v>4878.76</v>
      </c>
      <c r="T24" s="28">
        <v>4666.7</v>
      </c>
      <c r="U24" s="28">
        <v>4443.6000000000004</v>
      </c>
      <c r="V24" s="28">
        <v>4353.8999999999996</v>
      </c>
      <c r="W24" s="28">
        <v>4199.34</v>
      </c>
      <c r="X24" s="28">
        <v>4097.22</v>
      </c>
      <c r="Y24" s="28">
        <v>3963.36</v>
      </c>
      <c r="Z24" s="28">
        <v>3815.69</v>
      </c>
      <c r="AA24" s="28">
        <v>3709.43</v>
      </c>
      <c r="AB24" s="28">
        <v>3623.42</v>
      </c>
      <c r="AC24" s="28">
        <v>3565.94</v>
      </c>
      <c r="AD24" s="28">
        <v>3467.96</v>
      </c>
      <c r="AE24" s="28">
        <v>3364.44</v>
      </c>
      <c r="AF24" s="28">
        <v>3285.76</v>
      </c>
      <c r="AG24" s="28">
        <v>3204.35</v>
      </c>
      <c r="AH24" s="28">
        <v>3114.67</v>
      </c>
      <c r="AI24" s="28">
        <v>3093.96</v>
      </c>
      <c r="AJ24" s="28">
        <v>3000.13</v>
      </c>
      <c r="AK24" s="28">
        <v>2943.51</v>
      </c>
      <c r="AL24" s="28">
        <v>2816.12</v>
      </c>
      <c r="AM24" s="28">
        <v>2721.38</v>
      </c>
      <c r="AN24" s="28">
        <v>2641.32</v>
      </c>
      <c r="AO24" s="28">
        <v>2536.44</v>
      </c>
      <c r="AP24" s="28">
        <v>2470.1999999999998</v>
      </c>
      <c r="AQ24" s="28">
        <v>2349.9</v>
      </c>
      <c r="AR24" s="28">
        <v>2259.06</v>
      </c>
      <c r="AS24" s="28">
        <v>2106.1799999999998</v>
      </c>
      <c r="AT24" s="28">
        <v>2086.56</v>
      </c>
      <c r="AU24" s="28">
        <v>2023.08</v>
      </c>
      <c r="AV24" s="28">
        <v>2089.84</v>
      </c>
      <c r="AW24" s="28">
        <v>2023.2</v>
      </c>
      <c r="AX24" s="28">
        <v>1945.31</v>
      </c>
      <c r="AY24" s="28">
        <v>1881.04</v>
      </c>
      <c r="AZ24" s="28">
        <v>1811.08</v>
      </c>
      <c r="BA24" s="28">
        <v>1761.11</v>
      </c>
      <c r="BB24" s="28">
        <v>1689.35</v>
      </c>
      <c r="BC24" s="28">
        <v>1643.03</v>
      </c>
      <c r="BD24" s="28">
        <v>1599.86</v>
      </c>
      <c r="BE24" s="28">
        <v>1551.36</v>
      </c>
      <c r="BF24" s="28">
        <v>1504.38</v>
      </c>
      <c r="BG24" s="28">
        <v>1467</v>
      </c>
      <c r="BH24" s="28">
        <v>1424.51</v>
      </c>
      <c r="BI24" s="28">
        <v>1361.2</v>
      </c>
      <c r="BJ24" s="28">
        <v>1322.35</v>
      </c>
      <c r="BK24" s="28">
        <v>1292.1400000000001</v>
      </c>
      <c r="BL24" s="28"/>
      <c r="BM24" s="28"/>
      <c r="BN24" s="28"/>
      <c r="BO24" s="28"/>
      <c r="BP24" s="28">
        <v>256447.14000000004</v>
      </c>
      <c r="BQ24" s="27"/>
      <c r="BR24" s="27"/>
      <c r="BS24" s="27"/>
      <c r="BT24" s="27"/>
      <c r="BU24" s="27"/>
      <c r="BV24" s="27"/>
      <c r="BW24" s="27"/>
      <c r="BX24" s="27"/>
    </row>
    <row r="25" spans="1:76" ht="14">
      <c r="A25" s="18" t="s">
        <v>520</v>
      </c>
      <c r="B25" s="28"/>
      <c r="C25" s="28"/>
      <c r="D25" s="28"/>
      <c r="E25" s="28">
        <v>15948.87</v>
      </c>
      <c r="F25" s="28">
        <v>15726.34</v>
      </c>
      <c r="G25" s="28">
        <v>15057.4</v>
      </c>
      <c r="H25" s="28">
        <v>14070.72</v>
      </c>
      <c r="I25" s="28">
        <v>12732.63</v>
      </c>
      <c r="J25" s="28">
        <v>11225.09</v>
      </c>
      <c r="K25" s="28">
        <v>10917.99</v>
      </c>
      <c r="L25" s="28">
        <v>9951.66</v>
      </c>
      <c r="M25" s="28">
        <v>9270.25</v>
      </c>
      <c r="N25" s="28">
        <v>8771.86</v>
      </c>
      <c r="O25" s="28">
        <v>8930.48</v>
      </c>
      <c r="P25" s="28">
        <v>13467.06</v>
      </c>
      <c r="Q25" s="28">
        <v>15007.37</v>
      </c>
      <c r="R25" s="28">
        <v>16284.64</v>
      </c>
      <c r="S25" s="28">
        <v>15871.88</v>
      </c>
      <c r="T25" s="28">
        <v>16644.080000000002</v>
      </c>
      <c r="U25" s="28">
        <v>15906.27</v>
      </c>
      <c r="V25" s="28">
        <v>14618.03</v>
      </c>
      <c r="W25" s="28">
        <v>13352.16</v>
      </c>
      <c r="X25" s="28">
        <v>12211.08</v>
      </c>
      <c r="Y25" s="28">
        <v>11333.46</v>
      </c>
      <c r="Z25" s="28">
        <v>10585.87</v>
      </c>
      <c r="AA25" s="28">
        <v>9833.3700000000008</v>
      </c>
      <c r="AB25" s="28">
        <v>9074.6200000000008</v>
      </c>
      <c r="AC25" s="28">
        <v>8230.82</v>
      </c>
      <c r="AD25" s="28">
        <v>7537.51</v>
      </c>
      <c r="AE25" s="28">
        <v>6970.46</v>
      </c>
      <c r="AF25" s="28">
        <v>6566.3</v>
      </c>
      <c r="AG25" s="28">
        <v>6077.15</v>
      </c>
      <c r="AH25" s="28">
        <v>5657.92</v>
      </c>
      <c r="AI25" s="28">
        <v>5351.53</v>
      </c>
      <c r="AJ25" s="28">
        <v>5003.21</v>
      </c>
      <c r="AK25" s="28">
        <v>4702.04</v>
      </c>
      <c r="AL25" s="28">
        <v>4467.78</v>
      </c>
      <c r="AM25" s="28">
        <v>4187.7299999999996</v>
      </c>
      <c r="AN25" s="28">
        <v>3930.37</v>
      </c>
      <c r="AO25" s="28">
        <v>3756.44</v>
      </c>
      <c r="AP25" s="28">
        <v>3547.68</v>
      </c>
      <c r="AQ25" s="28">
        <v>3386.69</v>
      </c>
      <c r="AR25" s="28">
        <v>3283.58</v>
      </c>
      <c r="AS25" s="28">
        <v>3144.69</v>
      </c>
      <c r="AT25" s="28">
        <v>3032.52</v>
      </c>
      <c r="AU25" s="28">
        <v>2909.25</v>
      </c>
      <c r="AV25" s="28">
        <v>2767.68</v>
      </c>
      <c r="AW25" s="28">
        <v>2663.55</v>
      </c>
      <c r="AX25" s="28">
        <v>2554.1999999999998</v>
      </c>
      <c r="AY25" s="28">
        <v>2478.6</v>
      </c>
      <c r="AZ25" s="28">
        <v>2376</v>
      </c>
      <c r="BA25" s="28">
        <v>2290.5500000000002</v>
      </c>
      <c r="BB25" s="28"/>
      <c r="BC25" s="28"/>
      <c r="BD25" s="28"/>
      <c r="BE25" s="28"/>
      <c r="BF25" s="28"/>
      <c r="BG25" s="28"/>
      <c r="BH25" s="28"/>
      <c r="BI25" s="28"/>
      <c r="BJ25" s="28"/>
      <c r="BK25" s="28"/>
      <c r="BL25" s="28"/>
      <c r="BM25" s="28"/>
      <c r="BN25" s="28"/>
      <c r="BO25" s="28"/>
      <c r="BP25" s="28">
        <v>413667.43000000005</v>
      </c>
      <c r="BQ25" s="27"/>
      <c r="BR25" s="27"/>
      <c r="BS25" s="27"/>
      <c r="BT25" s="27"/>
      <c r="BU25" s="27"/>
      <c r="BV25" s="27"/>
      <c r="BW25" s="27"/>
      <c r="BX25" s="27"/>
    </row>
    <row r="26" spans="1:76" ht="14">
      <c r="A26" s="18" t="s">
        <v>521</v>
      </c>
      <c r="B26" s="28"/>
      <c r="C26" s="28"/>
      <c r="D26" s="28"/>
      <c r="E26" s="28">
        <v>60217</v>
      </c>
      <c r="F26" s="28">
        <v>55550</v>
      </c>
      <c r="G26" s="28">
        <v>50494</v>
      </c>
      <c r="H26" s="28">
        <v>46472</v>
      </c>
      <c r="I26" s="28">
        <v>43072</v>
      </c>
      <c r="J26" s="28">
        <v>39966</v>
      </c>
      <c r="K26" s="28">
        <v>37627</v>
      </c>
      <c r="L26" s="28">
        <v>35542</v>
      </c>
      <c r="M26" s="28">
        <v>33542</v>
      </c>
      <c r="N26" s="28">
        <v>31372</v>
      </c>
      <c r="O26" s="28">
        <v>29661</v>
      </c>
      <c r="P26" s="28">
        <v>27817</v>
      </c>
      <c r="Q26" s="28">
        <v>26073</v>
      </c>
      <c r="R26" s="28">
        <v>24448</v>
      </c>
      <c r="S26" s="28"/>
      <c r="T26" s="28"/>
      <c r="U26" s="28"/>
      <c r="V26" s="28"/>
      <c r="W26" s="28">
        <v>102248</v>
      </c>
      <c r="X26" s="28">
        <v>59071</v>
      </c>
      <c r="Y26" s="28"/>
      <c r="Z26" s="28"/>
      <c r="AA26" s="28"/>
      <c r="AB26" s="28">
        <v>57982</v>
      </c>
      <c r="AC26" s="28"/>
      <c r="AD26" s="28"/>
      <c r="AE26" s="28"/>
      <c r="AF26" s="28"/>
      <c r="AG26" s="28">
        <v>9758</v>
      </c>
      <c r="AH26" s="28">
        <v>9259</v>
      </c>
      <c r="AI26" s="28">
        <v>8819</v>
      </c>
      <c r="AJ26" s="28">
        <v>797</v>
      </c>
      <c r="AK26" s="28">
        <v>797</v>
      </c>
      <c r="AL26" s="28">
        <v>797</v>
      </c>
      <c r="AM26" s="28">
        <v>797</v>
      </c>
      <c r="AN26" s="28">
        <v>797</v>
      </c>
      <c r="AO26" s="28">
        <v>797</v>
      </c>
      <c r="AP26" s="28">
        <v>797</v>
      </c>
      <c r="AQ26" s="28">
        <v>797</v>
      </c>
      <c r="AR26" s="28">
        <v>797</v>
      </c>
      <c r="AS26" s="28">
        <v>797</v>
      </c>
      <c r="AT26" s="28">
        <v>797</v>
      </c>
      <c r="AU26" s="28">
        <v>3286</v>
      </c>
      <c r="AV26" s="28"/>
      <c r="AW26" s="28"/>
      <c r="AX26" s="28"/>
      <c r="AY26" s="28"/>
      <c r="AZ26" s="28"/>
      <c r="BA26" s="28"/>
      <c r="BB26" s="28"/>
      <c r="BC26" s="28"/>
      <c r="BD26" s="28"/>
      <c r="BE26" s="28"/>
      <c r="BF26" s="28"/>
      <c r="BG26" s="28"/>
      <c r="BH26" s="28"/>
      <c r="BI26" s="28"/>
      <c r="BJ26" s="28"/>
      <c r="BK26" s="28"/>
      <c r="BL26" s="28"/>
      <c r="BM26" s="28"/>
      <c r="BN26" s="28"/>
      <c r="BO26" s="28"/>
      <c r="BP26" s="28">
        <v>801043</v>
      </c>
      <c r="BQ26" s="27"/>
      <c r="BR26" s="27"/>
      <c r="BS26" s="27"/>
      <c r="BT26" s="27"/>
      <c r="BU26" s="27"/>
      <c r="BV26" s="27"/>
      <c r="BW26" s="27"/>
      <c r="BX26" s="27"/>
    </row>
    <row r="27" spans="1:76" ht="14">
      <c r="A27" s="18" t="s">
        <v>522</v>
      </c>
      <c r="B27" s="28"/>
      <c r="C27" s="28"/>
      <c r="D27" s="28"/>
      <c r="E27" s="28">
        <v>19110.25</v>
      </c>
      <c r="F27" s="28">
        <v>19110.25</v>
      </c>
      <c r="G27" s="28">
        <v>19110.25</v>
      </c>
      <c r="H27" s="28">
        <v>19110.25</v>
      </c>
      <c r="I27" s="28">
        <v>20909</v>
      </c>
      <c r="J27" s="28">
        <v>20909</v>
      </c>
      <c r="K27" s="28">
        <v>20909</v>
      </c>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v>902.51</v>
      </c>
      <c r="BE27" s="28"/>
      <c r="BF27" s="28"/>
      <c r="BG27" s="28"/>
      <c r="BH27" s="28"/>
      <c r="BI27" s="28"/>
      <c r="BJ27" s="28"/>
      <c r="BK27" s="28"/>
      <c r="BL27" s="28"/>
      <c r="BM27" s="28"/>
      <c r="BN27" s="28"/>
      <c r="BO27" s="28"/>
      <c r="BP27" s="28">
        <v>140070.51</v>
      </c>
      <c r="BQ27" s="27"/>
      <c r="BR27" s="27"/>
      <c r="BS27" s="27"/>
      <c r="BT27" s="27"/>
      <c r="BU27" s="27"/>
      <c r="BV27" s="27"/>
      <c r="BW27" s="27"/>
      <c r="BX27" s="27"/>
    </row>
    <row r="28" spans="1:76" ht="14">
      <c r="A28" s="18" t="s">
        <v>523</v>
      </c>
      <c r="B28" s="28"/>
      <c r="C28" s="28"/>
      <c r="D28" s="28"/>
      <c r="E28" s="28"/>
      <c r="F28" s="28">
        <v>12291.68</v>
      </c>
      <c r="G28" s="28">
        <v>10132.23</v>
      </c>
      <c r="H28" s="28">
        <v>10104.11</v>
      </c>
      <c r="I28" s="28">
        <v>10307.120000000001</v>
      </c>
      <c r="J28" s="28">
        <v>10255.48</v>
      </c>
      <c r="K28" s="28">
        <v>10259.950000000001</v>
      </c>
      <c r="L28" s="28"/>
      <c r="M28" s="28">
        <v>10088.73</v>
      </c>
      <c r="N28" s="28">
        <v>10013.39</v>
      </c>
      <c r="O28" s="28">
        <v>9984.6200000000008</v>
      </c>
      <c r="P28" s="28">
        <v>10726.58</v>
      </c>
      <c r="Q28" s="28">
        <v>8291.82</v>
      </c>
      <c r="R28" s="28">
        <v>7477.92</v>
      </c>
      <c r="S28" s="28">
        <v>7365.55</v>
      </c>
      <c r="T28" s="28"/>
      <c r="U28" s="28">
        <v>2037.37</v>
      </c>
      <c r="V28" s="28">
        <v>1980.41</v>
      </c>
      <c r="W28" s="28">
        <v>1998.88</v>
      </c>
      <c r="X28" s="28"/>
      <c r="Y28" s="28">
        <v>8</v>
      </c>
      <c r="Z28" s="28">
        <v>1965.02</v>
      </c>
      <c r="AA28" s="28">
        <v>1988.42</v>
      </c>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v>137277.28</v>
      </c>
      <c r="BQ28" s="27"/>
      <c r="BR28" s="27"/>
      <c r="BS28" s="27"/>
      <c r="BT28" s="27"/>
      <c r="BU28" s="27"/>
      <c r="BV28" s="27"/>
      <c r="BW28" s="27"/>
      <c r="BX28" s="27"/>
    </row>
    <row r="29" spans="1:76" ht="14">
      <c r="A29" s="18" t="s">
        <v>536</v>
      </c>
      <c r="B29" s="28"/>
      <c r="C29" s="28"/>
      <c r="D29" s="28"/>
      <c r="E29" s="28"/>
      <c r="F29" s="28"/>
      <c r="G29" s="28"/>
      <c r="H29" s="28"/>
      <c r="I29" s="28"/>
      <c r="J29" s="28"/>
      <c r="K29" s="28"/>
      <c r="L29" s="28"/>
      <c r="M29" s="28"/>
      <c r="N29" s="28"/>
      <c r="O29" s="28"/>
      <c r="P29" s="28"/>
      <c r="Q29" s="28"/>
      <c r="R29" s="28"/>
      <c r="S29" s="28"/>
      <c r="T29" s="28"/>
      <c r="U29" s="28">
        <v>396952.6</v>
      </c>
      <c r="V29" s="28">
        <v>389167.03</v>
      </c>
      <c r="W29" s="28">
        <v>398113.67</v>
      </c>
      <c r="X29" s="28">
        <v>406983.34</v>
      </c>
      <c r="Y29" s="28">
        <v>338254.38</v>
      </c>
      <c r="Z29" s="28">
        <v>333930.53000000003</v>
      </c>
      <c r="AA29" s="28">
        <v>340993.74</v>
      </c>
      <c r="AB29" s="28">
        <v>316501.33</v>
      </c>
      <c r="AC29" s="28">
        <v>183097.25</v>
      </c>
      <c r="AD29" s="28">
        <v>401344.57</v>
      </c>
      <c r="AE29" s="28">
        <v>373188.14</v>
      </c>
      <c r="AF29" s="28">
        <v>346333.67</v>
      </c>
      <c r="AG29" s="28">
        <v>330903.37</v>
      </c>
      <c r="AH29" s="28">
        <v>301536.08</v>
      </c>
      <c r="AI29" s="28">
        <v>304723.05</v>
      </c>
      <c r="AJ29" s="28">
        <v>244167.95</v>
      </c>
      <c r="AK29" s="28">
        <v>311833.77</v>
      </c>
      <c r="AL29" s="28">
        <v>272940.43</v>
      </c>
      <c r="AM29" s="28">
        <v>260759.14</v>
      </c>
      <c r="AN29" s="28">
        <v>262137.46</v>
      </c>
      <c r="AO29" s="28">
        <v>259455.74</v>
      </c>
      <c r="AP29" s="28">
        <v>258081.46</v>
      </c>
      <c r="AQ29" s="28">
        <v>249406.5</v>
      </c>
      <c r="AR29" s="28">
        <v>223880.53</v>
      </c>
      <c r="AS29" s="28">
        <v>219452.15</v>
      </c>
      <c r="AT29" s="28">
        <v>203144.03</v>
      </c>
      <c r="AU29" s="28">
        <v>204969.79</v>
      </c>
      <c r="AV29" s="28">
        <v>197744.98</v>
      </c>
      <c r="AW29" s="28">
        <v>214701.69</v>
      </c>
      <c r="AX29" s="28">
        <v>207042.55</v>
      </c>
      <c r="AY29" s="28">
        <v>231431.13</v>
      </c>
      <c r="AZ29" s="28">
        <v>218361.91</v>
      </c>
      <c r="BA29" s="28">
        <v>226639.85</v>
      </c>
      <c r="BB29" s="28">
        <v>222111.38</v>
      </c>
      <c r="BC29" s="28">
        <v>179701.87</v>
      </c>
      <c r="BD29" s="28">
        <v>208197.13</v>
      </c>
      <c r="BE29" s="28">
        <v>200599.23</v>
      </c>
      <c r="BF29" s="28">
        <v>194739.48</v>
      </c>
      <c r="BG29" s="28">
        <v>185087.78</v>
      </c>
      <c r="BH29" s="28">
        <v>179321.98</v>
      </c>
      <c r="BI29" s="28">
        <v>170866.9</v>
      </c>
      <c r="BJ29" s="28">
        <v>182606.77</v>
      </c>
      <c r="BK29" s="28">
        <v>160021.1</v>
      </c>
      <c r="BL29" s="28">
        <v>154249.56</v>
      </c>
      <c r="BM29" s="28">
        <v>148718.07</v>
      </c>
      <c r="BN29" s="28">
        <v>139521.85999999999</v>
      </c>
      <c r="BO29" s="28"/>
      <c r="BP29" s="28">
        <v>11753916.920000004</v>
      </c>
      <c r="BQ29" s="27"/>
      <c r="BR29" s="27"/>
      <c r="BS29" s="27"/>
      <c r="BT29" s="27"/>
      <c r="BU29" s="27"/>
      <c r="BV29" s="27"/>
      <c r="BW29" s="27"/>
      <c r="BX29" s="27"/>
    </row>
    <row r="30" spans="1:76" ht="14">
      <c r="A30" s="18" t="s">
        <v>524</v>
      </c>
      <c r="B30" s="28"/>
      <c r="C30" s="28"/>
      <c r="D30" s="28"/>
      <c r="E30" s="28">
        <v>21591</v>
      </c>
      <c r="F30" s="28">
        <v>25164</v>
      </c>
      <c r="G30" s="28">
        <v>26757</v>
      </c>
      <c r="H30" s="28">
        <v>25655.4</v>
      </c>
      <c r="I30" s="28">
        <v>25783.81</v>
      </c>
      <c r="J30" s="28">
        <v>24189</v>
      </c>
      <c r="K30" s="28">
        <v>23166</v>
      </c>
      <c r="L30" s="28">
        <v>22308</v>
      </c>
      <c r="M30" s="28">
        <v>20696.400000000001</v>
      </c>
      <c r="N30" s="28">
        <v>13718.39</v>
      </c>
      <c r="O30" s="28">
        <v>18484.2</v>
      </c>
      <c r="P30" s="28">
        <v>18010.8</v>
      </c>
      <c r="Q30" s="28">
        <v>34741.800000000003</v>
      </c>
      <c r="R30" s="28">
        <v>54755.4</v>
      </c>
      <c r="S30" s="28">
        <v>65204.4</v>
      </c>
      <c r="T30" s="28">
        <v>80566.2</v>
      </c>
      <c r="U30" s="28">
        <v>33256.199999999997</v>
      </c>
      <c r="V30" s="28">
        <v>28475.4</v>
      </c>
      <c r="W30" s="28">
        <v>24288.6</v>
      </c>
      <c r="X30" s="28">
        <v>22836</v>
      </c>
      <c r="Y30" s="28">
        <v>21256.799999999999</v>
      </c>
      <c r="Z30" s="28">
        <v>19302.61</v>
      </c>
      <c r="AA30" s="28">
        <v>18345</v>
      </c>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v>668552.41</v>
      </c>
      <c r="BQ30" s="27"/>
      <c r="BR30" s="27"/>
      <c r="BS30" s="27"/>
      <c r="BT30" s="27"/>
      <c r="BU30" s="27"/>
      <c r="BV30" s="27"/>
      <c r="BW30" s="27"/>
      <c r="BX30" s="27"/>
    </row>
    <row r="31" spans="1:76" ht="14">
      <c r="A31" s="18" t="s">
        <v>525</v>
      </c>
      <c r="B31" s="28"/>
      <c r="C31" s="28"/>
      <c r="D31" s="28"/>
      <c r="E31" s="28">
        <v>122460.54</v>
      </c>
      <c r="F31" s="28">
        <v>120165.69</v>
      </c>
      <c r="G31" s="28">
        <v>112065.4</v>
      </c>
      <c r="H31" s="28">
        <v>106200.61</v>
      </c>
      <c r="I31" s="28">
        <v>101189.3</v>
      </c>
      <c r="J31" s="28">
        <v>107095.1</v>
      </c>
      <c r="K31" s="28">
        <v>112857.57999999999</v>
      </c>
      <c r="L31" s="28">
        <v>107532.12</v>
      </c>
      <c r="M31" s="28">
        <v>101815.4</v>
      </c>
      <c r="N31" s="28">
        <v>95044.12999999999</v>
      </c>
      <c r="O31" s="28">
        <v>90789.4</v>
      </c>
      <c r="P31" s="28">
        <v>86759.28</v>
      </c>
      <c r="Q31" s="28">
        <v>83724.75</v>
      </c>
      <c r="R31" s="28">
        <v>103588.53</v>
      </c>
      <c r="S31" s="28">
        <v>104430.18</v>
      </c>
      <c r="T31" s="28">
        <v>100284.65</v>
      </c>
      <c r="U31" s="28">
        <v>96135.42</v>
      </c>
      <c r="V31" s="28">
        <v>92770.559999999998</v>
      </c>
      <c r="W31" s="28">
        <v>91398.02</v>
      </c>
      <c r="X31" s="28">
        <v>86991.69</v>
      </c>
      <c r="Y31" s="28">
        <v>84675.01</v>
      </c>
      <c r="Z31" s="28">
        <v>82689.039999999994</v>
      </c>
      <c r="AA31" s="28">
        <v>80528.34</v>
      </c>
      <c r="AB31" s="28">
        <v>78289.460000000006</v>
      </c>
      <c r="AC31" s="28">
        <v>75666.91</v>
      </c>
      <c r="AD31" s="28">
        <v>73650.400000000009</v>
      </c>
      <c r="AE31" s="28">
        <v>71885.33</v>
      </c>
      <c r="AF31" s="28">
        <v>70008.14</v>
      </c>
      <c r="AG31" s="28">
        <v>68050.400000000009</v>
      </c>
      <c r="AH31" s="28">
        <v>64928.03</v>
      </c>
      <c r="AI31" s="28">
        <v>64079.3</v>
      </c>
      <c r="AJ31" s="28">
        <v>62734.14</v>
      </c>
      <c r="AK31" s="28">
        <v>61067.35</v>
      </c>
      <c r="AL31" s="28">
        <v>59272.090000000004</v>
      </c>
      <c r="AM31" s="28">
        <v>57531.83</v>
      </c>
      <c r="AN31" s="28">
        <v>55893.490000000005</v>
      </c>
      <c r="AO31" s="28">
        <v>54230.680000000008</v>
      </c>
      <c r="AP31" s="28">
        <v>1566.17</v>
      </c>
      <c r="AQ31" s="28">
        <v>46176.179999999993</v>
      </c>
      <c r="AR31" s="28">
        <v>49643.86</v>
      </c>
      <c r="AS31" s="28">
        <v>46459.819999999992</v>
      </c>
      <c r="AT31" s="28">
        <v>47046.100000000006</v>
      </c>
      <c r="AU31" s="28">
        <v>45953.009999999995</v>
      </c>
      <c r="AV31" s="28">
        <v>44667.9</v>
      </c>
      <c r="AW31" s="28">
        <v>43707.880000000005</v>
      </c>
      <c r="AX31" s="28">
        <v>42521.77</v>
      </c>
      <c r="AY31" s="28">
        <v>40751.550000000003</v>
      </c>
      <c r="AZ31" s="28">
        <v>40073.32</v>
      </c>
      <c r="BA31" s="28">
        <v>38812.129999999997</v>
      </c>
      <c r="BB31" s="28">
        <v>37025.56</v>
      </c>
      <c r="BC31" s="28">
        <v>36144.370000000003</v>
      </c>
      <c r="BD31" s="28">
        <v>35021.759999999995</v>
      </c>
      <c r="BE31" s="28">
        <v>34334.28</v>
      </c>
      <c r="BF31" s="28">
        <v>32981.979999999996</v>
      </c>
      <c r="BG31" s="28">
        <v>32963.65</v>
      </c>
      <c r="BH31" s="28">
        <v>31990.45</v>
      </c>
      <c r="BI31" s="28">
        <v>26371.73</v>
      </c>
      <c r="BJ31" s="28">
        <v>26303.15</v>
      </c>
      <c r="BK31" s="28">
        <v>25544.329999999998</v>
      </c>
      <c r="BL31" s="28">
        <v>25430.46</v>
      </c>
      <c r="BM31" s="28">
        <v>24794.230000000003</v>
      </c>
      <c r="BN31" s="28"/>
      <c r="BO31" s="28"/>
      <c r="BP31" s="28">
        <v>4044763.9299999983</v>
      </c>
      <c r="BQ31" s="27"/>
      <c r="BR31" s="27"/>
      <c r="BS31" s="27"/>
      <c r="BT31" s="27"/>
      <c r="BU31" s="27"/>
      <c r="BV31" s="27"/>
      <c r="BW31" s="27"/>
      <c r="BX31" s="27"/>
    </row>
    <row r="32" spans="1:76" ht="14">
      <c r="A32" s="18" t="s">
        <v>526</v>
      </c>
      <c r="B32" s="28"/>
      <c r="C32" s="28"/>
      <c r="D32" s="28"/>
      <c r="E32" s="28"/>
      <c r="F32" s="28"/>
      <c r="G32" s="28"/>
      <c r="H32" s="28"/>
      <c r="I32" s="28"/>
      <c r="J32" s="28"/>
      <c r="K32" s="28"/>
      <c r="L32" s="28"/>
      <c r="M32" s="28"/>
      <c r="N32" s="28"/>
      <c r="O32" s="28"/>
      <c r="P32" s="28"/>
      <c r="Q32" s="28"/>
      <c r="R32" s="28"/>
      <c r="S32" s="28"/>
      <c r="T32" s="28"/>
      <c r="U32" s="28"/>
      <c r="V32" s="28"/>
      <c r="W32" s="28"/>
      <c r="X32" s="28"/>
      <c r="Y32" s="28"/>
      <c r="Z32" s="28">
        <v>6096.51</v>
      </c>
      <c r="AA32" s="28">
        <v>5944.51</v>
      </c>
      <c r="AB32" s="28">
        <v>5815.51</v>
      </c>
      <c r="AC32" s="28">
        <v>5679.99</v>
      </c>
      <c r="AD32" s="28">
        <v>5544.01</v>
      </c>
      <c r="AE32" s="28">
        <v>5425</v>
      </c>
      <c r="AF32" s="28">
        <v>5290.51</v>
      </c>
      <c r="AG32" s="28">
        <v>5141</v>
      </c>
      <c r="AH32" s="28">
        <v>4971.53</v>
      </c>
      <c r="AI32" s="28">
        <v>4833.99</v>
      </c>
      <c r="AJ32" s="28">
        <v>4698.99</v>
      </c>
      <c r="AK32" s="28">
        <v>4565.99</v>
      </c>
      <c r="AL32" s="28">
        <v>4396</v>
      </c>
      <c r="AM32" s="28">
        <v>4266.99</v>
      </c>
      <c r="AN32" s="28">
        <v>4106.5</v>
      </c>
      <c r="AO32" s="28">
        <v>3972</v>
      </c>
      <c r="AP32" s="28">
        <v>3834.5</v>
      </c>
      <c r="AQ32" s="28">
        <v>3717.01</v>
      </c>
      <c r="AR32" s="28">
        <v>3557.51</v>
      </c>
      <c r="AS32" s="28">
        <v>3439</v>
      </c>
      <c r="AT32" s="28">
        <v>3343.02</v>
      </c>
      <c r="AU32" s="28">
        <v>3208.01</v>
      </c>
      <c r="AV32" s="28">
        <v>3087.01</v>
      </c>
      <c r="AW32" s="28">
        <v>2987.49</v>
      </c>
      <c r="AX32" s="28">
        <v>2849.99</v>
      </c>
      <c r="AY32" s="28">
        <v>2760.49</v>
      </c>
      <c r="AZ32" s="28">
        <v>2642</v>
      </c>
      <c r="BA32" s="28">
        <v>2483.5</v>
      </c>
      <c r="BB32" s="28">
        <v>2444.0100000000002</v>
      </c>
      <c r="BC32" s="28">
        <v>2392.0100000000002</v>
      </c>
      <c r="BD32" s="28">
        <v>2306</v>
      </c>
      <c r="BE32" s="28">
        <v>2227.4899999999998</v>
      </c>
      <c r="BF32" s="28">
        <v>2190</v>
      </c>
      <c r="BG32" s="28">
        <v>2121.0100000000002</v>
      </c>
      <c r="BH32" s="28"/>
      <c r="BI32" s="28"/>
      <c r="BJ32" s="28"/>
      <c r="BK32" s="28"/>
      <c r="BL32" s="28"/>
      <c r="BM32" s="28"/>
      <c r="BN32" s="28"/>
      <c r="BO32" s="28"/>
      <c r="BP32" s="28">
        <v>132339.07999999999</v>
      </c>
      <c r="BQ32" s="27"/>
      <c r="BR32" s="27"/>
      <c r="BS32" s="27"/>
      <c r="BT32" s="27"/>
      <c r="BU32" s="27"/>
      <c r="BV32" s="27"/>
      <c r="BW32" s="27"/>
      <c r="BX32" s="27"/>
    </row>
    <row r="33" spans="1:76" ht="14">
      <c r="A33" s="18" t="s">
        <v>527</v>
      </c>
      <c r="B33" s="28"/>
      <c r="C33" s="28"/>
      <c r="D33" s="28"/>
      <c r="E33" s="28"/>
      <c r="F33" s="28"/>
      <c r="G33" s="28"/>
      <c r="H33" s="28"/>
      <c r="I33" s="28"/>
      <c r="J33" s="28"/>
      <c r="K33" s="28"/>
      <c r="L33" s="28"/>
      <c r="M33" s="28"/>
      <c r="N33" s="28"/>
      <c r="O33" s="28"/>
      <c r="P33" s="28"/>
      <c r="Q33" s="28"/>
      <c r="R33" s="28"/>
      <c r="S33" s="28"/>
      <c r="T33" s="28"/>
      <c r="U33" s="28"/>
      <c r="V33" s="28"/>
      <c r="W33" s="28"/>
      <c r="X33" s="28"/>
      <c r="Y33" s="28">
        <v>3454.2000000000003</v>
      </c>
      <c r="Z33" s="28">
        <v>3372.6</v>
      </c>
      <c r="AA33" s="28">
        <v>3084.6</v>
      </c>
      <c r="AB33" s="28">
        <v>3183</v>
      </c>
      <c r="AC33" s="28">
        <v>3080.4</v>
      </c>
      <c r="AD33" s="28">
        <v>2994.51</v>
      </c>
      <c r="AE33" s="28">
        <v>2889</v>
      </c>
      <c r="AF33" s="28">
        <v>2787.6</v>
      </c>
      <c r="AG33" s="28">
        <v>2705.4</v>
      </c>
      <c r="AH33" s="28">
        <v>2640.6</v>
      </c>
      <c r="AI33" s="28">
        <v>2567.98</v>
      </c>
      <c r="AJ33" s="28">
        <v>2471.4</v>
      </c>
      <c r="AK33" s="28">
        <v>2402.4</v>
      </c>
      <c r="AL33" s="28">
        <v>2321.9699999999998</v>
      </c>
      <c r="AM33" s="28">
        <v>2277.59</v>
      </c>
      <c r="AN33" s="28">
        <v>2191.7600000000002</v>
      </c>
      <c r="AO33" s="28">
        <v>2156.9699999999998</v>
      </c>
      <c r="AP33" s="28">
        <v>2031.57</v>
      </c>
      <c r="AQ33" s="28">
        <v>1958.97</v>
      </c>
      <c r="AR33" s="28">
        <v>1838.98</v>
      </c>
      <c r="AS33" s="28">
        <v>1782.56</v>
      </c>
      <c r="AT33" s="28">
        <v>1738.76</v>
      </c>
      <c r="AU33" s="28">
        <v>1684.18</v>
      </c>
      <c r="AV33" s="28">
        <v>1621.81</v>
      </c>
      <c r="AW33" s="28">
        <v>1537.22</v>
      </c>
      <c r="AX33" s="28">
        <v>1408.22</v>
      </c>
      <c r="AY33" s="28">
        <v>1443.6</v>
      </c>
      <c r="AZ33" s="28">
        <v>1401.62</v>
      </c>
      <c r="BA33" s="28">
        <v>1314.01</v>
      </c>
      <c r="BB33" s="28">
        <v>1281.5999999999999</v>
      </c>
      <c r="BC33" s="28">
        <v>1227</v>
      </c>
      <c r="BD33" s="28">
        <v>1179.03</v>
      </c>
      <c r="BE33" s="28">
        <v>1147.83</v>
      </c>
      <c r="BF33" s="28">
        <v>1201.22</v>
      </c>
      <c r="BG33" s="28">
        <v>1174.81</v>
      </c>
      <c r="BH33" s="28">
        <v>1054.21</v>
      </c>
      <c r="BI33" s="28">
        <v>1293.58</v>
      </c>
      <c r="BJ33" s="28"/>
      <c r="BK33" s="28"/>
      <c r="BL33" s="28"/>
      <c r="BM33" s="28">
        <v>1009.79</v>
      </c>
      <c r="BN33" s="28">
        <v>978.58</v>
      </c>
      <c r="BO33" s="28">
        <v>949.78</v>
      </c>
      <c r="BP33" s="28">
        <v>78840.910000000018</v>
      </c>
      <c r="BQ33" s="27"/>
      <c r="BR33" s="27"/>
      <c r="BS33" s="27"/>
      <c r="BT33" s="27"/>
      <c r="BU33" s="27"/>
      <c r="BV33" s="27"/>
      <c r="BW33" s="27"/>
      <c r="BX33" s="27"/>
    </row>
    <row r="34" spans="1:76" ht="14">
      <c r="A34" s="18" t="s">
        <v>528</v>
      </c>
      <c r="B34" s="28"/>
      <c r="C34" s="28"/>
      <c r="D34" s="28"/>
      <c r="E34" s="28">
        <v>3281.85</v>
      </c>
      <c r="F34" s="28">
        <v>3049.4499999999994</v>
      </c>
      <c r="G34" s="28">
        <v>2894.95</v>
      </c>
      <c r="H34" s="28">
        <v>2732.26</v>
      </c>
      <c r="I34" s="28">
        <v>2591.8000000000002</v>
      </c>
      <c r="J34" s="28">
        <v>2492.96</v>
      </c>
      <c r="K34" s="28">
        <v>2418.6</v>
      </c>
      <c r="L34" s="28">
        <v>2312.6999999999998</v>
      </c>
      <c r="M34" s="28">
        <v>2173.6999999999998</v>
      </c>
      <c r="N34" s="28">
        <v>2058.9499999999998</v>
      </c>
      <c r="O34" s="28">
        <v>2006.95</v>
      </c>
      <c r="P34" s="28">
        <v>1938.4</v>
      </c>
      <c r="Q34" s="28">
        <v>1865.05</v>
      </c>
      <c r="R34" s="28">
        <v>1783.45</v>
      </c>
      <c r="S34" s="28">
        <v>1737.2</v>
      </c>
      <c r="T34" s="28">
        <v>1696.6</v>
      </c>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v>37034.869999999995</v>
      </c>
      <c r="BQ34" s="27"/>
      <c r="BR34" s="27"/>
      <c r="BS34" s="27"/>
      <c r="BT34" s="27"/>
      <c r="BU34" s="27"/>
      <c r="BV34" s="27"/>
      <c r="BW34" s="27"/>
      <c r="BX34" s="27"/>
    </row>
    <row r="35" spans="1:76" ht="14">
      <c r="A35" s="18" t="s">
        <v>529</v>
      </c>
      <c r="B35" s="28"/>
      <c r="C35" s="28"/>
      <c r="D35" s="28"/>
      <c r="E35" s="28">
        <v>20333.599999999999</v>
      </c>
      <c r="F35" s="28">
        <v>18436.75</v>
      </c>
      <c r="G35" s="28">
        <v>10468.19</v>
      </c>
      <c r="H35" s="28">
        <v>7730.5</v>
      </c>
      <c r="I35" s="28">
        <v>6366</v>
      </c>
      <c r="J35" s="28">
        <v>6791</v>
      </c>
      <c r="K35" s="28">
        <v>6687.97</v>
      </c>
      <c r="L35" s="28">
        <v>6141.52</v>
      </c>
      <c r="M35" s="28">
        <v>5987.38</v>
      </c>
      <c r="N35" s="28">
        <v>5209.95</v>
      </c>
      <c r="O35" s="28">
        <v>5430.03</v>
      </c>
      <c r="P35" s="28">
        <v>5151.67</v>
      </c>
      <c r="Q35" s="28">
        <v>4905.99</v>
      </c>
      <c r="R35" s="28">
        <v>4631.01</v>
      </c>
      <c r="S35" s="28">
        <v>4425.5</v>
      </c>
      <c r="T35" s="28">
        <v>13496.59</v>
      </c>
      <c r="U35" s="28">
        <v>4020.5</v>
      </c>
      <c r="V35" s="28">
        <v>3848.5</v>
      </c>
      <c r="W35" s="28">
        <v>3727</v>
      </c>
      <c r="X35" s="28">
        <v>3517</v>
      </c>
      <c r="Y35" s="28">
        <v>3318</v>
      </c>
      <c r="Z35" s="28">
        <v>3194</v>
      </c>
      <c r="AA35" s="28">
        <v>3010.5</v>
      </c>
      <c r="AB35" s="28">
        <v>2954.5</v>
      </c>
      <c r="AC35" s="28">
        <v>2809</v>
      </c>
      <c r="AD35" s="28">
        <v>2607</v>
      </c>
      <c r="AE35" s="28">
        <v>2530.5100000000002</v>
      </c>
      <c r="AF35" s="28">
        <v>2457</v>
      </c>
      <c r="AG35" s="28">
        <v>2340</v>
      </c>
      <c r="AH35" s="28">
        <v>2306.9899999999998</v>
      </c>
      <c r="AI35" s="28">
        <v>2247.0100000000002</v>
      </c>
      <c r="AJ35" s="28">
        <v>2133.0100000000002</v>
      </c>
      <c r="AK35" s="28">
        <v>1902.5</v>
      </c>
      <c r="AL35" s="28">
        <v>1584.5</v>
      </c>
      <c r="AM35" s="28">
        <v>1514</v>
      </c>
      <c r="AN35" s="28">
        <v>1505.01</v>
      </c>
      <c r="AO35" s="28">
        <v>1425.51</v>
      </c>
      <c r="AP35" s="28">
        <v>1253</v>
      </c>
      <c r="AQ35" s="28">
        <v>1159.5</v>
      </c>
      <c r="AR35" s="28">
        <v>1136</v>
      </c>
      <c r="AS35" s="28">
        <v>1100</v>
      </c>
      <c r="AT35" s="28">
        <v>1046.01</v>
      </c>
      <c r="AU35" s="28">
        <v>1014.5</v>
      </c>
      <c r="AV35" s="28"/>
      <c r="AW35" s="28"/>
      <c r="AX35" s="28"/>
      <c r="AY35" s="28"/>
      <c r="AZ35" s="28"/>
      <c r="BA35" s="28"/>
      <c r="BB35" s="28"/>
      <c r="BC35" s="28"/>
      <c r="BD35" s="28"/>
      <c r="BE35" s="28"/>
      <c r="BF35" s="28"/>
      <c r="BG35" s="28"/>
      <c r="BH35" s="28"/>
      <c r="BI35" s="28"/>
      <c r="BJ35" s="28"/>
      <c r="BK35" s="28"/>
      <c r="BL35" s="28"/>
      <c r="BM35" s="28"/>
      <c r="BN35" s="28"/>
      <c r="BO35" s="28"/>
      <c r="BP35" s="28">
        <v>193854.70000000007</v>
      </c>
      <c r="BQ35" s="27"/>
      <c r="BR35" s="27"/>
      <c r="BS35" s="27"/>
      <c r="BT35" s="27"/>
      <c r="BU35" s="27"/>
      <c r="BV35" s="27"/>
      <c r="BW35" s="27"/>
      <c r="BX35" s="27"/>
    </row>
    <row r="36" spans="1:76" ht="14">
      <c r="A36" s="18" t="s">
        <v>530</v>
      </c>
      <c r="B36" s="28"/>
      <c r="C36" s="28"/>
      <c r="D36" s="28"/>
      <c r="E36" s="28">
        <v>164.22</v>
      </c>
      <c r="F36" s="28">
        <v>50207.240000000005</v>
      </c>
      <c r="G36" s="28">
        <v>154.65</v>
      </c>
      <c r="H36" s="28">
        <v>236.78000000000003</v>
      </c>
      <c r="I36" s="28">
        <v>305.27999999999997</v>
      </c>
      <c r="J36" s="28">
        <v>189.64</v>
      </c>
      <c r="K36" s="28">
        <v>155.02000000000001</v>
      </c>
      <c r="L36" s="28"/>
      <c r="M36" s="28"/>
      <c r="N36" s="28"/>
      <c r="O36" s="28"/>
      <c r="P36" s="28">
        <v>90130</v>
      </c>
      <c r="Q36" s="28"/>
      <c r="R36" s="28">
        <v>250000</v>
      </c>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v>391542.83</v>
      </c>
      <c r="BQ36" s="27"/>
      <c r="BR36" s="27"/>
      <c r="BS36" s="27"/>
      <c r="BT36" s="27"/>
      <c r="BU36" s="27"/>
      <c r="BV36" s="27"/>
      <c r="BW36" s="27"/>
      <c r="BX36" s="27"/>
    </row>
    <row r="37" spans="1:76" ht="14">
      <c r="A37" s="18" t="s">
        <v>531</v>
      </c>
      <c r="B37" s="28"/>
      <c r="C37" s="28"/>
      <c r="D37" s="28"/>
      <c r="E37" s="28">
        <v>3572.01</v>
      </c>
      <c r="F37" s="28">
        <v>8055.75</v>
      </c>
      <c r="G37" s="28">
        <v>6669.81</v>
      </c>
      <c r="H37" s="28">
        <v>6552.3099999999995</v>
      </c>
      <c r="I37" s="28">
        <v>9962.7099999999991</v>
      </c>
      <c r="J37" s="28">
        <v>6944.5</v>
      </c>
      <c r="K37" s="28">
        <v>6971.54</v>
      </c>
      <c r="L37" s="28">
        <v>7072</v>
      </c>
      <c r="M37" s="28">
        <v>7004</v>
      </c>
      <c r="N37" s="28">
        <v>3824.17</v>
      </c>
      <c r="O37" s="28">
        <v>6841.78</v>
      </c>
      <c r="P37" s="28">
        <v>6761.75</v>
      </c>
      <c r="Q37" s="28">
        <v>6736.25</v>
      </c>
      <c r="R37" s="28">
        <v>6664</v>
      </c>
      <c r="S37" s="28">
        <v>6634.25</v>
      </c>
      <c r="T37" s="28"/>
      <c r="U37" s="28">
        <v>6438.75</v>
      </c>
      <c r="V37" s="28">
        <v>6396.25</v>
      </c>
      <c r="W37" s="28">
        <v>6341</v>
      </c>
      <c r="X37" s="28">
        <v>6821.25</v>
      </c>
      <c r="Y37" s="28">
        <v>6659.75</v>
      </c>
      <c r="Z37" s="28">
        <v>6549.25</v>
      </c>
      <c r="AA37" s="28">
        <v>6377.86</v>
      </c>
      <c r="AB37" s="28">
        <v>6222</v>
      </c>
      <c r="AC37" s="28">
        <v>6111.5</v>
      </c>
      <c r="AD37" s="28">
        <v>6047.75</v>
      </c>
      <c r="AE37" s="28"/>
      <c r="AF37" s="28">
        <v>5873.5</v>
      </c>
      <c r="AG37" s="28">
        <v>5780.95</v>
      </c>
      <c r="AH37" s="28">
        <v>5669.49</v>
      </c>
      <c r="AI37" s="28">
        <v>5597.25</v>
      </c>
      <c r="AJ37" s="28">
        <v>5554.75</v>
      </c>
      <c r="AK37" s="28">
        <v>3227.5</v>
      </c>
      <c r="AL37" s="28"/>
      <c r="AM37" s="28">
        <v>2970</v>
      </c>
      <c r="AN37" s="28">
        <v>2917.5</v>
      </c>
      <c r="AO37" s="28">
        <v>2645.06</v>
      </c>
      <c r="AP37" s="28">
        <v>2320</v>
      </c>
      <c r="AQ37" s="28">
        <v>2039.78</v>
      </c>
      <c r="AR37" s="28">
        <v>1872.5</v>
      </c>
      <c r="AS37" s="28">
        <v>1720</v>
      </c>
      <c r="AT37" s="28">
        <v>1520</v>
      </c>
      <c r="AU37" s="28">
        <v>1475</v>
      </c>
      <c r="AV37" s="28">
        <v>1357.16</v>
      </c>
      <c r="AW37" s="28">
        <v>1262.5</v>
      </c>
      <c r="AX37" s="28">
        <v>1202.5</v>
      </c>
      <c r="AY37" s="28">
        <v>1152.5</v>
      </c>
      <c r="AZ37" s="28">
        <v>1112.5</v>
      </c>
      <c r="BA37" s="28">
        <v>1092.5</v>
      </c>
      <c r="BB37" s="28">
        <v>1030</v>
      </c>
      <c r="BC37" s="28">
        <v>985.01</v>
      </c>
      <c r="BD37" s="28"/>
      <c r="BE37" s="28">
        <v>885</v>
      </c>
      <c r="BF37" s="28">
        <v>862.5</v>
      </c>
      <c r="BG37" s="28">
        <v>837.5</v>
      </c>
      <c r="BH37" s="28">
        <v>815</v>
      </c>
      <c r="BI37" s="28">
        <v>782.5</v>
      </c>
      <c r="BJ37" s="28">
        <v>755</v>
      </c>
      <c r="BK37" s="28"/>
      <c r="BL37" s="28"/>
      <c r="BM37" s="28"/>
      <c r="BN37" s="28"/>
      <c r="BO37" s="28"/>
      <c r="BP37" s="28">
        <v>229547.64</v>
      </c>
      <c r="BQ37" s="27"/>
      <c r="BR37" s="27"/>
      <c r="BS37" s="27"/>
      <c r="BT37" s="27"/>
      <c r="BU37" s="27"/>
      <c r="BV37" s="27"/>
      <c r="BW37" s="27"/>
      <c r="BX37" s="27"/>
    </row>
    <row r="38" spans="1:76" ht="14">
      <c r="A38" s="18" t="s">
        <v>532</v>
      </c>
      <c r="B38" s="28"/>
      <c r="C38" s="28"/>
      <c r="D38" s="28"/>
      <c r="E38" s="28">
        <v>940.11</v>
      </c>
      <c r="F38" s="28">
        <v>1043.8</v>
      </c>
      <c r="G38" s="28">
        <v>1045.51</v>
      </c>
      <c r="H38" s="28">
        <v>979.2</v>
      </c>
      <c r="I38" s="28">
        <v>36912.11</v>
      </c>
      <c r="J38" s="28">
        <v>70829.67</v>
      </c>
      <c r="K38" s="28">
        <v>83779.41</v>
      </c>
      <c r="L38" s="28">
        <v>79373.210000000006</v>
      </c>
      <c r="M38" s="28">
        <v>106575.2</v>
      </c>
      <c r="N38" s="28">
        <v>148233.67000000001</v>
      </c>
      <c r="O38" s="28">
        <v>44367.91</v>
      </c>
      <c r="P38" s="28">
        <v>85945.38</v>
      </c>
      <c r="Q38" s="28">
        <v>120284.48</v>
      </c>
      <c r="R38" s="28">
        <v>95754.22</v>
      </c>
      <c r="S38" s="28">
        <v>144667.96</v>
      </c>
      <c r="T38" s="28">
        <v>182017.9</v>
      </c>
      <c r="U38" s="28">
        <v>125334.86</v>
      </c>
      <c r="V38" s="28">
        <v>110110.38</v>
      </c>
      <c r="W38" s="28">
        <v>80771.490000000005</v>
      </c>
      <c r="X38" s="28">
        <v>170675.54</v>
      </c>
      <c r="Y38" s="28">
        <v>161967.01999999999</v>
      </c>
      <c r="Z38" s="28">
        <v>203982.09</v>
      </c>
      <c r="AA38" s="28">
        <v>201978.78</v>
      </c>
      <c r="AB38" s="28">
        <v>159628.82</v>
      </c>
      <c r="AC38" s="28">
        <v>121662.09</v>
      </c>
      <c r="AD38" s="28">
        <v>174137.29</v>
      </c>
      <c r="AE38" s="28">
        <v>786.18</v>
      </c>
      <c r="AF38" s="28">
        <v>861.59</v>
      </c>
      <c r="AG38" s="28">
        <v>786.4</v>
      </c>
      <c r="AH38" s="28">
        <v>966.47</v>
      </c>
      <c r="AI38" s="28">
        <v>6587.5</v>
      </c>
      <c r="AJ38" s="28">
        <v>21771.9</v>
      </c>
      <c r="AK38" s="28">
        <v>34869.56</v>
      </c>
      <c r="AL38" s="28">
        <v>77900.87</v>
      </c>
      <c r="AM38" s="28">
        <v>181977.42</v>
      </c>
      <c r="AN38" s="28">
        <v>222459.47</v>
      </c>
      <c r="AO38" s="28">
        <v>258579.9</v>
      </c>
      <c r="AP38" s="28">
        <v>185325.71</v>
      </c>
      <c r="AQ38" s="28">
        <v>243460.61</v>
      </c>
      <c r="AR38" s="28">
        <v>206102.3</v>
      </c>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v>4155433.9799999995</v>
      </c>
      <c r="BQ38" s="27"/>
      <c r="BR38" s="27"/>
      <c r="BS38" s="27"/>
      <c r="BT38" s="27"/>
      <c r="BU38" s="27"/>
      <c r="BV38" s="27"/>
      <c r="BW38" s="27"/>
      <c r="BX38" s="27"/>
    </row>
    <row r="39" spans="1:76" ht="14">
      <c r="A39" s="18" t="s">
        <v>533</v>
      </c>
      <c r="B39" s="28"/>
      <c r="C39" s="28"/>
      <c r="D39" s="28"/>
      <c r="E39" s="28"/>
      <c r="F39" s="28">
        <v>1057016.95</v>
      </c>
      <c r="G39" s="28">
        <v>1058617.42</v>
      </c>
      <c r="H39" s="28">
        <v>930670.03</v>
      </c>
      <c r="I39" s="28"/>
      <c r="J39" s="28">
        <v>1051604.71</v>
      </c>
      <c r="K39" s="28"/>
      <c r="L39" s="28">
        <v>1040132.67</v>
      </c>
      <c r="M39" s="28"/>
      <c r="N39" s="28">
        <v>1334953.72</v>
      </c>
      <c r="O39" s="28"/>
      <c r="P39" s="28"/>
      <c r="Q39" s="28">
        <v>1375116.03</v>
      </c>
      <c r="R39" s="28">
        <v>573543.98</v>
      </c>
      <c r="S39" s="28"/>
      <c r="T39" s="28">
        <v>416136.03</v>
      </c>
      <c r="U39" s="28"/>
      <c r="V39" s="28">
        <v>331444.25</v>
      </c>
      <c r="W39" s="28"/>
      <c r="X39" s="28">
        <v>485152.42</v>
      </c>
      <c r="Y39" s="28"/>
      <c r="Z39" s="28">
        <v>255680.24</v>
      </c>
      <c r="AA39" s="28"/>
      <c r="AB39" s="28">
        <v>739962.97</v>
      </c>
      <c r="AC39" s="28"/>
      <c r="AD39" s="28">
        <v>930134.71</v>
      </c>
      <c r="AE39" s="28"/>
      <c r="AF39" s="28">
        <v>314826.08</v>
      </c>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v>11894992.209999999</v>
      </c>
      <c r="BQ39" s="27"/>
      <c r="BR39" s="27"/>
      <c r="BS39" s="27"/>
      <c r="BT39" s="27"/>
      <c r="BU39" s="27"/>
      <c r="BV39" s="27"/>
      <c r="BW39" s="27"/>
      <c r="BX39" s="27"/>
    </row>
    <row r="40" spans="1:76" ht="14">
      <c r="A40" s="18" t="s">
        <v>534</v>
      </c>
      <c r="B40" s="28"/>
      <c r="C40" s="28"/>
      <c r="D40" s="28"/>
      <c r="E40" s="28">
        <v>19686</v>
      </c>
      <c r="F40" s="28">
        <v>22853</v>
      </c>
      <c r="G40" s="28">
        <v>80364</v>
      </c>
      <c r="H40" s="28">
        <v>28458</v>
      </c>
      <c r="I40" s="28">
        <v>175</v>
      </c>
      <c r="J40" s="28">
        <v>15154</v>
      </c>
      <c r="K40" s="28">
        <v>25641</v>
      </c>
      <c r="L40" s="28">
        <v>744</v>
      </c>
      <c r="M40" s="28">
        <v>33308</v>
      </c>
      <c r="N40" s="28">
        <v>70</v>
      </c>
      <c r="O40" s="28">
        <v>6045</v>
      </c>
      <c r="P40" s="28">
        <v>50024</v>
      </c>
      <c r="Q40" s="28">
        <v>41381</v>
      </c>
      <c r="R40" s="28">
        <v>40834</v>
      </c>
      <c r="S40" s="28">
        <v>49972</v>
      </c>
      <c r="T40" s="28">
        <v>67956</v>
      </c>
      <c r="U40" s="28">
        <v>91534</v>
      </c>
      <c r="V40" s="28">
        <v>99611</v>
      </c>
      <c r="W40" s="28">
        <v>144437</v>
      </c>
      <c r="X40" s="28">
        <v>111036</v>
      </c>
      <c r="Y40" s="28">
        <v>122687</v>
      </c>
      <c r="Z40" s="28">
        <v>132690</v>
      </c>
      <c r="AA40" s="28">
        <v>268434</v>
      </c>
      <c r="AB40" s="28">
        <v>2152</v>
      </c>
      <c r="AC40" s="28">
        <v>71218</v>
      </c>
      <c r="AD40" s="28">
        <v>171501</v>
      </c>
      <c r="AE40" s="28">
        <v>603</v>
      </c>
      <c r="AF40" s="28">
        <v>77.989999999999995</v>
      </c>
      <c r="AG40" s="28">
        <v>5</v>
      </c>
      <c r="AH40" s="28">
        <v>5</v>
      </c>
      <c r="AI40" s="28">
        <v>6128</v>
      </c>
      <c r="AJ40" s="28">
        <v>75515</v>
      </c>
      <c r="AK40" s="28">
        <v>90217</v>
      </c>
      <c r="AL40" s="28">
        <v>63196</v>
      </c>
      <c r="AM40" s="28">
        <v>13952</v>
      </c>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v>1947663.99</v>
      </c>
      <c r="BQ40" s="27"/>
      <c r="BR40" s="27"/>
      <c r="BS40" s="27"/>
      <c r="BT40" s="27"/>
      <c r="BU40" s="27"/>
      <c r="BV40" s="27"/>
      <c r="BW40" s="27"/>
      <c r="BX40" s="27"/>
    </row>
    <row r="41" spans="1:76" ht="14">
      <c r="A41" s="18" t="s">
        <v>535</v>
      </c>
      <c r="B41" s="28"/>
      <c r="C41" s="28"/>
      <c r="D41" s="28"/>
      <c r="E41" s="28">
        <v>30766.65</v>
      </c>
      <c r="F41" s="28">
        <v>30484.45</v>
      </c>
      <c r="G41" s="28">
        <v>35815.65</v>
      </c>
      <c r="H41" s="28"/>
      <c r="I41" s="28"/>
      <c r="J41" s="28"/>
      <c r="K41" s="28"/>
      <c r="L41" s="28">
        <v>51678.35</v>
      </c>
      <c r="M41" s="28">
        <v>39889.269999999997</v>
      </c>
      <c r="N41" s="28">
        <v>49305.83</v>
      </c>
      <c r="O41" s="28">
        <v>36988.6</v>
      </c>
      <c r="P41" s="28">
        <v>29574.27</v>
      </c>
      <c r="Q41" s="28"/>
      <c r="R41" s="28"/>
      <c r="S41" s="28"/>
      <c r="T41" s="28"/>
      <c r="U41" s="28"/>
      <c r="V41" s="28"/>
      <c r="W41" s="28"/>
      <c r="X41" s="28"/>
      <c r="Y41" s="28"/>
      <c r="Z41" s="28">
        <v>13938.21</v>
      </c>
      <c r="AA41" s="28">
        <v>21424.67</v>
      </c>
      <c r="AB41" s="28">
        <v>1097.77</v>
      </c>
      <c r="AC41" s="28">
        <v>659.5</v>
      </c>
      <c r="AD41" s="28">
        <v>1350.65</v>
      </c>
      <c r="AE41" s="28">
        <v>1003.85</v>
      </c>
      <c r="AF41" s="28">
        <v>15926.46</v>
      </c>
      <c r="AG41" s="28">
        <v>642.08000000000004</v>
      </c>
      <c r="AH41" s="28">
        <v>17658.32</v>
      </c>
      <c r="AI41" s="28">
        <v>1011.24</v>
      </c>
      <c r="AJ41" s="28">
        <v>21003.85</v>
      </c>
      <c r="AK41" s="28">
        <v>27509.07</v>
      </c>
      <c r="AL41" s="28">
        <v>2197.9299999999998</v>
      </c>
      <c r="AM41" s="28">
        <v>1542.31</v>
      </c>
      <c r="AN41" s="28">
        <v>114560.44</v>
      </c>
      <c r="AO41" s="28">
        <v>94641.65</v>
      </c>
      <c r="AP41" s="28">
        <v>93517.93</v>
      </c>
      <c r="AQ41" s="28">
        <v>106620.83</v>
      </c>
      <c r="AR41" s="28">
        <v>140560.72</v>
      </c>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v>981370.54999999993</v>
      </c>
      <c r="BQ41" s="27"/>
      <c r="BR41" s="27"/>
      <c r="BS41" s="27"/>
      <c r="BT41" s="27"/>
      <c r="BU41" s="27"/>
      <c r="BV41" s="27"/>
      <c r="BW41" s="27"/>
      <c r="BX41" s="27"/>
    </row>
    <row r="42" spans="1:76" ht="14">
      <c r="A42" s="18" t="s">
        <v>537</v>
      </c>
      <c r="B42" s="28">
        <v>168447.64</v>
      </c>
      <c r="C42" s="28">
        <v>346517.15</v>
      </c>
      <c r="D42" s="28">
        <v>199080.95999999999</v>
      </c>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v>714045.75</v>
      </c>
      <c r="BQ42" s="27"/>
      <c r="BR42" s="27"/>
      <c r="BS42" s="27"/>
      <c r="BT42" s="27"/>
      <c r="BU42" s="27"/>
      <c r="BV42" s="27"/>
      <c r="BW42" s="27"/>
      <c r="BX42" s="27"/>
    </row>
    <row r="43" spans="1:76" ht="14">
      <c r="A43" s="18" t="s">
        <v>497</v>
      </c>
      <c r="B43" s="28">
        <v>168447.64</v>
      </c>
      <c r="C43" s="28">
        <v>346517.15</v>
      </c>
      <c r="D43" s="28">
        <v>199080.95999999999</v>
      </c>
      <c r="E43" s="28">
        <v>500123.0799999999</v>
      </c>
      <c r="F43" s="28">
        <v>1602936.88</v>
      </c>
      <c r="G43" s="28">
        <v>1603731.96</v>
      </c>
      <c r="H43" s="28">
        <v>1420962.3</v>
      </c>
      <c r="I43" s="28">
        <v>422961.47000000003</v>
      </c>
      <c r="J43" s="28">
        <v>1517335.37</v>
      </c>
      <c r="K43" s="28">
        <v>477823.43999999994</v>
      </c>
      <c r="L43" s="28">
        <v>1513842.4400000002</v>
      </c>
      <c r="M43" s="28">
        <v>539007.02</v>
      </c>
      <c r="N43" s="28">
        <v>1892106.4717777779</v>
      </c>
      <c r="O43" s="28">
        <v>473765.5777777778</v>
      </c>
      <c r="P43" s="28">
        <v>648456.64777777786</v>
      </c>
      <c r="Q43" s="28">
        <v>1932328.881111111</v>
      </c>
      <c r="R43" s="28">
        <v>1400082.5511111112</v>
      </c>
      <c r="S43" s="28">
        <v>610665.85111111111</v>
      </c>
      <c r="T43" s="28">
        <v>1080966.4677777779</v>
      </c>
      <c r="U43" s="28">
        <v>1067973.6177777778</v>
      </c>
      <c r="V43" s="28">
        <v>1421605.277777778</v>
      </c>
      <c r="W43" s="28">
        <v>1170970.2799999998</v>
      </c>
      <c r="X43" s="28">
        <v>1630692.74</v>
      </c>
      <c r="Y43" s="28">
        <v>994602.79</v>
      </c>
      <c r="Z43" s="28">
        <v>1259215.96</v>
      </c>
      <c r="AA43" s="28">
        <v>1159567.2199999997</v>
      </c>
      <c r="AB43" s="28">
        <v>1471292.18</v>
      </c>
      <c r="AC43" s="28">
        <v>588682.90500000003</v>
      </c>
      <c r="AD43" s="28">
        <v>2466948.0449999995</v>
      </c>
      <c r="AE43" s="28">
        <v>807970.755</v>
      </c>
      <c r="AF43" s="28">
        <v>1438093.915</v>
      </c>
      <c r="AG43" s="28">
        <v>903513.54</v>
      </c>
      <c r="AH43" s="28">
        <v>653144.44999999995</v>
      </c>
      <c r="AI43" s="28">
        <v>870015.9600000002</v>
      </c>
      <c r="AJ43" s="28">
        <v>1142265.7400000002</v>
      </c>
      <c r="AK43" s="28">
        <v>886747.45000000007</v>
      </c>
      <c r="AL43" s="28">
        <v>636490.55000000005</v>
      </c>
      <c r="AM43" s="28">
        <v>1961670.73</v>
      </c>
      <c r="AN43" s="28">
        <v>828391.99</v>
      </c>
      <c r="AO43" s="28">
        <v>2799150.4499999997</v>
      </c>
      <c r="AP43" s="28">
        <v>3649338.5900000003</v>
      </c>
      <c r="AQ43" s="28">
        <v>1344639.58</v>
      </c>
      <c r="AR43" s="28">
        <v>889701.78</v>
      </c>
      <c r="AS43" s="28">
        <v>991015.49</v>
      </c>
      <c r="AT43" s="28">
        <v>298578.99</v>
      </c>
      <c r="AU43" s="28">
        <v>898702.75</v>
      </c>
      <c r="AV43" s="28">
        <v>283619.86</v>
      </c>
      <c r="AW43" s="28">
        <v>1243430.6800000002</v>
      </c>
      <c r="AX43" s="28">
        <v>311138.42999999993</v>
      </c>
      <c r="AY43" s="28">
        <v>1337422.8100000005</v>
      </c>
      <c r="AZ43" s="28">
        <v>706882.53</v>
      </c>
      <c r="BA43" s="28">
        <v>1705480.4300000002</v>
      </c>
      <c r="BB43" s="28">
        <v>274275.02</v>
      </c>
      <c r="BC43" s="28">
        <v>1271306.5</v>
      </c>
      <c r="BD43" s="28">
        <v>260893.78</v>
      </c>
      <c r="BE43" s="28">
        <v>1228697.7000000002</v>
      </c>
      <c r="BF43" s="28">
        <v>248366.11000000002</v>
      </c>
      <c r="BG43" s="28">
        <v>1614785.0999999999</v>
      </c>
      <c r="BH43" s="28">
        <v>228740.5</v>
      </c>
      <c r="BI43" s="28">
        <v>708796.87999999989</v>
      </c>
      <c r="BJ43" s="28">
        <v>512019.24</v>
      </c>
      <c r="BK43" s="28">
        <v>1309864.7300000002</v>
      </c>
      <c r="BL43" s="28">
        <v>1227497.42</v>
      </c>
      <c r="BM43" s="28">
        <v>654481.94000000006</v>
      </c>
      <c r="BN43" s="28">
        <v>144602.56999999998</v>
      </c>
      <c r="BO43" s="28">
        <v>949.78</v>
      </c>
      <c r="BP43" s="28">
        <v>67855377.893999994</v>
      </c>
      <c r="BQ43" s="27"/>
      <c r="BR43" s="27"/>
      <c r="BS43" s="27"/>
      <c r="BT43" s="27"/>
      <c r="BU43" s="27"/>
      <c r="BV43" s="27"/>
      <c r="BW43" s="27"/>
      <c r="BX43" s="27"/>
    </row>
  </sheetData>
  <phoneticPr fontId="29"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49"/>
  <sheetViews>
    <sheetView workbookViewId="0">
      <pane xSplit="2" ySplit="4" topLeftCell="D5" activePane="bottomRight" state="frozen"/>
      <selection sqref="A1:XFD1048576"/>
      <selection pane="topRight" sqref="A1:XFD1048576"/>
      <selection pane="bottomLeft" sqref="A1:XFD1048576"/>
      <selection pane="bottomRight" sqref="A1:XFD1048576"/>
    </sheetView>
  </sheetViews>
  <sheetFormatPr baseColWidth="10" defaultColWidth="8.83203125" defaultRowHeight="15.75" customHeight="1"/>
  <cols>
    <col min="1" max="1" width="6.83203125" style="30" customWidth="1"/>
    <col min="2" max="2" width="19.83203125" style="18" customWidth="1"/>
    <col min="3" max="3" width="12.6640625" style="18" hidden="1" customWidth="1"/>
    <col min="4" max="4" width="15.1640625" style="18" bestFit="1" customWidth="1"/>
    <col min="5" max="10" width="13.83203125" style="18" bestFit="1" customWidth="1"/>
    <col min="11" max="11" width="15" style="18" bestFit="1" customWidth="1"/>
    <col min="12" max="12" width="11.1640625" style="18" bestFit="1" customWidth="1"/>
    <col min="13" max="16384" width="8.83203125" style="18"/>
  </cols>
  <sheetData>
    <row r="1" spans="1:13" ht="15.75" customHeight="1">
      <c r="A1" s="202" t="s">
        <v>551</v>
      </c>
      <c r="B1" s="202"/>
      <c r="E1" s="29">
        <f t="shared" ref="E1:I1" si="0">E5-E11</f>
        <v>-11205349.982976001</v>
      </c>
      <c r="F1" s="29">
        <f t="shared" si="0"/>
        <v>-15064183.723759994</v>
      </c>
      <c r="G1" s="29">
        <f t="shared" si="0"/>
        <v>-21016033.038527999</v>
      </c>
      <c r="H1" s="29">
        <f t="shared" si="0"/>
        <v>-13496634.437759999</v>
      </c>
      <c r="I1" s="29">
        <f t="shared" si="0"/>
        <v>-15973443.381440001</v>
      </c>
      <c r="J1" s="29">
        <f>J5-J11</f>
        <v>-493897.53907999955</v>
      </c>
    </row>
    <row r="2" spans="1:13" ht="15.75" customHeight="1">
      <c r="C2" s="31" t="s">
        <v>552</v>
      </c>
      <c r="D2" s="31" t="s">
        <v>552</v>
      </c>
      <c r="E2" s="31" t="s">
        <v>552</v>
      </c>
      <c r="F2" s="31" t="s">
        <v>552</v>
      </c>
      <c r="G2" s="31" t="s">
        <v>553</v>
      </c>
      <c r="H2" s="31" t="s">
        <v>553</v>
      </c>
      <c r="I2" s="31" t="s">
        <v>552</v>
      </c>
      <c r="J2" s="31" t="s">
        <v>552</v>
      </c>
    </row>
    <row r="3" spans="1:13" s="35" customFormat="1" ht="15.75" customHeight="1">
      <c r="A3" s="203" t="s">
        <v>554</v>
      </c>
      <c r="B3" s="203"/>
      <c r="C3" s="32">
        <v>2010</v>
      </c>
      <c r="D3" s="32">
        <v>2011</v>
      </c>
      <c r="E3" s="32">
        <v>2012</v>
      </c>
      <c r="F3" s="32">
        <v>2013</v>
      </c>
      <c r="G3" s="32">
        <v>2014</v>
      </c>
      <c r="H3" s="32">
        <v>2015</v>
      </c>
      <c r="I3" s="32">
        <v>2016</v>
      </c>
      <c r="J3" s="32">
        <v>2017</v>
      </c>
      <c r="K3" s="33" t="s">
        <v>555</v>
      </c>
      <c r="L3" s="34" t="s">
        <v>556</v>
      </c>
    </row>
    <row r="4" spans="1:13" ht="15.75" customHeight="1">
      <c r="A4" s="204" t="s">
        <v>557</v>
      </c>
      <c r="B4" s="20" t="s">
        <v>558</v>
      </c>
      <c r="C4" s="36">
        <v>58779392.729999997</v>
      </c>
      <c r="D4" s="37">
        <v>68884960.390000001</v>
      </c>
      <c r="E4" s="37">
        <v>68484977.439999998</v>
      </c>
      <c r="F4" s="37">
        <f>8118.148666*10000</f>
        <v>81181486.659999996</v>
      </c>
      <c r="G4" s="37">
        <v>39415627.359999999</v>
      </c>
      <c r="H4" s="37">
        <v>46344553.93</v>
      </c>
      <c r="I4" s="37">
        <v>23011765.98</v>
      </c>
      <c r="J4" s="37">
        <f>1704.045022*10000</f>
        <v>17040450.219999999</v>
      </c>
      <c r="K4" s="36">
        <f>SUM(D4:J4)</f>
        <v>344363821.98000002</v>
      </c>
      <c r="L4" s="38"/>
    </row>
    <row r="5" spans="1:13" ht="15.75" customHeight="1">
      <c r="A5" s="205"/>
      <c r="B5" s="20" t="s">
        <v>559</v>
      </c>
      <c r="C5" s="36">
        <f>3480.932578*10000</f>
        <v>34809325.780000001</v>
      </c>
      <c r="D5" s="36">
        <f>3094.037377*10000</f>
        <v>30940373.77</v>
      </c>
      <c r="E5" s="36">
        <f>1792.815942*10000</f>
        <v>17928159.419999998</v>
      </c>
      <c r="F5" s="36">
        <f>2033.094446*10000</f>
        <v>20330944.460000001</v>
      </c>
      <c r="G5" s="36">
        <f>-525.766522*10000</f>
        <v>-5257665.22</v>
      </c>
      <c r="H5" s="36">
        <f>652.421286*10000</f>
        <v>6524212.8600000003</v>
      </c>
      <c r="I5" s="36">
        <f>-842.558414*10000</f>
        <v>-8425584.1400000006</v>
      </c>
      <c r="J5" s="36">
        <f>485.680383*10000</f>
        <v>4856803.83</v>
      </c>
      <c r="K5" s="36">
        <f t="shared" ref="K5:K10" si="1">SUM(D5:J5)</f>
        <v>66897244.980000004</v>
      </c>
      <c r="L5" s="38"/>
    </row>
    <row r="6" spans="1:13" ht="15.75" customHeight="1">
      <c r="A6" s="206"/>
      <c r="B6" s="20" t="s">
        <v>560</v>
      </c>
      <c r="C6" s="39">
        <f>C5/C4</f>
        <v>0.59220288205246996</v>
      </c>
      <c r="D6" s="39">
        <f t="shared" ref="D6:K6" si="2">D5/D4</f>
        <v>0.44916007202192715</v>
      </c>
      <c r="E6" s="39">
        <f t="shared" si="2"/>
        <v>0.26178236585836567</v>
      </c>
      <c r="F6" s="39">
        <f t="shared" si="2"/>
        <v>0.2504381885139525</v>
      </c>
      <c r="G6" s="39">
        <f t="shared" si="2"/>
        <v>-0.1333903726047404</v>
      </c>
      <c r="H6" s="39">
        <f t="shared" si="2"/>
        <v>0.14077625754806786</v>
      </c>
      <c r="I6" s="39">
        <f t="shared" si="2"/>
        <v>-0.3661424397989641</v>
      </c>
      <c r="J6" s="39">
        <f t="shared" si="2"/>
        <v>0.28501616842844191</v>
      </c>
      <c r="K6" s="39">
        <f t="shared" si="2"/>
        <v>0.19426327828329559</v>
      </c>
      <c r="L6" s="38"/>
    </row>
    <row r="7" spans="1:13" s="38" customFormat="1" ht="15.75" customHeight="1">
      <c r="A7" s="204" t="s">
        <v>561</v>
      </c>
      <c r="B7" s="40" t="s">
        <v>562</v>
      </c>
      <c r="C7" s="41"/>
      <c r="D7" s="42">
        <f>指标!B19*10000</f>
        <v>68880000</v>
      </c>
      <c r="E7" s="42">
        <f>指标!C19*10000</f>
        <v>70940000</v>
      </c>
      <c r="F7" s="42">
        <f>指标!D19*10000</f>
        <v>71640000</v>
      </c>
      <c r="G7" s="42">
        <f>指标!E19*10000</f>
        <v>72320000</v>
      </c>
      <c r="H7" s="41"/>
      <c r="I7" s="41"/>
      <c r="J7" s="41"/>
      <c r="K7" s="42">
        <f t="shared" si="1"/>
        <v>283780000</v>
      </c>
    </row>
    <row r="8" spans="1:13" s="35" customFormat="1" ht="15.75" customHeight="1">
      <c r="A8" s="205"/>
      <c r="B8" s="43" t="s">
        <v>563</v>
      </c>
      <c r="C8" s="44"/>
      <c r="D8" s="44">
        <f>D4</f>
        <v>68884960.390000001</v>
      </c>
      <c r="E8" s="45">
        <f t="shared" ref="E8:J8" si="3">E4</f>
        <v>68484977.439999998</v>
      </c>
      <c r="F8" s="45">
        <f t="shared" si="3"/>
        <v>81181486.659999996</v>
      </c>
      <c r="G8" s="45">
        <f t="shared" si="3"/>
        <v>39415627.359999999</v>
      </c>
      <c r="H8" s="44">
        <f t="shared" si="3"/>
        <v>46344553.93</v>
      </c>
      <c r="I8" s="44">
        <f t="shared" si="3"/>
        <v>23011765.98</v>
      </c>
      <c r="J8" s="44">
        <f t="shared" si="3"/>
        <v>17040450.219999999</v>
      </c>
      <c r="K8" s="44">
        <f>SUM(D8:J8)</f>
        <v>344363821.98000002</v>
      </c>
      <c r="L8" s="46">
        <f>K8/K7</f>
        <v>1.2134886953978434</v>
      </c>
    </row>
    <row r="9" spans="1:13" ht="15.75" customHeight="1">
      <c r="A9" s="205"/>
      <c r="B9" s="43" t="s">
        <v>564</v>
      </c>
      <c r="C9" s="36"/>
      <c r="D9" s="36"/>
      <c r="E9" s="47">
        <f>E1</f>
        <v>-11205349.982976001</v>
      </c>
      <c r="F9" s="47">
        <f t="shared" ref="F9:J9" si="4">F1</f>
        <v>-15064183.723759994</v>
      </c>
      <c r="G9" s="47">
        <f t="shared" si="4"/>
        <v>-21016033.038527999</v>
      </c>
      <c r="H9" s="47">
        <f t="shared" si="4"/>
        <v>-13496634.437759999</v>
      </c>
      <c r="I9" s="47">
        <f t="shared" si="4"/>
        <v>-15973443.381440001</v>
      </c>
      <c r="J9" s="47">
        <f t="shared" si="4"/>
        <v>-493897.53907999955</v>
      </c>
      <c r="K9" s="36">
        <f t="shared" si="1"/>
        <v>-77249542.103543982</v>
      </c>
      <c r="L9" s="48"/>
    </row>
    <row r="10" spans="1:13" s="38" customFormat="1" ht="15.75" customHeight="1">
      <c r="A10" s="205"/>
      <c r="B10" s="40" t="s">
        <v>565</v>
      </c>
      <c r="C10" s="41"/>
      <c r="D10" s="42">
        <f>指标!B20*10000</f>
        <v>30940000</v>
      </c>
      <c r="E10" s="42">
        <f>指标!C20*10000</f>
        <v>34050000</v>
      </c>
      <c r="F10" s="42">
        <f>指标!D20*10000</f>
        <v>35100000</v>
      </c>
      <c r="G10" s="42">
        <f>指标!E20*10000</f>
        <v>36160000</v>
      </c>
      <c r="H10" s="41"/>
      <c r="I10" s="41"/>
      <c r="J10" s="41"/>
      <c r="K10" s="42">
        <f t="shared" si="1"/>
        <v>136250000</v>
      </c>
    </row>
    <row r="11" spans="1:13" s="35" customFormat="1" ht="15.75" customHeight="1">
      <c r="A11" s="205"/>
      <c r="B11" s="43" t="s">
        <v>566</v>
      </c>
      <c r="C11" s="44"/>
      <c r="D11" s="44">
        <f>D5</f>
        <v>30940373.77</v>
      </c>
      <c r="E11" s="49">
        <f>E12*E4</f>
        <v>29133509.402975999</v>
      </c>
      <c r="F11" s="49">
        <f t="shared" ref="F11" si="5">F12*F4</f>
        <v>35395128.183759995</v>
      </c>
      <c r="G11" s="49">
        <f>G12*G4</f>
        <v>15758367.818527998</v>
      </c>
      <c r="H11" s="49">
        <f>H12*H4</f>
        <v>20020847.297759999</v>
      </c>
      <c r="I11" s="49">
        <f>I12*I4</f>
        <v>7547859.24144</v>
      </c>
      <c r="J11" s="49">
        <f>J12*J4</f>
        <v>5350701.3690799996</v>
      </c>
      <c r="K11" s="44">
        <f>SUM(D11:J11)</f>
        <v>144146787.08354402</v>
      </c>
      <c r="L11" s="50">
        <f>K11/K10</f>
        <v>1.0579580703379377</v>
      </c>
      <c r="M11" s="35" t="s">
        <v>567</v>
      </c>
    </row>
    <row r="12" spans="1:13" s="38" customFormat="1" ht="15.75" customHeight="1">
      <c r="A12" s="205"/>
      <c r="B12" s="51" t="s">
        <v>568</v>
      </c>
      <c r="C12" s="39"/>
      <c r="D12" s="39">
        <f>D5/D4</f>
        <v>0.44916007202192715</v>
      </c>
      <c r="E12" s="39">
        <v>0.4254</v>
      </c>
      <c r="F12" s="39">
        <v>0.436</v>
      </c>
      <c r="G12" s="39">
        <v>0.39979999999999999</v>
      </c>
      <c r="H12" s="39">
        <v>0.432</v>
      </c>
      <c r="I12" s="39">
        <v>0.32800000000000001</v>
      </c>
      <c r="J12" s="39">
        <v>0.314</v>
      </c>
      <c r="K12" s="39"/>
    </row>
    <row r="13" spans="1:13" s="38" customFormat="1" ht="15.75" customHeight="1">
      <c r="A13" s="205"/>
      <c r="B13" s="40" t="s">
        <v>569</v>
      </c>
      <c r="C13" s="41"/>
      <c r="D13" s="42">
        <f>指标!B22*10000</f>
        <v>7520000</v>
      </c>
      <c r="E13" s="42">
        <f>指标!C22*10000</f>
        <v>8130000</v>
      </c>
      <c r="F13" s="42">
        <f>指标!D22*10000</f>
        <v>8340000</v>
      </c>
      <c r="G13" s="42">
        <f>指标!E22*10000</f>
        <v>8550000</v>
      </c>
      <c r="H13" s="41"/>
      <c r="I13" s="41"/>
      <c r="J13" s="41"/>
      <c r="K13" s="42">
        <f>SUM(D13:J13)</f>
        <v>32540000</v>
      </c>
    </row>
    <row r="14" spans="1:13" s="50" customFormat="1" ht="15.75" customHeight="1">
      <c r="A14" s="206"/>
      <c r="B14" s="52" t="s">
        <v>570</v>
      </c>
      <c r="C14" s="53">
        <f>C43</f>
        <v>2102566.19</v>
      </c>
      <c r="D14" s="53">
        <f>D49</f>
        <v>7834828.7594117643</v>
      </c>
      <c r="E14" s="53">
        <f t="shared" ref="E14:J14" si="6">E49</f>
        <v>6864852.3042016467</v>
      </c>
      <c r="F14" s="53">
        <f t="shared" si="6"/>
        <v>8433622.3896517642</v>
      </c>
      <c r="G14" s="53">
        <f t="shared" si="6"/>
        <v>4309647.9085637648</v>
      </c>
      <c r="H14" s="53">
        <f t="shared" si="6"/>
        <v>4033079.7333568903</v>
      </c>
      <c r="I14" s="53">
        <f t="shared" si="6"/>
        <v>1674471.0503748723</v>
      </c>
      <c r="J14" s="53">
        <f t="shared" si="6"/>
        <v>1231229.8523521866</v>
      </c>
      <c r="K14" s="44">
        <f>SUM(D14:J14)</f>
        <v>34381731.997912884</v>
      </c>
      <c r="L14" s="50">
        <f>K14/K13</f>
        <v>1.0565990165308201</v>
      </c>
      <c r="M14" s="50" t="s">
        <v>571</v>
      </c>
    </row>
    <row r="15" spans="1:13" ht="15.75" customHeight="1">
      <c r="A15" s="207" t="s">
        <v>572</v>
      </c>
      <c r="B15" s="54" t="s">
        <v>573</v>
      </c>
      <c r="C15" s="42"/>
      <c r="D15" s="42"/>
      <c r="E15" s="42">
        <f>指标!B4*10000</f>
        <v>5000000</v>
      </c>
      <c r="F15" s="42">
        <f>指标!C4*10000</f>
        <v>12000000</v>
      </c>
      <c r="G15" s="42">
        <f>指标!D4*10000</f>
        <v>14000000</v>
      </c>
      <c r="H15" s="42"/>
      <c r="I15" s="42"/>
      <c r="J15" s="42"/>
      <c r="K15" s="42">
        <f t="shared" ref="K15:K17" si="7">SUM(D15:J15)</f>
        <v>31000000</v>
      </c>
    </row>
    <row r="16" spans="1:13" s="35" customFormat="1" ht="15.75" customHeight="1">
      <c r="A16" s="207"/>
      <c r="B16" s="55" t="s">
        <v>574</v>
      </c>
      <c r="C16" s="44"/>
      <c r="D16" s="44"/>
      <c r="E16" s="44">
        <f>SUMIF(项目收入明细!$O:$O,财务数据!E$3,项目收入明细!$N:$N)</f>
        <v>5326835.1800000034</v>
      </c>
      <c r="F16" s="44">
        <f>SUMIF(项目收入明细!$O:$O,财务数据!F$3,项目收入明细!$N:$N)</f>
        <v>12523280.443999993</v>
      </c>
      <c r="G16" s="44">
        <f>SUMIF(项目收入明细!$O:$O,财务数据!G$3,项目收入明细!$N:$N)</f>
        <v>15463677.429999994</v>
      </c>
      <c r="H16" s="44">
        <f>SUMIF(项目收入明细!$O:$O,财务数据!H$3,项目收入明细!$N:$N)</f>
        <v>16566664.810000001</v>
      </c>
      <c r="I16" s="44">
        <f>SUMIF(项目收入明细!$O:$O,财务数据!I$3,项目收入明细!$N:$N)</f>
        <v>9581153.2700000033</v>
      </c>
      <c r="J16" s="44">
        <f>SUMIF(项目收入明细!$O:$O,财务数据!J$3,项目收入明细!$N:$N)</f>
        <v>7878801.9700000016</v>
      </c>
      <c r="K16" s="44">
        <f t="shared" si="7"/>
        <v>67340413.104000002</v>
      </c>
      <c r="L16" s="50">
        <f>K16/K15</f>
        <v>2.1722713904516131</v>
      </c>
    </row>
    <row r="17" spans="1:12" ht="15.75" customHeight="1">
      <c r="A17" s="207"/>
      <c r="B17" s="54" t="s">
        <v>575</v>
      </c>
      <c r="C17" s="42"/>
      <c r="D17" s="42"/>
      <c r="E17" s="42">
        <f>指标!B6*10000</f>
        <v>170000</v>
      </c>
      <c r="F17" s="42">
        <f>指标!C6*10000</f>
        <v>700000</v>
      </c>
      <c r="G17" s="42">
        <f>指标!D6*10000</f>
        <v>1280000</v>
      </c>
      <c r="H17" s="42"/>
      <c r="I17" s="42"/>
      <c r="J17" s="42"/>
      <c r="K17" s="42">
        <f t="shared" si="7"/>
        <v>2150000</v>
      </c>
    </row>
    <row r="18" spans="1:12" s="38" customFormat="1" ht="15.75" customHeight="1">
      <c r="A18" s="207"/>
      <c r="B18" s="51" t="s">
        <v>576</v>
      </c>
      <c r="C18" s="39"/>
      <c r="D18" s="39"/>
      <c r="E18" s="39">
        <f>E44</f>
        <v>1.8828583007561257E-2</v>
      </c>
      <c r="F18" s="39">
        <f t="shared" ref="F18:J18" si="8">F44</f>
        <v>2.1066894335035277E-2</v>
      </c>
      <c r="G18" s="39">
        <f t="shared" si="8"/>
        <v>3.1873558640219492E-2</v>
      </c>
      <c r="H18" s="39">
        <f t="shared" si="8"/>
        <v>3.4298095435793527E-2</v>
      </c>
      <c r="I18" s="39">
        <f t="shared" si="8"/>
        <v>1.3087008201912659E-2</v>
      </c>
      <c r="J18" s="39">
        <f t="shared" si="8"/>
        <v>1.134401810611327E-2</v>
      </c>
      <c r="K18" s="39"/>
    </row>
    <row r="19" spans="1:12" ht="15.75" customHeight="1">
      <c r="A19" s="207"/>
      <c r="B19" s="56" t="s">
        <v>577</v>
      </c>
      <c r="C19" s="36"/>
      <c r="D19" s="36"/>
      <c r="E19" s="36">
        <f>E16*E18</f>
        <v>100296.75835422757</v>
      </c>
      <c r="F19" s="36">
        <f t="shared" ref="F19:J19" si="9">F16*F18</f>
        <v>263826.62584176153</v>
      </c>
      <c r="G19" s="36">
        <f t="shared" si="9"/>
        <v>492882.42935854348</v>
      </c>
      <c r="H19" s="36">
        <f t="shared" si="9"/>
        <v>568205.05070618226</v>
      </c>
      <c r="I19" s="36">
        <f t="shared" si="9"/>
        <v>125388.63142827233</v>
      </c>
      <c r="J19" s="36">
        <f t="shared" si="9"/>
        <v>89377.272202160922</v>
      </c>
      <c r="K19" s="36">
        <f t="shared" ref="K19:K23" si="10">SUM(D19:J19)</f>
        <v>1639976.7678911481</v>
      </c>
      <c r="L19" s="29">
        <f>K19/10000</f>
        <v>163.99767678911482</v>
      </c>
    </row>
    <row r="20" spans="1:12" s="38" customFormat="1" ht="15.75" customHeight="1">
      <c r="A20" s="207"/>
      <c r="B20" s="51" t="s">
        <v>578</v>
      </c>
      <c r="C20" s="39"/>
      <c r="D20" s="39"/>
      <c r="E20" s="39">
        <f>E45</f>
        <v>2.0732878429345659E-2</v>
      </c>
      <c r="F20" s="39">
        <f>F45</f>
        <v>2.1832965278219756E-2</v>
      </c>
      <c r="G20" s="39">
        <f t="shared" ref="G20:H20" si="11">G45</f>
        <v>8.3059979487283258E-3</v>
      </c>
      <c r="H20" s="39">
        <f t="shared" si="11"/>
        <v>1.902186827240868E-3</v>
      </c>
      <c r="I20" s="39">
        <v>5.0000000000000001E-3</v>
      </c>
      <c r="J20" s="39">
        <v>5.5999999999999999E-3</v>
      </c>
      <c r="K20" s="39"/>
      <c r="L20" s="57"/>
    </row>
    <row r="21" spans="1:12" ht="15.75" customHeight="1">
      <c r="A21" s="207"/>
      <c r="B21" s="56" t="s">
        <v>579</v>
      </c>
      <c r="C21" s="36"/>
      <c r="D21" s="36"/>
      <c r="E21" s="36">
        <f t="shared" ref="E21:J21" si="12">E16*E20</f>
        <v>110440.62620010167</v>
      </c>
      <c r="F21" s="36">
        <f t="shared" si="12"/>
        <v>273420.34710326034</v>
      </c>
      <c r="G21" s="36">
        <f t="shared" si="12"/>
        <v>128441.27301337646</v>
      </c>
      <c r="H21" s="36">
        <f t="shared" si="12"/>
        <v>31512.891572896839</v>
      </c>
      <c r="I21" s="36">
        <f t="shared" si="12"/>
        <v>47905.76635000002</v>
      </c>
      <c r="J21" s="36">
        <f t="shared" si="12"/>
        <v>44121.291032000008</v>
      </c>
      <c r="K21" s="36">
        <f t="shared" si="10"/>
        <v>635842.19527163531</v>
      </c>
      <c r="L21" s="29">
        <f>K21/10000</f>
        <v>63.584219527163533</v>
      </c>
    </row>
    <row r="22" spans="1:12" s="35" customFormat="1" ht="15.75" customHeight="1">
      <c r="A22" s="207"/>
      <c r="B22" s="55" t="s">
        <v>580</v>
      </c>
      <c r="C22" s="44"/>
      <c r="D22" s="44"/>
      <c r="E22" s="44">
        <f>E19+E21</f>
        <v>210737.38455432924</v>
      </c>
      <c r="F22" s="44">
        <f t="shared" ref="F22:J22" si="13">F19+F21</f>
        <v>537246.97294502193</v>
      </c>
      <c r="G22" s="44">
        <f t="shared" si="13"/>
        <v>621323.70237191999</v>
      </c>
      <c r="H22" s="44">
        <f t="shared" si="13"/>
        <v>599717.94227907911</v>
      </c>
      <c r="I22" s="44">
        <f t="shared" si="13"/>
        <v>173294.39777827234</v>
      </c>
      <c r="J22" s="44">
        <f t="shared" si="13"/>
        <v>133498.56323416095</v>
      </c>
      <c r="K22" s="44">
        <f t="shared" si="10"/>
        <v>2275818.9631627835</v>
      </c>
      <c r="L22" s="50">
        <f>K22/K17</f>
        <v>1.05852044798269</v>
      </c>
    </row>
    <row r="23" spans="1:12" ht="15.75" customHeight="1">
      <c r="A23" s="207"/>
      <c r="B23" s="54" t="s">
        <v>581</v>
      </c>
      <c r="C23" s="42"/>
      <c r="D23" s="42"/>
      <c r="E23" s="42">
        <f>指标!B5*10000</f>
        <v>-1000000</v>
      </c>
      <c r="F23" s="42">
        <f>指标!C5*10000</f>
        <v>2650000</v>
      </c>
      <c r="G23" s="42">
        <f>指标!D5*10000</f>
        <v>4660000</v>
      </c>
      <c r="H23" s="42"/>
      <c r="I23" s="42"/>
      <c r="J23" s="42"/>
      <c r="K23" s="42">
        <f t="shared" si="10"/>
        <v>6310000</v>
      </c>
    </row>
    <row r="24" spans="1:12" s="38" customFormat="1" ht="15.75" customHeight="1">
      <c r="A24" s="207"/>
      <c r="B24" s="51" t="s">
        <v>582</v>
      </c>
      <c r="C24" s="39"/>
      <c r="D24" s="39"/>
      <c r="E24" s="39">
        <v>0.13</v>
      </c>
      <c r="F24" s="39">
        <v>0.128</v>
      </c>
      <c r="G24" s="39">
        <v>0.09</v>
      </c>
      <c r="H24" s="39">
        <v>8.6999999999999994E-2</v>
      </c>
      <c r="I24" s="39">
        <v>8.5999999999999993E-2</v>
      </c>
      <c r="J24" s="39">
        <v>0.08</v>
      </c>
      <c r="K24" s="39"/>
    </row>
    <row r="25" spans="1:12" s="35" customFormat="1" ht="15.75" customHeight="1">
      <c r="A25" s="207"/>
      <c r="B25" s="55" t="s">
        <v>583</v>
      </c>
      <c r="C25" s="44"/>
      <c r="D25" s="44"/>
      <c r="E25" s="44">
        <f>E16*E24</f>
        <v>692488.57340000046</v>
      </c>
      <c r="F25" s="44">
        <f>F16*F24</f>
        <v>1602979.8968319991</v>
      </c>
      <c r="G25" s="44">
        <f>G16*G24</f>
        <v>1391730.9686999994</v>
      </c>
      <c r="H25" s="44">
        <f t="shared" ref="H25:J25" si="14">H16*H24</f>
        <v>1441299.8384699998</v>
      </c>
      <c r="I25" s="44">
        <f t="shared" si="14"/>
        <v>823979.18122000026</v>
      </c>
      <c r="J25" s="44">
        <f t="shared" si="14"/>
        <v>630304.15760000015</v>
      </c>
      <c r="K25" s="44">
        <f>SUM(D25:J25)</f>
        <v>6582782.6162219997</v>
      </c>
      <c r="L25" s="50">
        <f>K25/K23</f>
        <v>1.043230208593027</v>
      </c>
    </row>
    <row r="26" spans="1:12" ht="15.75" customHeight="1">
      <c r="B26" s="48" t="s">
        <v>584</v>
      </c>
      <c r="C26" s="58"/>
      <c r="D26" s="58"/>
      <c r="K26" s="19"/>
    </row>
    <row r="27" spans="1:12" ht="15.75" customHeight="1">
      <c r="B27" s="48" t="s">
        <v>585</v>
      </c>
    </row>
    <row r="30" spans="1:12" ht="15.75" customHeight="1">
      <c r="B30" s="20" t="s">
        <v>586</v>
      </c>
      <c r="C30" s="59">
        <v>2010</v>
      </c>
      <c r="D30" s="59">
        <v>2011</v>
      </c>
      <c r="E30" s="59">
        <v>2012</v>
      </c>
      <c r="F30" s="59">
        <v>2013</v>
      </c>
      <c r="G30" s="59">
        <v>2014</v>
      </c>
      <c r="H30" s="59">
        <v>2015</v>
      </c>
      <c r="I30" s="59">
        <v>2016</v>
      </c>
      <c r="J30" s="59">
        <v>2017</v>
      </c>
      <c r="K30" s="60" t="s">
        <v>555</v>
      </c>
    </row>
    <row r="31" spans="1:12" ht="15.75" customHeight="1">
      <c r="B31" s="20" t="s">
        <v>587</v>
      </c>
      <c r="C31" s="36">
        <v>58779392.729999997</v>
      </c>
      <c r="D31" s="36">
        <v>68884960.390000001</v>
      </c>
      <c r="E31" s="36">
        <v>68484977.439999998</v>
      </c>
      <c r="F31" s="36">
        <v>81279041</v>
      </c>
      <c r="G31" s="36">
        <v>39415627.359999999</v>
      </c>
      <c r="H31" s="36">
        <v>46344553.93</v>
      </c>
      <c r="I31" s="36">
        <v>23011765.98</v>
      </c>
      <c r="J31" s="36">
        <v>22146915.839622598</v>
      </c>
      <c r="K31" s="36">
        <f>SUM(C31:J31)</f>
        <v>408347234.66962266</v>
      </c>
    </row>
    <row r="32" spans="1:12" ht="15.75" customHeight="1">
      <c r="B32" s="20" t="s">
        <v>588</v>
      </c>
      <c r="C32" s="36">
        <v>2102566.19</v>
      </c>
      <c r="D32" s="36">
        <v>3020269.51</v>
      </c>
      <c r="E32" s="36">
        <v>2709365.7940000002</v>
      </c>
      <c r="F32" s="36">
        <v>3486859.4484000001</v>
      </c>
      <c r="G32" s="36">
        <v>1583702.4299999997</v>
      </c>
      <c r="H32" s="36">
        <v>1677685.9336204201</v>
      </c>
      <c r="I32" s="36">
        <v>309089.35822851886</v>
      </c>
      <c r="J32" s="36">
        <v>171857.20427924505</v>
      </c>
      <c r="K32" s="36">
        <f>SUM(C32:J32)</f>
        <v>15061395.868528184</v>
      </c>
    </row>
    <row r="33" spans="1:11" s="35" customFormat="1" ht="15.75" customHeight="1">
      <c r="A33" s="61"/>
      <c r="B33" s="43" t="s">
        <v>589</v>
      </c>
      <c r="C33" s="62">
        <f>C32/C31</f>
        <v>3.577046465345475E-2</v>
      </c>
      <c r="D33" s="62">
        <f t="shared" ref="D33:K33" si="15">D32/D31</f>
        <v>4.3845122257462329E-2</v>
      </c>
      <c r="E33" s="62">
        <f t="shared" si="15"/>
        <v>3.956146143690692E-2</v>
      </c>
      <c r="F33" s="62">
        <f t="shared" si="15"/>
        <v>4.2899859613255036E-2</v>
      </c>
      <c r="G33" s="62">
        <f t="shared" si="15"/>
        <v>4.0179556588947812E-2</v>
      </c>
      <c r="H33" s="62">
        <f t="shared" si="15"/>
        <v>3.62002822630344E-2</v>
      </c>
      <c r="I33" s="62">
        <f t="shared" si="15"/>
        <v>1.3431796520838722E-2</v>
      </c>
      <c r="J33" s="62">
        <f t="shared" si="15"/>
        <v>7.7598707433465209E-3</v>
      </c>
      <c r="K33" s="62">
        <f t="shared" si="15"/>
        <v>3.6883795431390039E-2</v>
      </c>
    </row>
    <row r="34" spans="1:11" ht="15.75" customHeight="1">
      <c r="B34" s="36" t="s">
        <v>590</v>
      </c>
      <c r="C34" s="36">
        <v>0</v>
      </c>
      <c r="D34" s="36">
        <v>645506.71</v>
      </c>
      <c r="E34" s="36">
        <v>985721.03150000004</v>
      </c>
      <c r="F34" s="36">
        <v>1299436.1499999999</v>
      </c>
      <c r="G34" s="36">
        <v>54942.96</v>
      </c>
      <c r="H34" s="36">
        <v>0</v>
      </c>
      <c r="I34" s="36">
        <v>27838.778107764101</v>
      </c>
      <c r="J34" s="36">
        <v>0</v>
      </c>
      <c r="K34" s="36">
        <f>SUM(C34:J34)</f>
        <v>3013445.6296077641</v>
      </c>
    </row>
    <row r="35" spans="1:11" ht="15.75" customHeight="1">
      <c r="B35" s="36" t="s">
        <v>591</v>
      </c>
      <c r="C35" s="36">
        <v>1375669.16</v>
      </c>
      <c r="D35" s="36">
        <v>1410420.99</v>
      </c>
      <c r="E35" s="36">
        <v>1079362.6200000001</v>
      </c>
      <c r="F35" s="36">
        <v>947323.8899999999</v>
      </c>
      <c r="G35" s="36">
        <v>153179.19</v>
      </c>
      <c r="H35" s="36">
        <v>0</v>
      </c>
      <c r="I35" s="36"/>
      <c r="J35" s="36"/>
      <c r="K35" s="36">
        <f t="shared" ref="K35:K42" si="16">SUM(C35:J35)</f>
        <v>4965955.8500000006</v>
      </c>
    </row>
    <row r="36" spans="1:11" ht="15.75" customHeight="1">
      <c r="B36" s="36" t="s">
        <v>592</v>
      </c>
      <c r="C36" s="36">
        <v>0</v>
      </c>
      <c r="D36" s="36">
        <v>0</v>
      </c>
      <c r="E36" s="36">
        <v>0</v>
      </c>
      <c r="F36" s="36">
        <v>0</v>
      </c>
      <c r="G36" s="36">
        <v>953455.79</v>
      </c>
      <c r="H36" s="36">
        <v>1398080.4288679198</v>
      </c>
      <c r="I36" s="36">
        <f>217677.36+61245.31</f>
        <v>278922.67</v>
      </c>
      <c r="J36" s="36">
        <f>121414.101320755+115131.23</f>
        <v>236545.33132075501</v>
      </c>
      <c r="K36" s="36">
        <f t="shared" si="16"/>
        <v>2867004.220188675</v>
      </c>
    </row>
    <row r="37" spans="1:11" ht="15.75" customHeight="1">
      <c r="B37" s="36" t="s">
        <v>593</v>
      </c>
      <c r="C37" s="36">
        <v>96296.85</v>
      </c>
      <c r="D37" s="36">
        <v>98729.45</v>
      </c>
      <c r="E37" s="36">
        <v>75555.402799999996</v>
      </c>
      <c r="F37" s="36">
        <v>66170.820000000007</v>
      </c>
      <c r="G37" s="36">
        <v>77464.44</v>
      </c>
      <c r="H37" s="36">
        <v>97865.61</v>
      </c>
      <c r="I37" s="36">
        <v>12898.9584037736</v>
      </c>
      <c r="J37" s="36">
        <v>8498.9833924528193</v>
      </c>
      <c r="K37" s="36">
        <f t="shared" si="16"/>
        <v>533480.51459622639</v>
      </c>
    </row>
    <row r="38" spans="1:11" ht="15.75" customHeight="1">
      <c r="B38" s="36" t="s">
        <v>594</v>
      </c>
      <c r="C38" s="36">
        <v>41270.06</v>
      </c>
      <c r="D38" s="36">
        <v>42312.639999999999</v>
      </c>
      <c r="E38" s="36">
        <v>32380.861199999999</v>
      </c>
      <c r="F38" s="36">
        <v>28419.71</v>
      </c>
      <c r="G38" s="36">
        <v>33199.050000000003</v>
      </c>
      <c r="H38" s="36">
        <v>41942.410000000003</v>
      </c>
      <c r="I38" s="36">
        <v>5528.1250301886703</v>
      </c>
      <c r="J38" s="36">
        <v>3642.4157396226346</v>
      </c>
      <c r="K38" s="36">
        <f t="shared" si="16"/>
        <v>228695.27196981132</v>
      </c>
    </row>
    <row r="39" spans="1:11" ht="15.75" customHeight="1">
      <c r="B39" s="36" t="s">
        <v>595</v>
      </c>
      <c r="C39" s="36">
        <v>0</v>
      </c>
      <c r="D39" s="36">
        <v>25067.19</v>
      </c>
      <c r="E39" s="36">
        <v>21587.2608</v>
      </c>
      <c r="F39" s="36">
        <v>618946.47</v>
      </c>
      <c r="G39" s="36">
        <v>22132.699999999997</v>
      </c>
      <c r="H39" s="36">
        <v>27961.620000000003</v>
      </c>
      <c r="I39" s="36">
        <v>3685.41668679245</v>
      </c>
      <c r="J39" s="36">
        <v>2428.2838264150901</v>
      </c>
      <c r="K39" s="36">
        <f t="shared" si="16"/>
        <v>721808.94131320738</v>
      </c>
    </row>
    <row r="40" spans="1:11" ht="15.75" customHeight="1">
      <c r="B40" s="36" t="s">
        <v>596</v>
      </c>
      <c r="C40" s="36">
        <v>0</v>
      </c>
      <c r="D40" s="36">
        <v>17005.2</v>
      </c>
      <c r="E40" s="36">
        <v>39816.199999999997</v>
      </c>
      <c r="F40" s="36">
        <v>13079.9</v>
      </c>
      <c r="G40" s="36">
        <v>0</v>
      </c>
      <c r="H40" s="36">
        <v>10025</v>
      </c>
      <c r="I40" s="36">
        <v>120</v>
      </c>
      <c r="J40" s="36">
        <v>120</v>
      </c>
      <c r="K40" s="36">
        <f t="shared" si="16"/>
        <v>80166.299999999988</v>
      </c>
    </row>
    <row r="41" spans="1:11" ht="15.75" customHeight="1">
      <c r="B41" s="36" t="s">
        <v>597</v>
      </c>
      <c r="C41" s="36">
        <v>42916.46</v>
      </c>
      <c r="D41" s="36">
        <v>48384.18</v>
      </c>
      <c r="E41" s="36">
        <v>40772.737699999998</v>
      </c>
      <c r="F41" s="36">
        <v>38356.178399999997</v>
      </c>
      <c r="G41" s="36">
        <v>16885.14</v>
      </c>
      <c r="H41" s="36">
        <v>13654.8647525</v>
      </c>
      <c r="I41" s="36">
        <v>0</v>
      </c>
      <c r="J41" s="36">
        <v>0</v>
      </c>
      <c r="K41" s="36">
        <f t="shared" si="16"/>
        <v>200969.5608525</v>
      </c>
    </row>
    <row r="42" spans="1:11" ht="15.75" customHeight="1">
      <c r="B42" s="36" t="s">
        <v>598</v>
      </c>
      <c r="C42" s="36">
        <v>546413.66</v>
      </c>
      <c r="D42" s="36">
        <v>732843.15</v>
      </c>
      <c r="E42" s="36">
        <v>434169.68</v>
      </c>
      <c r="F42" s="36">
        <v>475126.33</v>
      </c>
      <c r="G42" s="36">
        <v>272443.16000000003</v>
      </c>
      <c r="H42" s="36">
        <v>88156</v>
      </c>
      <c r="I42" s="36">
        <v>41340.720000000001</v>
      </c>
      <c r="J42" s="36">
        <v>35753.42</v>
      </c>
      <c r="K42" s="36">
        <f t="shared" si="16"/>
        <v>2626246.12</v>
      </c>
    </row>
    <row r="43" spans="1:11" s="35" customFormat="1" ht="15.75" customHeight="1">
      <c r="A43" s="61"/>
      <c r="B43" s="44" t="s">
        <v>599</v>
      </c>
      <c r="C43" s="44">
        <f t="shared" ref="C43:K43" si="17">SUM(C34:C42)</f>
        <v>2102566.19</v>
      </c>
      <c r="D43" s="44">
        <f t="shared" si="17"/>
        <v>3020269.5100000002</v>
      </c>
      <c r="E43" s="44">
        <f t="shared" si="17"/>
        <v>2709365.7940000002</v>
      </c>
      <c r="F43" s="44">
        <f t="shared" si="17"/>
        <v>3486859.4484000001</v>
      </c>
      <c r="G43" s="44">
        <f t="shared" si="17"/>
        <v>1583702.4299999997</v>
      </c>
      <c r="H43" s="44">
        <f t="shared" si="17"/>
        <v>1677685.9336204201</v>
      </c>
      <c r="I43" s="44">
        <f t="shared" si="17"/>
        <v>370334.6682285188</v>
      </c>
      <c r="J43" s="44">
        <f t="shared" si="17"/>
        <v>286988.43427924556</v>
      </c>
      <c r="K43" s="44">
        <f t="shared" si="17"/>
        <v>15237772.408528186</v>
      </c>
    </row>
    <row r="44" spans="1:11" ht="15.75" customHeight="1">
      <c r="B44" s="63" t="s">
        <v>600</v>
      </c>
      <c r="C44" s="39">
        <f t="shared" ref="C44:K44" si="18">SUM(C35:C41)/C31</f>
        <v>2.6474457419934629E-2</v>
      </c>
      <c r="D44" s="39">
        <f t="shared" si="18"/>
        <v>2.3835676767527857E-2</v>
      </c>
      <c r="E44" s="39">
        <f t="shared" si="18"/>
        <v>1.8828583007561257E-2</v>
      </c>
      <c r="F44" s="39">
        <f t="shared" si="18"/>
        <v>2.1066894335035277E-2</v>
      </c>
      <c r="G44" s="39">
        <f t="shared" si="18"/>
        <v>3.1873558640219492E-2</v>
      </c>
      <c r="H44" s="39">
        <f t="shared" si="18"/>
        <v>3.4298095435793527E-2</v>
      </c>
      <c r="I44" s="39">
        <f t="shared" si="18"/>
        <v>1.3087008201912659E-2</v>
      </c>
      <c r="J44" s="39">
        <f t="shared" si="18"/>
        <v>1.134401810611327E-2</v>
      </c>
      <c r="K44" s="39">
        <f t="shared" si="18"/>
        <v>2.350470345828555E-2</v>
      </c>
    </row>
    <row r="45" spans="1:11" ht="15.75" customHeight="1">
      <c r="B45" s="63" t="s">
        <v>601</v>
      </c>
      <c r="C45" s="39">
        <f t="shared" ref="C45:K45" si="19">SUM(C42,C34)/C31</f>
        <v>9.2960072335201219E-3</v>
      </c>
      <c r="D45" s="39">
        <f t="shared" si="19"/>
        <v>2.0009445489934465E-2</v>
      </c>
      <c r="E45" s="39">
        <f t="shared" si="19"/>
        <v>2.0732878429345659E-2</v>
      </c>
      <c r="F45" s="39">
        <f t="shared" si="19"/>
        <v>2.1832965278219756E-2</v>
      </c>
      <c r="G45" s="39">
        <f t="shared" si="19"/>
        <v>8.3059979487283258E-3</v>
      </c>
      <c r="H45" s="39">
        <f t="shared" si="19"/>
        <v>1.902186827240868E-3</v>
      </c>
      <c r="I45" s="39">
        <f t="shared" si="19"/>
        <v>3.0062663668616058E-3</v>
      </c>
      <c r="J45" s="39">
        <f t="shared" si="19"/>
        <v>1.6143746722527513E-3</v>
      </c>
      <c r="K45" s="39">
        <f t="shared" si="19"/>
        <v>1.3811019815453414E-2</v>
      </c>
    </row>
    <row r="47" spans="1:11" ht="15.75" customHeight="1">
      <c r="B47" s="18" t="s">
        <v>602</v>
      </c>
      <c r="D47" s="29">
        <f>D11/0.85*0.15</f>
        <v>5460065.9594117645</v>
      </c>
      <c r="E47" s="29">
        <f>E11/0.85*0.15</f>
        <v>5141207.5417016465</v>
      </c>
      <c r="F47" s="29">
        <f>F11/0.85*0.15</f>
        <v>6246199.0912517644</v>
      </c>
      <c r="G47" s="29">
        <f>G11/0.85*0.15</f>
        <v>2780888.4385637646</v>
      </c>
      <c r="H47" s="29">
        <f>H11/0.85*0.1</f>
        <v>2355393.7997364704</v>
      </c>
      <c r="I47" s="29">
        <f t="shared" ref="I47" si="20">I11/0.85*0.15</f>
        <v>1331975.1602541176</v>
      </c>
      <c r="J47" s="29">
        <f>J11/0.85*0.15</f>
        <v>944241.41807294113</v>
      </c>
      <c r="K47" s="29">
        <f>SUM(D47:J47)</f>
        <v>24259971.408992469</v>
      </c>
    </row>
    <row r="48" spans="1:11" ht="15.75" customHeight="1">
      <c r="K48" s="29">
        <f>K47+SUM(K35:K42)</f>
        <v>36484298.187912889</v>
      </c>
    </row>
    <row r="49" spans="2:12" ht="15.75" customHeight="1">
      <c r="B49" s="18" t="s">
        <v>603</v>
      </c>
      <c r="D49" s="29">
        <f>D47+SUM(D35:D42)</f>
        <v>7834828.7594117643</v>
      </c>
      <c r="E49" s="29">
        <f t="shared" ref="E49:J49" si="21">E47+SUM(E35:E42)</f>
        <v>6864852.3042016467</v>
      </c>
      <c r="F49" s="29">
        <f t="shared" si="21"/>
        <v>8433622.3896517642</v>
      </c>
      <c r="G49" s="29">
        <f t="shared" si="21"/>
        <v>4309647.9085637648</v>
      </c>
      <c r="H49" s="29">
        <f t="shared" si="21"/>
        <v>4033079.7333568903</v>
      </c>
      <c r="I49" s="29">
        <f t="shared" si="21"/>
        <v>1674471.0503748723</v>
      </c>
      <c r="J49" s="29">
        <f t="shared" si="21"/>
        <v>1231229.8523521866</v>
      </c>
      <c r="K49" s="57">
        <f>SUM(D49:J49)</f>
        <v>34381731.997912884</v>
      </c>
      <c r="L49" s="38">
        <f>K49/K13</f>
        <v>1.0565990165308201</v>
      </c>
    </row>
  </sheetData>
  <mergeCells count="5">
    <mergeCell ref="A1:B1"/>
    <mergeCell ref="A3:B3"/>
    <mergeCell ref="A4:A6"/>
    <mergeCell ref="A7:A14"/>
    <mergeCell ref="A15:A25"/>
  </mergeCells>
  <phoneticPr fontId="29"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53"/>
  <sheetViews>
    <sheetView topLeftCell="A22" workbookViewId="0">
      <selection sqref="A1:XFD1048576"/>
    </sheetView>
  </sheetViews>
  <sheetFormatPr baseColWidth="10" defaultColWidth="8.83203125" defaultRowHeight="17.25" customHeight="1"/>
  <cols>
    <col min="1" max="1" width="19.33203125" style="18" customWidth="1"/>
    <col min="2" max="3" width="7.6640625" style="18" bestFit="1" customWidth="1"/>
    <col min="4" max="5" width="8.33203125" style="18" bestFit="1" customWidth="1"/>
    <col min="6" max="6" width="8.6640625" style="18" customWidth="1"/>
    <col min="7" max="7" width="9" style="18" customWidth="1"/>
    <col min="8" max="8" width="8.5" style="18" bestFit="1" customWidth="1"/>
    <col min="9" max="9" width="10.83203125" style="18" bestFit="1" customWidth="1"/>
    <col min="10" max="10" width="10.5" style="18" bestFit="1" customWidth="1"/>
    <col min="11" max="11" width="10.83203125" style="18" bestFit="1" customWidth="1"/>
    <col min="12" max="12" width="8.5" style="18" bestFit="1" customWidth="1"/>
    <col min="13" max="14" width="5.5" style="18" bestFit="1" customWidth="1"/>
    <col min="15" max="15" width="5.83203125" style="18" bestFit="1" customWidth="1"/>
    <col min="16" max="16" width="5.5" style="18" bestFit="1" customWidth="1"/>
    <col min="17" max="16384" width="8.83203125" style="18"/>
  </cols>
  <sheetData>
    <row r="1" spans="1:15" ht="17.25" customHeight="1">
      <c r="A1" s="35" t="s">
        <v>572</v>
      </c>
    </row>
    <row r="2" spans="1:15" s="35" customFormat="1" ht="17.25" customHeight="1">
      <c r="A2" s="64" t="s">
        <v>604</v>
      </c>
      <c r="B2" s="209" t="s">
        <v>605</v>
      </c>
      <c r="C2" s="210"/>
      <c r="D2" s="210"/>
      <c r="E2" s="211"/>
      <c r="F2" s="209" t="s">
        <v>606</v>
      </c>
      <c r="G2" s="210"/>
      <c r="H2" s="210"/>
    </row>
    <row r="3" spans="1:15" s="35" customFormat="1" ht="17.25" customHeight="1">
      <c r="A3" s="65" t="s">
        <v>607</v>
      </c>
      <c r="B3" s="66">
        <v>2012</v>
      </c>
      <c r="C3" s="66">
        <v>2013</v>
      </c>
      <c r="D3" s="66">
        <v>2014</v>
      </c>
      <c r="E3" s="66" t="s">
        <v>608</v>
      </c>
      <c r="F3" s="66">
        <v>2012</v>
      </c>
      <c r="G3" s="66">
        <v>2013</v>
      </c>
      <c r="H3" s="66">
        <v>2014</v>
      </c>
      <c r="I3" s="35" t="s">
        <v>609</v>
      </c>
      <c r="J3" s="67"/>
      <c r="K3" s="67"/>
      <c r="L3" s="67"/>
    </row>
    <row r="4" spans="1:15" ht="17.25" customHeight="1">
      <c r="A4" s="63" t="s">
        <v>610</v>
      </c>
      <c r="B4" s="63">
        <v>500</v>
      </c>
      <c r="C4" s="63">
        <v>1200</v>
      </c>
      <c r="D4" s="63">
        <v>1400</v>
      </c>
      <c r="E4" s="66">
        <f>SUM(B4:D4)</f>
        <v>3100</v>
      </c>
      <c r="F4" s="39">
        <v>8.5099999999999995E-2</v>
      </c>
      <c r="G4" s="68">
        <v>0.20419999999999999</v>
      </c>
      <c r="H4" s="39">
        <v>0.2382</v>
      </c>
      <c r="I4" s="69">
        <f>500/1.0851</f>
        <v>460.78702423739747</v>
      </c>
      <c r="J4" s="70">
        <f>(B4-$I$4)/$I$4</f>
        <v>8.5099999999999995E-2</v>
      </c>
      <c r="K4" s="70">
        <f>(C4-$I$4)/$I$4</f>
        <v>1.6042400000000001</v>
      </c>
      <c r="L4" s="70">
        <f>(D4-$I$4)/$I$4</f>
        <v>2.0382800000000003</v>
      </c>
      <c r="M4" s="38"/>
    </row>
    <row r="5" spans="1:15" ht="17.25" customHeight="1">
      <c r="A5" s="63" t="s">
        <v>611</v>
      </c>
      <c r="B5" s="63">
        <v>-100</v>
      </c>
      <c r="C5" s="63">
        <v>265</v>
      </c>
      <c r="D5" s="63">
        <v>466</v>
      </c>
      <c r="E5" s="66">
        <f>SUM(B5:D5)</f>
        <v>631</v>
      </c>
      <c r="F5" s="39">
        <v>-2.87E-2</v>
      </c>
      <c r="G5" s="39">
        <v>7.6100000000000001E-2</v>
      </c>
      <c r="H5" s="39">
        <v>0.13389999999999999</v>
      </c>
      <c r="I5" s="71">
        <f>-100/(1-0.0287)</f>
        <v>-102.95480284155255</v>
      </c>
      <c r="J5" s="70">
        <f>(B5-$I$5)/$I$5</f>
        <v>-2.8699999999999913E-2</v>
      </c>
      <c r="K5" s="70">
        <f>(C5-$I$5)/$I$5</f>
        <v>-3.5739450000000006</v>
      </c>
      <c r="L5" s="70">
        <f>(D5-$I$5)/$I$5</f>
        <v>-5.5262580000000003</v>
      </c>
      <c r="M5" s="38"/>
    </row>
    <row r="6" spans="1:15" ht="17.25" customHeight="1">
      <c r="A6" s="63" t="s">
        <v>612</v>
      </c>
      <c r="B6" s="63">
        <v>17</v>
      </c>
      <c r="C6" s="63">
        <v>70</v>
      </c>
      <c r="D6" s="63">
        <v>128</v>
      </c>
      <c r="E6" s="66">
        <f>SUM(B6:D6)</f>
        <v>215</v>
      </c>
      <c r="F6" s="39">
        <v>9.6000000000000002E-2</v>
      </c>
      <c r="G6" s="39">
        <v>0.39550000000000002</v>
      </c>
      <c r="H6" s="39">
        <v>0.72319999999999995</v>
      </c>
      <c r="I6" s="69">
        <f>17/1.096</f>
        <v>15.510948905109489</v>
      </c>
      <c r="J6" s="70">
        <f>(B6-$I$6)/$I$6</f>
        <v>9.600000000000003E-2</v>
      </c>
      <c r="K6" s="70">
        <f>(C6-$I$6)/$I$6</f>
        <v>3.5129411764705885</v>
      </c>
      <c r="L6" s="70">
        <f>(D6-$I$6)/$I$6</f>
        <v>7.2522352941176473</v>
      </c>
      <c r="M6" s="38"/>
    </row>
    <row r="7" spans="1:15" ht="17.25" customHeight="1">
      <c r="A7" s="72"/>
      <c r="B7" s="73"/>
      <c r="C7" s="73"/>
      <c r="D7" s="73"/>
      <c r="E7" s="73"/>
      <c r="F7" s="74"/>
      <c r="G7" s="74"/>
      <c r="H7" s="74"/>
      <c r="I7" s="75"/>
      <c r="J7" s="71"/>
      <c r="K7" s="76"/>
      <c r="L7" s="76"/>
      <c r="M7" s="76"/>
      <c r="N7" s="76"/>
    </row>
    <row r="8" spans="1:15" ht="17.25" customHeight="1">
      <c r="A8" s="77" t="s">
        <v>613</v>
      </c>
      <c r="B8" s="72"/>
      <c r="C8" s="72"/>
      <c r="D8" s="72"/>
      <c r="E8" s="72"/>
      <c r="F8" s="74"/>
      <c r="G8" s="74"/>
      <c r="H8" s="74"/>
      <c r="I8" s="75"/>
    </row>
    <row r="9" spans="1:15" ht="17.25" customHeight="1">
      <c r="A9" s="64" t="s">
        <v>604</v>
      </c>
      <c r="B9" s="209" t="s">
        <v>614</v>
      </c>
      <c r="C9" s="210"/>
      <c r="D9" s="210"/>
      <c r="E9" s="210"/>
      <c r="F9" s="210"/>
      <c r="G9" s="210"/>
      <c r="H9" s="210"/>
      <c r="I9" s="209" t="s">
        <v>606</v>
      </c>
      <c r="J9" s="210"/>
      <c r="K9" s="210"/>
      <c r="L9" s="210"/>
      <c r="M9" s="210"/>
      <c r="N9" s="210"/>
    </row>
    <row r="10" spans="1:15" ht="17.25" customHeight="1">
      <c r="A10" s="65" t="s">
        <v>607</v>
      </c>
      <c r="B10" s="66">
        <v>2012</v>
      </c>
      <c r="C10" s="66">
        <v>2013</v>
      </c>
      <c r="D10" s="66">
        <v>2014</v>
      </c>
      <c r="E10" s="66">
        <v>2015</v>
      </c>
      <c r="F10" s="66">
        <v>2016</v>
      </c>
      <c r="G10" s="66">
        <v>2017</v>
      </c>
      <c r="H10" s="78" t="s">
        <v>608</v>
      </c>
      <c r="I10" s="66">
        <v>2012</v>
      </c>
      <c r="J10" s="66">
        <v>2013</v>
      </c>
      <c r="K10" s="66">
        <v>2014</v>
      </c>
      <c r="L10" s="66">
        <v>2015</v>
      </c>
      <c r="M10" s="66">
        <v>2016</v>
      </c>
      <c r="N10" s="66">
        <v>2017</v>
      </c>
    </row>
    <row r="11" spans="1:15" ht="17.25" customHeight="1">
      <c r="A11" s="63" t="s">
        <v>610</v>
      </c>
      <c r="B11" s="36">
        <f>SUMIF(项目收入明细!$O:$O,指标!B$10,项目收入明细!$N:$N)/10000</f>
        <v>532.68351800000039</v>
      </c>
      <c r="C11" s="36">
        <f>SUMIF(项目收入明细!$O:$O,指标!C$10,项目收入明细!$N:$N)/10000</f>
        <v>1252.3280443999993</v>
      </c>
      <c r="D11" s="36">
        <f>SUMIF(项目收入明细!$O:$O,指标!D$10,项目收入明细!$N:$N)/10000</f>
        <v>1546.3677429999993</v>
      </c>
      <c r="E11" s="36">
        <f>SUMIF(项目收入明细!$O:$O,指标!E$10,项目收入明细!$N:$N)/10000</f>
        <v>1656.666481</v>
      </c>
      <c r="F11" s="36">
        <f>SUMIF(项目收入明细!$O:$O,指标!F$10,项目收入明细!$N:$N)/10000</f>
        <v>958.11532700000032</v>
      </c>
      <c r="G11" s="36">
        <f>SUMIF(项目收入明细!$O:$O,指标!G$10,项目收入明细!$N:$N)/10000</f>
        <v>787.88019700000018</v>
      </c>
      <c r="H11" s="79">
        <f>SUM(B11:G11)</f>
        <v>6734.0413103999999</v>
      </c>
      <c r="I11" s="80">
        <f>(B11-$I4)/$I4</f>
        <v>0.15602977076360083</v>
      </c>
      <c r="J11" s="80">
        <f>(C11-$I4)/$I4</f>
        <v>1.7178023219568785</v>
      </c>
      <c r="K11" s="80">
        <f t="shared" ref="J11:N13" si="0">(D11-$I4)/$I4</f>
        <v>2.3559272758585985</v>
      </c>
      <c r="L11" s="80">
        <f>(E11-$I4)/$I4</f>
        <v>2.5952975970662</v>
      </c>
      <c r="M11" s="80">
        <f t="shared" si="0"/>
        <v>1.0793018826554006</v>
      </c>
      <c r="N11" s="80">
        <f t="shared" si="0"/>
        <v>0.70985760352940042</v>
      </c>
      <c r="O11" s="29">
        <f>H11-财务数据!K16/10000</f>
        <v>0</v>
      </c>
    </row>
    <row r="12" spans="1:15" ht="17.25" customHeight="1">
      <c r="A12" s="63" t="s">
        <v>611</v>
      </c>
      <c r="B12" s="36">
        <f>财务数据!E25/10000</f>
        <v>69.248857340000043</v>
      </c>
      <c r="C12" s="36">
        <f>财务数据!F25/10000</f>
        <v>160.29798968319992</v>
      </c>
      <c r="D12" s="36">
        <f>财务数据!G25/10000</f>
        <v>139.17309686999994</v>
      </c>
      <c r="E12" s="36">
        <f>财务数据!H25/10000</f>
        <v>144.12998384699998</v>
      </c>
      <c r="F12" s="36">
        <f>财务数据!I25/10000</f>
        <v>82.397918122000021</v>
      </c>
      <c r="G12" s="36">
        <f>财务数据!J25/10000</f>
        <v>63.030415760000018</v>
      </c>
      <c r="H12" s="79">
        <f>SUM(B12:G12)</f>
        <v>658.27826162219992</v>
      </c>
      <c r="I12" s="80">
        <f>-(B12-$I5)/$I5</f>
        <v>1.6726141513434205</v>
      </c>
      <c r="J12" s="80">
        <f t="shared" ref="J12:N12" si="1">-(C12-$I5)/$I5</f>
        <v>2.5569743737929209</v>
      </c>
      <c r="K12" s="80">
        <f t="shared" si="1"/>
        <v>2.3517882898983093</v>
      </c>
      <c r="L12" s="80">
        <f t="shared" si="1"/>
        <v>2.399934533105911</v>
      </c>
      <c r="M12" s="80">
        <f t="shared" si="1"/>
        <v>1.8003309787189863</v>
      </c>
      <c r="N12" s="80">
        <f t="shared" si="1"/>
        <v>1.6122144282768802</v>
      </c>
      <c r="O12" s="29">
        <f>H12-财务数据!K25/10000</f>
        <v>0</v>
      </c>
    </row>
    <row r="13" spans="1:15" ht="17.25" customHeight="1">
      <c r="A13" s="63" t="s">
        <v>612</v>
      </c>
      <c r="B13" s="36">
        <f>财务数据!E22/10000</f>
        <v>21.073738455432924</v>
      </c>
      <c r="C13" s="36">
        <f>财务数据!F22/10000</f>
        <v>53.724697294502192</v>
      </c>
      <c r="D13" s="36">
        <f>财务数据!G22/10000</f>
        <v>62.132370237191999</v>
      </c>
      <c r="E13" s="36">
        <f>财务数据!H22/10000</f>
        <v>59.971794227907914</v>
      </c>
      <c r="F13" s="36">
        <f>财务数据!I22/10000</f>
        <v>17.329439777827233</v>
      </c>
      <c r="G13" s="36">
        <f>财务数据!J22/10000</f>
        <v>13.349856323416095</v>
      </c>
      <c r="H13" s="79">
        <f>SUM(B13:G13)</f>
        <v>227.58189631627837</v>
      </c>
      <c r="I13" s="80">
        <f>(B13-$I6)/$I6</f>
        <v>0.35863631453849915</v>
      </c>
      <c r="J13" s="80">
        <f t="shared" si="0"/>
        <v>2.4636628373396712</v>
      </c>
      <c r="K13" s="80">
        <f t="shared" si="0"/>
        <v>3.0057104576448492</v>
      </c>
      <c r="L13" s="80">
        <f t="shared" si="0"/>
        <v>2.8664168513992396</v>
      </c>
      <c r="M13" s="80">
        <f t="shared" si="0"/>
        <v>0.11723917626462632</v>
      </c>
      <c r="N13" s="80">
        <f t="shared" si="0"/>
        <v>-0.13932690997270353</v>
      </c>
      <c r="O13" s="29">
        <f>H13-财务数据!K22/10000</f>
        <v>0</v>
      </c>
    </row>
    <row r="14" spans="1:15" ht="17.25" customHeight="1">
      <c r="A14" s="72"/>
      <c r="B14" s="72"/>
      <c r="C14" s="72"/>
      <c r="D14" s="72"/>
      <c r="E14" s="72"/>
      <c r="F14" s="74"/>
      <c r="G14" s="74"/>
      <c r="H14" s="81">
        <f>SUM(D11:G11)</f>
        <v>4949.0297479999999</v>
      </c>
      <c r="I14" s="75">
        <f>(H14-I4)/I4</f>
        <v>9.7403843591095995</v>
      </c>
    </row>
    <row r="15" spans="1:15" ht="17.25" customHeight="1">
      <c r="H15" s="81">
        <f t="shared" ref="H15:H16" si="2">SUM(D12:G12)</f>
        <v>428.731414599</v>
      </c>
      <c r="I15" s="75">
        <f>-(H15-I5)/I5</f>
        <v>5.1642682300000873</v>
      </c>
    </row>
    <row r="16" spans="1:15" ht="17.25" customHeight="1">
      <c r="A16" s="35" t="s">
        <v>615</v>
      </c>
      <c r="H16" s="81">
        <f t="shared" si="2"/>
        <v>152.78346056634325</v>
      </c>
      <c r="I16" s="75">
        <f>(H16-I6)/I6</f>
        <v>8.8500395753360106</v>
      </c>
    </row>
    <row r="17" spans="1:17" s="35" customFormat="1" ht="17.25" customHeight="1">
      <c r="A17" s="64" t="s">
        <v>604</v>
      </c>
      <c r="B17" s="209" t="s">
        <v>605</v>
      </c>
      <c r="C17" s="210"/>
      <c r="D17" s="210"/>
      <c r="E17" s="210"/>
      <c r="F17" s="211"/>
      <c r="G17" s="209" t="s">
        <v>606</v>
      </c>
      <c r="H17" s="210"/>
      <c r="I17" s="210"/>
      <c r="J17" s="211"/>
    </row>
    <row r="18" spans="1:17" s="35" customFormat="1" ht="17.25" customHeight="1">
      <c r="A18" s="65" t="s">
        <v>607</v>
      </c>
      <c r="B18" s="66">
        <v>2011</v>
      </c>
      <c r="C18" s="66">
        <v>2012</v>
      </c>
      <c r="D18" s="66">
        <v>2013</v>
      </c>
      <c r="E18" s="66">
        <v>2014</v>
      </c>
      <c r="F18" s="82" t="s">
        <v>616</v>
      </c>
      <c r="G18" s="66">
        <v>2011</v>
      </c>
      <c r="H18" s="66">
        <v>2012</v>
      </c>
      <c r="I18" s="66">
        <v>2013</v>
      </c>
      <c r="J18" s="66">
        <v>2014</v>
      </c>
      <c r="K18" s="35" t="s">
        <v>609</v>
      </c>
    </row>
    <row r="19" spans="1:17" ht="17.25" customHeight="1">
      <c r="A19" s="63" t="s">
        <v>617</v>
      </c>
      <c r="B19" s="36">
        <v>6888</v>
      </c>
      <c r="C19" s="36">
        <v>7094</v>
      </c>
      <c r="D19" s="36">
        <v>7164</v>
      </c>
      <c r="E19" s="36">
        <v>7232</v>
      </c>
      <c r="F19" s="36">
        <f>SUM(B19:E19)</f>
        <v>28378</v>
      </c>
      <c r="G19" s="83">
        <v>0.17</v>
      </c>
      <c r="H19" s="83">
        <v>0.2</v>
      </c>
      <c r="I19" s="83">
        <v>0.22</v>
      </c>
      <c r="J19" s="83">
        <v>0.23</v>
      </c>
      <c r="K19" s="69">
        <f>6888/1.17</f>
        <v>5887.1794871794873</v>
      </c>
      <c r="L19" s="84">
        <f>(B19-$K$19)/$K$19</f>
        <v>0.16999999999999998</v>
      </c>
      <c r="M19" s="84">
        <f>(C19-$K$19)/$K$19</f>
        <v>0.20499128919860624</v>
      </c>
      <c r="N19" s="84">
        <f>(D19-$K$19)/$K$19</f>
        <v>0.21688153310104527</v>
      </c>
      <c r="O19" s="84">
        <f>(E19-$K$19)/$K$19</f>
        <v>0.22843205574912889</v>
      </c>
    </row>
    <row r="20" spans="1:17" ht="17.25" customHeight="1">
      <c r="A20" s="63" t="s">
        <v>611</v>
      </c>
      <c r="B20" s="47">
        <v>3094</v>
      </c>
      <c r="C20" s="47">
        <v>3405</v>
      </c>
      <c r="D20" s="47">
        <v>3510</v>
      </c>
      <c r="E20" s="47">
        <v>3616</v>
      </c>
      <c r="F20" s="36">
        <f t="shared" ref="F20:F22" si="3">SUM(B20:E20)</f>
        <v>13625</v>
      </c>
      <c r="G20" s="83">
        <v>-0.1</v>
      </c>
      <c r="H20" s="83">
        <v>-0.01</v>
      </c>
      <c r="I20" s="83">
        <v>0.02</v>
      </c>
      <c r="J20" s="83">
        <v>0.05</v>
      </c>
      <c r="K20" s="71">
        <f>3094/0.9</f>
        <v>3437.7777777777778</v>
      </c>
      <c r="L20" s="84">
        <f>(B20-$K$20)/$K$20</f>
        <v>-0.10000000000000002</v>
      </c>
      <c r="M20" s="84">
        <f>(C20-$K$20)/$K$20</f>
        <v>-9.5345830639948434E-3</v>
      </c>
      <c r="N20" s="84">
        <f>(D20-$K$20)/$K$20</f>
        <v>2.1008403361344522E-2</v>
      </c>
      <c r="O20" s="84">
        <f>(E20-$K$20)/$K$20</f>
        <v>5.1842275371687119E-2</v>
      </c>
    </row>
    <row r="21" spans="1:17" ht="17.25" customHeight="1">
      <c r="A21" s="63" t="s">
        <v>618</v>
      </c>
      <c r="B21" s="36">
        <v>6888</v>
      </c>
      <c r="C21" s="36">
        <v>7094</v>
      </c>
      <c r="D21" s="36">
        <v>7164</v>
      </c>
      <c r="E21" s="36">
        <v>7232</v>
      </c>
      <c r="F21" s="36">
        <f t="shared" si="3"/>
        <v>28378</v>
      </c>
      <c r="G21" s="83">
        <v>0.17</v>
      </c>
      <c r="H21" s="83">
        <v>0.2</v>
      </c>
      <c r="I21" s="83">
        <v>0.22</v>
      </c>
      <c r="J21" s="83">
        <v>0.23</v>
      </c>
      <c r="K21" s="69">
        <f>6888/1.17</f>
        <v>5887.1794871794873</v>
      </c>
      <c r="L21" s="84">
        <f>(B21-$K$21)/$K$21</f>
        <v>0.16999999999999998</v>
      </c>
      <c r="M21" s="84">
        <f>(C21-$K$21)/$K$21</f>
        <v>0.20499128919860624</v>
      </c>
      <c r="N21" s="84">
        <f>(D21-$K$21)/$K$21</f>
        <v>0.21688153310104527</v>
      </c>
      <c r="O21" s="84">
        <f>(E21-$K$21)/$K$21</f>
        <v>0.22843205574912889</v>
      </c>
    </row>
    <row r="22" spans="1:17" ht="17.25" customHeight="1">
      <c r="A22" s="63" t="s">
        <v>619</v>
      </c>
      <c r="B22" s="36">
        <v>752</v>
      </c>
      <c r="C22" s="36">
        <v>813</v>
      </c>
      <c r="D22" s="36">
        <v>834</v>
      </c>
      <c r="E22" s="36">
        <v>855</v>
      </c>
      <c r="F22" s="36">
        <f t="shared" si="3"/>
        <v>3254</v>
      </c>
      <c r="G22" s="83">
        <v>0.08</v>
      </c>
      <c r="H22" s="83">
        <v>0.17</v>
      </c>
      <c r="I22" s="83">
        <v>0.2</v>
      </c>
      <c r="J22" s="83">
        <v>0.23</v>
      </c>
      <c r="K22" s="71">
        <f>752/1.08</f>
        <v>696.2962962962963</v>
      </c>
      <c r="L22" s="84">
        <f>(B22-$K$22)/$K$22</f>
        <v>7.9999999999999988E-2</v>
      </c>
      <c r="M22" s="84">
        <f>(C22-$K$22)/$K$22</f>
        <v>0.16760638297872338</v>
      </c>
      <c r="N22" s="84">
        <f>(D22-$K$22)/$K$22</f>
        <v>0.1977659574468085</v>
      </c>
      <c r="O22" s="84">
        <f>(E22-$K$22)/$K$22</f>
        <v>0.22792553191489359</v>
      </c>
    </row>
    <row r="23" spans="1:17" ht="17.25" customHeight="1">
      <c r="B23" s="38"/>
      <c r="C23" s="38"/>
      <c r="D23" s="38"/>
      <c r="E23" s="38"/>
    </row>
    <row r="24" spans="1:17" ht="17.25" customHeight="1">
      <c r="B24" s="38"/>
      <c r="C24" s="38"/>
      <c r="D24" s="38"/>
      <c r="E24" s="38"/>
    </row>
    <row r="25" spans="1:17" ht="17.25" customHeight="1">
      <c r="A25" s="35" t="s">
        <v>620</v>
      </c>
    </row>
    <row r="26" spans="1:17" ht="17.25" customHeight="1">
      <c r="A26" s="64" t="s">
        <v>604</v>
      </c>
      <c r="B26" s="208" t="s">
        <v>614</v>
      </c>
      <c r="C26" s="208"/>
      <c r="D26" s="208"/>
      <c r="E26" s="208"/>
      <c r="F26" s="208"/>
      <c r="G26" s="208"/>
      <c r="H26" s="208"/>
      <c r="I26" s="208"/>
      <c r="J26" s="208" t="s">
        <v>606</v>
      </c>
      <c r="K26" s="208"/>
      <c r="L26" s="208"/>
      <c r="M26" s="208"/>
      <c r="N26" s="208"/>
      <c r="O26" s="208"/>
      <c r="P26" s="208"/>
    </row>
    <row r="27" spans="1:17" ht="17.25" customHeight="1">
      <c r="A27" s="65" t="s">
        <v>607</v>
      </c>
      <c r="B27" s="66">
        <v>2011</v>
      </c>
      <c r="C27" s="66">
        <v>2012</v>
      </c>
      <c r="D27" s="66">
        <v>2013</v>
      </c>
      <c r="E27" s="66">
        <v>2014</v>
      </c>
      <c r="F27" s="66">
        <v>2015</v>
      </c>
      <c r="G27" s="66">
        <v>2016</v>
      </c>
      <c r="H27" s="66">
        <v>2017</v>
      </c>
      <c r="I27" s="66" t="s">
        <v>608</v>
      </c>
      <c r="J27" s="66">
        <v>2011</v>
      </c>
      <c r="K27" s="66">
        <v>2012</v>
      </c>
      <c r="L27" s="66">
        <v>2013</v>
      </c>
      <c r="M27" s="66">
        <v>2014</v>
      </c>
      <c r="N27" s="66">
        <v>2015</v>
      </c>
      <c r="O27" s="66">
        <v>2016</v>
      </c>
      <c r="P27" s="66">
        <v>2017</v>
      </c>
    </row>
    <row r="28" spans="1:17" ht="17.25" customHeight="1">
      <c r="A28" s="63" t="s">
        <v>617</v>
      </c>
      <c r="B28" s="36">
        <f>财务数据!D8/10000</f>
        <v>6888.4960389999997</v>
      </c>
      <c r="C28" s="36">
        <f>财务数据!E8/10000</f>
        <v>6848.4977439999993</v>
      </c>
      <c r="D28" s="36">
        <f>财务数据!F8/10000</f>
        <v>8118.148666</v>
      </c>
      <c r="E28" s="36">
        <f>财务数据!G8/10000</f>
        <v>3941.5627359999999</v>
      </c>
      <c r="F28" s="36">
        <f>财务数据!H8/10000</f>
        <v>4634.4553930000002</v>
      </c>
      <c r="G28" s="36">
        <f>财务数据!I8/10000</f>
        <v>2301.176598</v>
      </c>
      <c r="H28" s="36">
        <f>财务数据!J8/10000</f>
        <v>1704.0450219999998</v>
      </c>
      <c r="I28" s="36">
        <f>SUM(B28:H28)</f>
        <v>34436.382197999999</v>
      </c>
      <c r="J28" s="83">
        <f t="shared" ref="J28:P31" si="4">(B28-$K19)/$K19</f>
        <v>0.17008425749564451</v>
      </c>
      <c r="K28" s="83">
        <f t="shared" si="4"/>
        <v>0.16329012202090579</v>
      </c>
      <c r="L28" s="83">
        <f t="shared" si="4"/>
        <v>0.37895382392857141</v>
      </c>
      <c r="M28" s="83">
        <f t="shared" si="4"/>
        <v>-0.33048368160278752</v>
      </c>
      <c r="N28" s="83">
        <f t="shared" si="4"/>
        <v>-0.21278850031794425</v>
      </c>
      <c r="O28" s="83">
        <f t="shared" si="4"/>
        <v>-0.60912069981707317</v>
      </c>
      <c r="P28" s="83">
        <f t="shared" si="4"/>
        <v>-0.71054984382404196</v>
      </c>
      <c r="Q28" s="29">
        <f>I28-财务数据!K8/10000</f>
        <v>0</v>
      </c>
    </row>
    <row r="29" spans="1:17" ht="17.25" customHeight="1">
      <c r="A29" s="63" t="s">
        <v>611</v>
      </c>
      <c r="B29" s="37">
        <f>财务数据!D11/10000</f>
        <v>3094.0373770000001</v>
      </c>
      <c r="C29" s="37">
        <f>财务数据!E11/10000</f>
        <v>2913.3509402975997</v>
      </c>
      <c r="D29" s="37">
        <f>财务数据!F11/10000</f>
        <v>3539.5128183759994</v>
      </c>
      <c r="E29" s="37">
        <f>财务数据!G11/10000</f>
        <v>1575.8367818527997</v>
      </c>
      <c r="F29" s="37">
        <f>财务数据!H11/10000</f>
        <v>2002.0847297759999</v>
      </c>
      <c r="G29" s="37">
        <f>财务数据!I11/10000</f>
        <v>754.78592414399998</v>
      </c>
      <c r="H29" s="37">
        <f>财务数据!J11/10000</f>
        <v>535.07013690799999</v>
      </c>
      <c r="I29" s="36">
        <f t="shared" ref="I29:I31" si="5">SUM(B29:H29)</f>
        <v>14414.678708354399</v>
      </c>
      <c r="J29" s="83">
        <f t="shared" si="4"/>
        <v>-9.9989127569489314E-2</v>
      </c>
      <c r="K29" s="83">
        <f t="shared" si="4"/>
        <v>-0.15254820741181652</v>
      </c>
      <c r="L29" s="83">
        <f t="shared" si="4"/>
        <v>2.9593256799741233E-2</v>
      </c>
      <c r="M29" s="83">
        <f t="shared" si="4"/>
        <v>-0.54161179584113772</v>
      </c>
      <c r="N29" s="83">
        <f t="shared" si="4"/>
        <v>-0.4176224121530705</v>
      </c>
      <c r="O29" s="83">
        <f t="shared" si="4"/>
        <v>-0.78044365490316736</v>
      </c>
      <c r="P29" s="83">
        <f t="shared" si="4"/>
        <v>-0.84435581020775685</v>
      </c>
      <c r="Q29" s="29">
        <f>I29-财务数据!K11/10000</f>
        <v>0</v>
      </c>
    </row>
    <row r="30" spans="1:17" ht="17.25" customHeight="1">
      <c r="A30" s="63" t="s">
        <v>618</v>
      </c>
      <c r="B30" s="36">
        <f>B28</f>
        <v>6888.4960389999997</v>
      </c>
      <c r="C30" s="36">
        <f t="shared" ref="C30:H30" si="6">C28</f>
        <v>6848.4977439999993</v>
      </c>
      <c r="D30" s="36">
        <f t="shared" si="6"/>
        <v>8118.148666</v>
      </c>
      <c r="E30" s="36">
        <f t="shared" si="6"/>
        <v>3941.5627359999999</v>
      </c>
      <c r="F30" s="36">
        <f t="shared" si="6"/>
        <v>4634.4553930000002</v>
      </c>
      <c r="G30" s="36">
        <f t="shared" si="6"/>
        <v>2301.176598</v>
      </c>
      <c r="H30" s="36">
        <f t="shared" si="6"/>
        <v>1704.0450219999998</v>
      </c>
      <c r="I30" s="36">
        <f t="shared" si="5"/>
        <v>34436.382197999999</v>
      </c>
      <c r="J30" s="83">
        <f t="shared" si="4"/>
        <v>0.17008425749564451</v>
      </c>
      <c r="K30" s="83">
        <f t="shared" si="4"/>
        <v>0.16329012202090579</v>
      </c>
      <c r="L30" s="83">
        <f t="shared" si="4"/>
        <v>0.37895382392857141</v>
      </c>
      <c r="M30" s="83">
        <f t="shared" si="4"/>
        <v>-0.33048368160278752</v>
      </c>
      <c r="N30" s="83">
        <f t="shared" si="4"/>
        <v>-0.21278850031794425</v>
      </c>
      <c r="O30" s="83">
        <f t="shared" si="4"/>
        <v>-0.60912069981707317</v>
      </c>
      <c r="P30" s="83">
        <f t="shared" si="4"/>
        <v>-0.71054984382404196</v>
      </c>
      <c r="Q30" s="29">
        <f>I30-财务数据!K8/10000</f>
        <v>0</v>
      </c>
    </row>
    <row r="31" spans="1:17" ht="17.25" customHeight="1">
      <c r="A31" s="63" t="s">
        <v>619</v>
      </c>
      <c r="B31" s="36">
        <f>财务数据!D14/10000</f>
        <v>783.48287594117642</v>
      </c>
      <c r="C31" s="36">
        <f>财务数据!E14/10000</f>
        <v>686.48523042016473</v>
      </c>
      <c r="D31" s="36">
        <f>财务数据!F14/10000</f>
        <v>843.3622389651764</v>
      </c>
      <c r="E31" s="36">
        <f>财务数据!G14/10000</f>
        <v>430.96479085637645</v>
      </c>
      <c r="F31" s="36">
        <f>财务数据!H14/10000</f>
        <v>403.30797333568904</v>
      </c>
      <c r="G31" s="36">
        <f>财务数据!I14/10000</f>
        <v>167.44710503748723</v>
      </c>
      <c r="H31" s="36">
        <f>财务数据!J14/10000</f>
        <v>123.12298523521866</v>
      </c>
      <c r="I31" s="36">
        <f t="shared" si="5"/>
        <v>3438.1731997912889</v>
      </c>
      <c r="J31" s="83">
        <f t="shared" si="4"/>
        <v>0.12521476863892356</v>
      </c>
      <c r="K31" s="83">
        <f t="shared" si="4"/>
        <v>-1.4090360566784714E-2</v>
      </c>
      <c r="L31" s="83">
        <f t="shared" si="4"/>
        <v>0.21121172617339162</v>
      </c>
      <c r="M31" s="83">
        <f t="shared" si="4"/>
        <v>-0.3810612046211615</v>
      </c>
      <c r="N31" s="83">
        <f t="shared" si="4"/>
        <v>-0.42078110212427638</v>
      </c>
      <c r="O31" s="83">
        <f t="shared" si="4"/>
        <v>-0.75951745553126826</v>
      </c>
      <c r="P31" s="83">
        <f t="shared" si="4"/>
        <v>-0.82317443609835605</v>
      </c>
      <c r="Q31" s="29">
        <f>I31-财务数据!K14/10000</f>
        <v>0</v>
      </c>
    </row>
    <row r="32" spans="1:17" ht="17.25" customHeight="1">
      <c r="B32" s="38"/>
      <c r="C32" s="38"/>
      <c r="D32" s="38"/>
      <c r="E32" s="38"/>
    </row>
    <row r="33" spans="1:11" ht="17.25" customHeight="1">
      <c r="A33" s="64" t="s">
        <v>604</v>
      </c>
      <c r="B33" s="209" t="s">
        <v>614</v>
      </c>
      <c r="C33" s="210"/>
      <c r="D33" s="210"/>
      <c r="E33" s="210"/>
      <c r="F33" s="211"/>
      <c r="G33" s="208" t="s">
        <v>606</v>
      </c>
      <c r="H33" s="208"/>
      <c r="I33" s="208"/>
      <c r="J33" s="208"/>
    </row>
    <row r="34" spans="1:11" ht="17.25" customHeight="1">
      <c r="A34" s="65" t="s">
        <v>607</v>
      </c>
      <c r="B34" s="66">
        <v>2010</v>
      </c>
      <c r="C34" s="66">
        <v>2011</v>
      </c>
      <c r="D34" s="66">
        <v>2012</v>
      </c>
      <c r="E34" s="66">
        <v>2013</v>
      </c>
      <c r="F34" s="66" t="s">
        <v>621</v>
      </c>
      <c r="G34" s="66">
        <v>2011</v>
      </c>
      <c r="H34" s="66">
        <v>2012</v>
      </c>
      <c r="I34" s="66">
        <v>2013</v>
      </c>
      <c r="J34" s="66" t="s">
        <v>621</v>
      </c>
    </row>
    <row r="35" spans="1:11" ht="17.25" customHeight="1">
      <c r="A35" s="63" t="s">
        <v>617</v>
      </c>
      <c r="B35" s="36">
        <f>K19</f>
        <v>5887.1794871794873</v>
      </c>
      <c r="C35" s="36">
        <f>B28</f>
        <v>6888.4960389999997</v>
      </c>
      <c r="D35" s="36">
        <f t="shared" ref="D35:E35" si="7">C28</f>
        <v>6848.4977439999993</v>
      </c>
      <c r="E35" s="36">
        <f t="shared" si="7"/>
        <v>8118.148666</v>
      </c>
      <c r="F35" s="36">
        <f>E28+F28+G28+H28</f>
        <v>12581.239749</v>
      </c>
      <c r="G35" s="83">
        <f>(C35-$B35)/$B35</f>
        <v>0.17008425749564451</v>
      </c>
      <c r="H35" s="83">
        <f t="shared" ref="H35:J38" si="8">(D35-$B35)/$B35</f>
        <v>0.16329012202090579</v>
      </c>
      <c r="I35" s="83">
        <f t="shared" si="8"/>
        <v>0.37895382392857141</v>
      </c>
      <c r="J35" s="83">
        <f t="shared" si="8"/>
        <v>1.1370572744381533</v>
      </c>
    </row>
    <row r="36" spans="1:11" ht="17.25" customHeight="1">
      <c r="A36" s="63" t="s">
        <v>611</v>
      </c>
      <c r="B36" s="36">
        <f t="shared" ref="B36:B38" si="9">K20</f>
        <v>3437.7777777777778</v>
      </c>
      <c r="C36" s="36">
        <f t="shared" ref="C36:E38" si="10">B29</f>
        <v>3094.0373770000001</v>
      </c>
      <c r="D36" s="36">
        <f t="shared" si="10"/>
        <v>2913.3509402975997</v>
      </c>
      <c r="E36" s="36">
        <f t="shared" si="10"/>
        <v>3539.5128183759994</v>
      </c>
      <c r="F36" s="36">
        <f t="shared" ref="F36:F38" si="11">E29+F29+G29+H29</f>
        <v>4867.7775726807995</v>
      </c>
      <c r="G36" s="83">
        <f t="shared" ref="G36:G38" si="12">(C36-$B36)/$B36</f>
        <v>-9.9989127569489314E-2</v>
      </c>
      <c r="H36" s="83">
        <f t="shared" si="8"/>
        <v>-0.15254820741181652</v>
      </c>
      <c r="I36" s="83">
        <f t="shared" si="8"/>
        <v>2.9593256799741233E-2</v>
      </c>
      <c r="J36" s="83">
        <f t="shared" si="8"/>
        <v>0.41596632689486734</v>
      </c>
    </row>
    <row r="37" spans="1:11" ht="17.25" customHeight="1">
      <c r="A37" s="63" t="s">
        <v>618</v>
      </c>
      <c r="B37" s="36">
        <f t="shared" si="9"/>
        <v>5887.1794871794873</v>
      </c>
      <c r="C37" s="36">
        <f t="shared" si="10"/>
        <v>6888.4960389999997</v>
      </c>
      <c r="D37" s="36">
        <f t="shared" si="10"/>
        <v>6848.4977439999993</v>
      </c>
      <c r="E37" s="36">
        <f t="shared" si="10"/>
        <v>8118.148666</v>
      </c>
      <c r="F37" s="36">
        <f t="shared" si="11"/>
        <v>12581.239749</v>
      </c>
      <c r="G37" s="83">
        <f t="shared" si="12"/>
        <v>0.17008425749564451</v>
      </c>
      <c r="H37" s="83">
        <f t="shared" si="8"/>
        <v>0.16329012202090579</v>
      </c>
      <c r="I37" s="83">
        <f t="shared" si="8"/>
        <v>0.37895382392857141</v>
      </c>
      <c r="J37" s="83">
        <f t="shared" si="8"/>
        <v>1.1370572744381533</v>
      </c>
    </row>
    <row r="38" spans="1:11" ht="17.25" customHeight="1">
      <c r="A38" s="63" t="s">
        <v>619</v>
      </c>
      <c r="B38" s="36">
        <f t="shared" si="9"/>
        <v>696.2962962962963</v>
      </c>
      <c r="C38" s="36">
        <f t="shared" si="10"/>
        <v>783.48287594117642</v>
      </c>
      <c r="D38" s="36">
        <f t="shared" si="10"/>
        <v>686.48523042016473</v>
      </c>
      <c r="E38" s="36">
        <f t="shared" si="10"/>
        <v>843.3622389651764</v>
      </c>
      <c r="F38" s="36">
        <f t="shared" si="11"/>
        <v>1124.8428544647716</v>
      </c>
      <c r="G38" s="83">
        <f t="shared" si="12"/>
        <v>0.12521476863892356</v>
      </c>
      <c r="H38" s="83">
        <f t="shared" si="8"/>
        <v>-1.4090360566784714E-2</v>
      </c>
      <c r="I38" s="83">
        <f t="shared" si="8"/>
        <v>0.21121172617339162</v>
      </c>
      <c r="J38" s="83">
        <f t="shared" si="8"/>
        <v>0.61546580162493791</v>
      </c>
    </row>
    <row r="39" spans="1:11" ht="13">
      <c r="B39" s="38"/>
      <c r="C39" s="38"/>
      <c r="D39" s="38"/>
      <c r="E39" s="38"/>
    </row>
    <row r="40" spans="1:11" ht="13">
      <c r="B40" s="38"/>
      <c r="C40" s="38"/>
      <c r="D40" s="38"/>
      <c r="E40" s="38"/>
    </row>
    <row r="41" spans="1:11" ht="13">
      <c r="B41" s="38"/>
      <c r="C41" s="38"/>
      <c r="D41" s="38"/>
      <c r="E41" s="38"/>
    </row>
    <row r="42" spans="1:11" ht="13">
      <c r="B42" s="38"/>
      <c r="C42" s="38"/>
      <c r="D42" s="38"/>
      <c r="E42" s="38"/>
    </row>
    <row r="43" spans="1:11" ht="13">
      <c r="B43" s="38"/>
      <c r="C43" s="38"/>
      <c r="D43" s="38"/>
      <c r="E43" s="38"/>
    </row>
    <row r="44" spans="1:11" ht="13">
      <c r="B44" s="38"/>
      <c r="C44" s="38"/>
      <c r="D44" s="38"/>
      <c r="E44" s="38"/>
    </row>
    <row r="45" spans="1:11" ht="17.25" customHeight="1">
      <c r="B45" s="38"/>
      <c r="C45" s="38"/>
      <c r="D45" s="38"/>
      <c r="E45" s="38"/>
    </row>
    <row r="46" spans="1:11" ht="17.25" hidden="1" customHeight="1">
      <c r="A46" s="35" t="s">
        <v>622</v>
      </c>
    </row>
    <row r="47" spans="1:11" ht="17.25" hidden="1" customHeight="1">
      <c r="A47" s="20" t="s">
        <v>538</v>
      </c>
      <c r="B47" s="20" t="s">
        <v>623</v>
      </c>
      <c r="C47" s="20" t="s">
        <v>624</v>
      </c>
      <c r="D47" s="21" t="s">
        <v>539</v>
      </c>
      <c r="E47" s="21" t="s">
        <v>540</v>
      </c>
      <c r="F47" s="21" t="s">
        <v>541</v>
      </c>
      <c r="G47" s="21" t="s">
        <v>542</v>
      </c>
      <c r="H47" s="21" t="s">
        <v>543</v>
      </c>
      <c r="I47" s="21" t="s">
        <v>544</v>
      </c>
      <c r="J47" s="21" t="s">
        <v>545</v>
      </c>
      <c r="K47" s="85"/>
    </row>
    <row r="48" spans="1:11" ht="17.25" hidden="1" customHeight="1">
      <c r="A48" s="86" t="s">
        <v>546</v>
      </c>
      <c r="B48" s="86">
        <f>58779392.73/10000</f>
        <v>5877.939273</v>
      </c>
      <c r="C48" s="86">
        <f>68884960.39/10000</f>
        <v>6888.4960389999997</v>
      </c>
      <c r="D48" s="37">
        <f>68484977.44/10000</f>
        <v>6848.4977439999993</v>
      </c>
      <c r="E48" s="37">
        <f>81181486.66/10000</f>
        <v>8118.148666</v>
      </c>
      <c r="F48" s="37">
        <f>39415627.36/10000</f>
        <v>3941.5627359999999</v>
      </c>
      <c r="G48" s="37">
        <f>46344553.93/10000</f>
        <v>4634.4553930000002</v>
      </c>
      <c r="H48" s="37">
        <f>23011765.98/10000</f>
        <v>2301.176598</v>
      </c>
      <c r="I48" s="37">
        <f>17040450.22/10000</f>
        <v>1704.0450219999998</v>
      </c>
      <c r="J48" s="37">
        <f>SUM(B48:I48)</f>
        <v>40314.321470999996</v>
      </c>
      <c r="K48" s="87"/>
    </row>
    <row r="49" spans="1:11" ht="17.25" hidden="1" customHeight="1">
      <c r="A49" s="86" t="s">
        <v>625</v>
      </c>
      <c r="B49" s="86">
        <f>34809325.78/10000</f>
        <v>3480.9325779999999</v>
      </c>
      <c r="C49" s="86">
        <f>30940373.77/10000</f>
        <v>3094.0373770000001</v>
      </c>
      <c r="D49" s="37">
        <f>17928159.42/10000</f>
        <v>1792.8159420000002</v>
      </c>
      <c r="E49" s="37">
        <f>20330944.46/10000</f>
        <v>2033.0944460000001</v>
      </c>
      <c r="F49" s="37">
        <f>-5257665.22/10000</f>
        <v>-525.76652200000001</v>
      </c>
      <c r="G49" s="37">
        <f>6524212.86/10000</f>
        <v>652.42128600000001</v>
      </c>
      <c r="H49" s="37">
        <f>-8425584.14/10000</f>
        <v>-842.55841400000008</v>
      </c>
      <c r="I49" s="37">
        <f>4856803.83/10000</f>
        <v>485.68038300000001</v>
      </c>
      <c r="J49" s="37">
        <f t="shared" ref="J49:J52" si="13">SUM(D49:I49)</f>
        <v>3595.6871209999999</v>
      </c>
      <c r="K49" s="87"/>
    </row>
    <row r="50" spans="1:11" ht="17.25" hidden="1" customHeight="1">
      <c r="A50" s="86" t="s">
        <v>626</v>
      </c>
      <c r="B50" s="86">
        <f>1519348.42/10000</f>
        <v>151.934842</v>
      </c>
      <c r="C50" s="86">
        <f>2250409.52/10000</f>
        <v>225.040952</v>
      </c>
      <c r="D50" s="37">
        <f>2244943.33/10000</f>
        <v>224.49433300000001</v>
      </c>
      <c r="E50" s="37">
        <f>2158630.39/10000</f>
        <v>215.86303900000001</v>
      </c>
      <c r="F50" s="37">
        <f>1336725.98/10000</f>
        <v>133.67259799999999</v>
      </c>
      <c r="G50" s="37">
        <f>2163982.98/10000</f>
        <v>216.39829800000001</v>
      </c>
      <c r="H50" s="37">
        <v>0</v>
      </c>
      <c r="I50" s="37">
        <f>21602.01/10000</f>
        <v>2.1602009999999998</v>
      </c>
      <c r="J50" s="37">
        <f t="shared" si="13"/>
        <v>792.58846900000015</v>
      </c>
      <c r="K50" s="87"/>
    </row>
    <row r="51" spans="1:11" ht="17.25" hidden="1" customHeight="1">
      <c r="A51" s="88" t="s">
        <v>627</v>
      </c>
      <c r="B51" s="88"/>
      <c r="C51" s="88">
        <f>69409248.98/10000</f>
        <v>6940.9248980000002</v>
      </c>
      <c r="D51" s="89">
        <f>68733538.27/10000</f>
        <v>6873.3538269999999</v>
      </c>
      <c r="E51" s="89">
        <f>81279041/10000</f>
        <v>8127.9040999999997</v>
      </c>
      <c r="F51" s="89">
        <f>39415627.36/10000</f>
        <v>3941.5627359999999</v>
      </c>
      <c r="G51" s="89">
        <f>46344553.93/10000</f>
        <v>4634.4553930000002</v>
      </c>
      <c r="H51" s="89">
        <f>23011765.98/10000</f>
        <v>2301.176598</v>
      </c>
      <c r="I51" s="89">
        <f>17040450.22/10000</f>
        <v>1704.0450219999998</v>
      </c>
      <c r="J51" s="37">
        <f t="shared" si="13"/>
        <v>27582.497675999999</v>
      </c>
      <c r="K51" s="87"/>
    </row>
    <row r="52" spans="1:11" ht="17.25" hidden="1" customHeight="1">
      <c r="A52" s="88" t="s">
        <v>628</v>
      </c>
      <c r="B52" s="88"/>
      <c r="C52" s="88">
        <f>9824270.14/10000</f>
        <v>982.4270140000001</v>
      </c>
      <c r="D52" s="89">
        <f>1397700.99/10000</f>
        <v>139.77009899999999</v>
      </c>
      <c r="E52" s="89">
        <f>2743027.52/10000</f>
        <v>274.302752</v>
      </c>
      <c r="F52" s="89">
        <f>-5617436.21/10000</f>
        <v>-561.74362099999996</v>
      </c>
      <c r="G52" s="89">
        <f>7078639/10000</f>
        <v>707.86389999999994</v>
      </c>
      <c r="H52" s="89">
        <f>-8459894.62/10000</f>
        <v>-845.98946199999989</v>
      </c>
      <c r="I52" s="89">
        <f>4856803.83/10000</f>
        <v>485.68038300000001</v>
      </c>
      <c r="J52" s="37">
        <f t="shared" si="13"/>
        <v>199.88405100000011</v>
      </c>
      <c r="K52" s="87"/>
    </row>
    <row r="53" spans="1:11" ht="17.25" hidden="1" customHeight="1">
      <c r="A53" s="88" t="s">
        <v>629</v>
      </c>
      <c r="B53" s="88"/>
      <c r="C53" s="88">
        <f>2250409.52/10000</f>
        <v>225.040952</v>
      </c>
      <c r="D53" s="89">
        <f>2825484.94/10000</f>
        <v>282.54849400000001</v>
      </c>
      <c r="E53" s="90">
        <f>1166086.48/10000</f>
        <v>116.608648</v>
      </c>
      <c r="F53" s="89">
        <f>1375310.98/10000</f>
        <v>137.53109799999999</v>
      </c>
      <c r="G53" s="89">
        <f>2163982.98/10000</f>
        <v>216.39829800000001</v>
      </c>
      <c r="H53" s="89">
        <v>0</v>
      </c>
      <c r="I53" s="89">
        <f>21602.01/10000</f>
        <v>2.1602009999999998</v>
      </c>
      <c r="J53" s="37">
        <f>SUM(D53:I53)</f>
        <v>755.24673900000005</v>
      </c>
      <c r="K53" s="87"/>
    </row>
  </sheetData>
  <mergeCells count="10">
    <mergeCell ref="B26:I26"/>
    <mergeCell ref="J26:P26"/>
    <mergeCell ref="B33:F33"/>
    <mergeCell ref="G33:J33"/>
    <mergeCell ref="B2:E2"/>
    <mergeCell ref="F2:H2"/>
    <mergeCell ref="B9:H9"/>
    <mergeCell ref="I9:N9"/>
    <mergeCell ref="B17:F17"/>
    <mergeCell ref="G17:J17"/>
  </mergeCells>
  <phoneticPr fontId="29" type="noConversion"/>
  <pageMargins left="0.70866141732283472" right="0.70866141732283472" top="0.74803149606299213" bottom="0.74803149606299213" header="0.31496062992125984" footer="0.31496062992125984"/>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215"/>
  <sheetViews>
    <sheetView workbookViewId="0">
      <selection sqref="A1:XFD1048576"/>
    </sheetView>
  </sheetViews>
  <sheetFormatPr baseColWidth="10" defaultColWidth="9" defaultRowHeight="14"/>
  <cols>
    <col min="1" max="1" width="13.1640625" style="106" customWidth="1"/>
    <col min="2" max="2" width="4.6640625" style="106" customWidth="1"/>
    <col min="3" max="3" width="14" style="106" customWidth="1"/>
    <col min="4" max="4" width="5.6640625" style="106" customWidth="1"/>
    <col min="5" max="6" width="3.1640625" style="106" customWidth="1"/>
    <col min="7" max="7" width="6.6640625" style="106" customWidth="1"/>
    <col min="8" max="8" width="5.5" style="106" customWidth="1"/>
    <col min="9" max="9" width="42.1640625" style="106" customWidth="1"/>
    <col min="10" max="10" width="5.83203125" style="106" customWidth="1"/>
    <col min="11" max="11" width="7.6640625" style="106" customWidth="1"/>
    <col min="12" max="12" width="9" style="106" customWidth="1"/>
    <col min="13" max="13" width="11.1640625" style="106" customWidth="1"/>
    <col min="14" max="14" width="14" style="106" customWidth="1"/>
    <col min="15" max="15" width="7.33203125" style="27" customWidth="1"/>
    <col min="16" max="16384" width="9" style="27"/>
  </cols>
  <sheetData>
    <row r="1" spans="1:15" ht="30">
      <c r="A1" s="91" t="s">
        <v>630</v>
      </c>
      <c r="B1" s="91" t="s">
        <v>631</v>
      </c>
      <c r="C1" s="92" t="s">
        <v>632</v>
      </c>
      <c r="D1" s="93" t="s">
        <v>633</v>
      </c>
      <c r="E1" s="94" t="s">
        <v>634</v>
      </c>
      <c r="F1" s="94" t="s">
        <v>635</v>
      </c>
      <c r="G1" s="95" t="s">
        <v>636</v>
      </c>
      <c r="H1" s="95" t="s">
        <v>637</v>
      </c>
      <c r="I1" s="96" t="s">
        <v>495</v>
      </c>
      <c r="J1" s="96" t="s">
        <v>638</v>
      </c>
      <c r="K1" s="96" t="s">
        <v>639</v>
      </c>
      <c r="L1" s="95" t="s">
        <v>550</v>
      </c>
      <c r="M1" s="91" t="s">
        <v>640</v>
      </c>
      <c r="N1" s="97" t="s">
        <v>641</v>
      </c>
      <c r="O1" s="97" t="s">
        <v>494</v>
      </c>
    </row>
    <row r="2" spans="1:15">
      <c r="A2" s="98" t="s">
        <v>642</v>
      </c>
      <c r="B2" s="98" t="s">
        <v>643</v>
      </c>
      <c r="C2" s="99" t="s">
        <v>644</v>
      </c>
      <c r="D2" s="100">
        <v>2012</v>
      </c>
      <c r="E2" s="101">
        <v>10</v>
      </c>
      <c r="F2" s="101">
        <v>12</v>
      </c>
      <c r="G2" s="98" t="s">
        <v>645</v>
      </c>
      <c r="H2" s="98" t="s">
        <v>646</v>
      </c>
      <c r="I2" s="102" t="s">
        <v>530</v>
      </c>
      <c r="J2" s="102" t="s">
        <v>647</v>
      </c>
      <c r="K2" s="102" t="s">
        <v>648</v>
      </c>
      <c r="L2" s="103">
        <v>1210</v>
      </c>
      <c r="M2" s="98" t="s">
        <v>649</v>
      </c>
      <c r="N2" s="104">
        <v>100000</v>
      </c>
      <c r="O2" s="18">
        <v>2012</v>
      </c>
    </row>
    <row r="3" spans="1:15">
      <c r="A3" s="98" t="s">
        <v>642</v>
      </c>
      <c r="B3" s="98" t="s">
        <v>643</v>
      </c>
      <c r="C3" s="99" t="s">
        <v>650</v>
      </c>
      <c r="D3" s="100">
        <v>2012</v>
      </c>
      <c r="E3" s="101">
        <v>10</v>
      </c>
      <c r="F3" s="101">
        <v>12</v>
      </c>
      <c r="G3" s="98" t="s">
        <v>645</v>
      </c>
      <c r="H3" s="98" t="s">
        <v>646</v>
      </c>
      <c r="I3" s="102" t="s">
        <v>517</v>
      </c>
      <c r="J3" s="102" t="s">
        <v>651</v>
      </c>
      <c r="K3" s="102" t="s">
        <v>652</v>
      </c>
      <c r="L3" s="103">
        <v>1209</v>
      </c>
      <c r="M3" s="98" t="s">
        <v>653</v>
      </c>
      <c r="N3" s="104">
        <v>90550.2</v>
      </c>
      <c r="O3" s="18">
        <v>2012</v>
      </c>
    </row>
    <row r="4" spans="1:15">
      <c r="A4" s="98" t="s">
        <v>642</v>
      </c>
      <c r="B4" s="98" t="s">
        <v>643</v>
      </c>
      <c r="C4" s="99" t="s">
        <v>650</v>
      </c>
      <c r="D4" s="100">
        <v>2012</v>
      </c>
      <c r="E4" s="101">
        <v>10</v>
      </c>
      <c r="F4" s="101">
        <v>12</v>
      </c>
      <c r="G4" s="98" t="s">
        <v>645</v>
      </c>
      <c r="H4" s="98" t="s">
        <v>646</v>
      </c>
      <c r="I4" s="102" t="s">
        <v>517</v>
      </c>
      <c r="J4" s="102" t="s">
        <v>651</v>
      </c>
      <c r="K4" s="102" t="s">
        <v>652</v>
      </c>
      <c r="L4" s="103">
        <v>1209</v>
      </c>
      <c r="M4" s="98" t="s">
        <v>654</v>
      </c>
      <c r="N4" s="104">
        <v>17136.38</v>
      </c>
      <c r="O4" s="18">
        <v>2012</v>
      </c>
    </row>
    <row r="5" spans="1:15">
      <c r="A5" s="98" t="s">
        <v>642</v>
      </c>
      <c r="B5" s="98" t="s">
        <v>643</v>
      </c>
      <c r="C5" s="99" t="s">
        <v>650</v>
      </c>
      <c r="D5" s="100">
        <v>2012</v>
      </c>
      <c r="E5" s="101">
        <v>10</v>
      </c>
      <c r="F5" s="101">
        <v>12</v>
      </c>
      <c r="G5" s="98" t="s">
        <v>645</v>
      </c>
      <c r="H5" s="98" t="s">
        <v>646</v>
      </c>
      <c r="I5" s="102" t="s">
        <v>517</v>
      </c>
      <c r="J5" s="102" t="s">
        <v>651</v>
      </c>
      <c r="K5" s="102" t="s">
        <v>652</v>
      </c>
      <c r="L5" s="103">
        <v>1209</v>
      </c>
      <c r="M5" s="98" t="s">
        <v>649</v>
      </c>
      <c r="N5" s="104">
        <v>810.61</v>
      </c>
      <c r="O5" s="18">
        <v>2012</v>
      </c>
    </row>
    <row r="6" spans="1:15">
      <c r="A6" s="98" t="s">
        <v>642</v>
      </c>
      <c r="B6" s="98" t="s">
        <v>643</v>
      </c>
      <c r="C6" s="99" t="s">
        <v>650</v>
      </c>
      <c r="D6" s="100">
        <v>2012</v>
      </c>
      <c r="E6" s="101">
        <v>10</v>
      </c>
      <c r="F6" s="101">
        <v>12</v>
      </c>
      <c r="G6" s="98" t="s">
        <v>645</v>
      </c>
      <c r="H6" s="98" t="s">
        <v>646</v>
      </c>
      <c r="I6" s="102" t="s">
        <v>517</v>
      </c>
      <c r="J6" s="102" t="s">
        <v>651</v>
      </c>
      <c r="K6" s="102" t="s">
        <v>652</v>
      </c>
      <c r="L6" s="103">
        <v>1209</v>
      </c>
      <c r="M6" s="98" t="s">
        <v>654</v>
      </c>
      <c r="N6" s="104">
        <v>-1943.9</v>
      </c>
      <c r="O6" s="18">
        <v>2012</v>
      </c>
    </row>
    <row r="7" spans="1:15">
      <c r="A7" s="98" t="s">
        <v>642</v>
      </c>
      <c r="B7" s="98" t="s">
        <v>643</v>
      </c>
      <c r="C7" s="99" t="s">
        <v>655</v>
      </c>
      <c r="D7" s="100">
        <v>2012</v>
      </c>
      <c r="E7" s="101">
        <v>10</v>
      </c>
      <c r="F7" s="101">
        <v>16</v>
      </c>
      <c r="G7" s="98" t="s">
        <v>656</v>
      </c>
      <c r="H7" s="98" t="s">
        <v>657</v>
      </c>
      <c r="I7" s="102" t="s">
        <v>535</v>
      </c>
      <c r="J7" s="102" t="s">
        <v>658</v>
      </c>
      <c r="K7" s="102" t="s">
        <v>659</v>
      </c>
      <c r="L7" s="103">
        <v>1209</v>
      </c>
      <c r="M7" s="98" t="s">
        <v>654</v>
      </c>
      <c r="N7" s="104">
        <v>30766.65</v>
      </c>
      <c r="O7" s="18">
        <v>2012</v>
      </c>
    </row>
    <row r="8" spans="1:15">
      <c r="A8" s="98" t="s">
        <v>642</v>
      </c>
      <c r="B8" s="98" t="s">
        <v>643</v>
      </c>
      <c r="C8" s="99" t="s">
        <v>660</v>
      </c>
      <c r="D8" s="100">
        <v>2012</v>
      </c>
      <c r="E8" s="101">
        <v>10</v>
      </c>
      <c r="F8" s="101">
        <v>16</v>
      </c>
      <c r="G8" s="98" t="s">
        <v>656</v>
      </c>
      <c r="H8" s="98" t="s">
        <v>657</v>
      </c>
      <c r="I8" s="102" t="s">
        <v>532</v>
      </c>
      <c r="J8" s="102" t="s">
        <v>658</v>
      </c>
      <c r="K8" s="102" t="s">
        <v>661</v>
      </c>
      <c r="L8" s="103">
        <v>1209</v>
      </c>
      <c r="M8" s="98" t="s">
        <v>654</v>
      </c>
      <c r="N8" s="104">
        <v>940.11</v>
      </c>
      <c r="O8" s="18">
        <v>2012</v>
      </c>
    </row>
    <row r="9" spans="1:15">
      <c r="A9" s="98" t="s">
        <v>642</v>
      </c>
      <c r="B9" s="98" t="s">
        <v>643</v>
      </c>
      <c r="C9" s="99" t="s">
        <v>662</v>
      </c>
      <c r="D9" s="100">
        <v>2012</v>
      </c>
      <c r="E9" s="101">
        <v>10</v>
      </c>
      <c r="F9" s="101">
        <v>17</v>
      </c>
      <c r="G9" s="98" t="s">
        <v>645</v>
      </c>
      <c r="H9" s="98" t="s">
        <v>646</v>
      </c>
      <c r="I9" s="102" t="s">
        <v>517</v>
      </c>
      <c r="J9" s="102" t="s">
        <v>651</v>
      </c>
      <c r="K9" s="102" t="s">
        <v>652</v>
      </c>
      <c r="L9" s="103">
        <v>1209</v>
      </c>
      <c r="M9" s="98" t="s">
        <v>649</v>
      </c>
      <c r="N9" s="104">
        <v>34.78</v>
      </c>
      <c r="O9" s="18">
        <v>2012</v>
      </c>
    </row>
    <row r="10" spans="1:15">
      <c r="A10" s="98" t="s">
        <v>642</v>
      </c>
      <c r="B10" s="98" t="s">
        <v>643</v>
      </c>
      <c r="C10" s="99" t="s">
        <v>663</v>
      </c>
      <c r="D10" s="100">
        <v>2012</v>
      </c>
      <c r="E10" s="101">
        <v>10</v>
      </c>
      <c r="F10" s="101">
        <v>29</v>
      </c>
      <c r="G10" s="98" t="s">
        <v>645</v>
      </c>
      <c r="H10" s="98" t="s">
        <v>646</v>
      </c>
      <c r="I10" s="102" t="s">
        <v>531</v>
      </c>
      <c r="J10" s="102" t="s">
        <v>647</v>
      </c>
      <c r="K10" s="102" t="s">
        <v>659</v>
      </c>
      <c r="L10" s="103">
        <v>1209</v>
      </c>
      <c r="M10" s="98" t="s">
        <v>664</v>
      </c>
      <c r="N10" s="104">
        <v>3568.01</v>
      </c>
      <c r="O10" s="18">
        <v>2012</v>
      </c>
    </row>
    <row r="11" spans="1:15">
      <c r="A11" s="98" t="s">
        <v>642</v>
      </c>
      <c r="B11" s="98" t="s">
        <v>643</v>
      </c>
      <c r="C11" s="99" t="s">
        <v>665</v>
      </c>
      <c r="D11" s="100">
        <v>2012</v>
      </c>
      <c r="E11" s="101">
        <v>11</v>
      </c>
      <c r="F11" s="101">
        <v>9</v>
      </c>
      <c r="G11" s="98" t="s">
        <v>645</v>
      </c>
      <c r="H11" s="98" t="s">
        <v>646</v>
      </c>
      <c r="I11" s="102" t="s">
        <v>517</v>
      </c>
      <c r="J11" s="102" t="s">
        <v>651</v>
      </c>
      <c r="K11" s="102" t="s">
        <v>652</v>
      </c>
      <c r="L11" s="103">
        <v>1210</v>
      </c>
      <c r="M11" s="98" t="s">
        <v>653</v>
      </c>
      <c r="N11" s="104">
        <v>86143.52</v>
      </c>
      <c r="O11" s="18">
        <v>2012</v>
      </c>
    </row>
    <row r="12" spans="1:15">
      <c r="A12" s="98" t="s">
        <v>642</v>
      </c>
      <c r="B12" s="98" t="s">
        <v>643</v>
      </c>
      <c r="C12" s="99" t="s">
        <v>665</v>
      </c>
      <c r="D12" s="100">
        <v>2012</v>
      </c>
      <c r="E12" s="101">
        <v>11</v>
      </c>
      <c r="F12" s="101">
        <v>9</v>
      </c>
      <c r="G12" s="98" t="s">
        <v>645</v>
      </c>
      <c r="H12" s="98" t="s">
        <v>646</v>
      </c>
      <c r="I12" s="102" t="s">
        <v>517</v>
      </c>
      <c r="J12" s="102" t="s">
        <v>651</v>
      </c>
      <c r="K12" s="102" t="s">
        <v>652</v>
      </c>
      <c r="L12" s="103">
        <v>1210</v>
      </c>
      <c r="M12" s="98" t="s">
        <v>649</v>
      </c>
      <c r="N12" s="104">
        <v>1896.54</v>
      </c>
      <c r="O12" s="18">
        <v>2012</v>
      </c>
    </row>
    <row r="13" spans="1:15">
      <c r="A13" s="98" t="s">
        <v>642</v>
      </c>
      <c r="B13" s="98" t="s">
        <v>643</v>
      </c>
      <c r="C13" s="99" t="s">
        <v>665</v>
      </c>
      <c r="D13" s="100">
        <v>2012</v>
      </c>
      <c r="E13" s="101">
        <v>11</v>
      </c>
      <c r="F13" s="101">
        <v>9</v>
      </c>
      <c r="G13" s="98" t="s">
        <v>645</v>
      </c>
      <c r="H13" s="98" t="s">
        <v>646</v>
      </c>
      <c r="I13" s="102" t="s">
        <v>517</v>
      </c>
      <c r="J13" s="102" t="s">
        <v>651</v>
      </c>
      <c r="K13" s="102" t="s">
        <v>652</v>
      </c>
      <c r="L13" s="103">
        <v>1210</v>
      </c>
      <c r="M13" s="98" t="s">
        <v>654</v>
      </c>
      <c r="N13" s="104">
        <v>24875.03</v>
      </c>
      <c r="O13" s="18">
        <v>2012</v>
      </c>
    </row>
    <row r="14" spans="1:15">
      <c r="A14" s="98" t="s">
        <v>642</v>
      </c>
      <c r="B14" s="98" t="s">
        <v>643</v>
      </c>
      <c r="C14" s="99" t="s">
        <v>665</v>
      </c>
      <c r="D14" s="100">
        <v>2012</v>
      </c>
      <c r="E14" s="101">
        <v>11</v>
      </c>
      <c r="F14" s="101">
        <v>9</v>
      </c>
      <c r="G14" s="98" t="s">
        <v>645</v>
      </c>
      <c r="H14" s="98" t="s">
        <v>646</v>
      </c>
      <c r="I14" s="102" t="s">
        <v>517</v>
      </c>
      <c r="J14" s="102" t="s">
        <v>651</v>
      </c>
      <c r="K14" s="102" t="s">
        <v>652</v>
      </c>
      <c r="L14" s="103">
        <v>1210</v>
      </c>
      <c r="M14" s="98" t="s">
        <v>654</v>
      </c>
      <c r="N14" s="104">
        <v>-703.6</v>
      </c>
      <c r="O14" s="18">
        <v>2012</v>
      </c>
    </row>
    <row r="15" spans="1:15">
      <c r="A15" s="98" t="s">
        <v>642</v>
      </c>
      <c r="B15" s="98" t="s">
        <v>643</v>
      </c>
      <c r="C15" s="99" t="s">
        <v>666</v>
      </c>
      <c r="D15" s="100">
        <v>2012</v>
      </c>
      <c r="E15" s="101">
        <v>11</v>
      </c>
      <c r="F15" s="101">
        <v>9</v>
      </c>
      <c r="G15" s="98" t="s">
        <v>645</v>
      </c>
      <c r="H15" s="98" t="s">
        <v>646</v>
      </c>
      <c r="I15" s="102" t="s">
        <v>530</v>
      </c>
      <c r="J15" s="102" t="s">
        <v>647</v>
      </c>
      <c r="K15" s="102" t="s">
        <v>648</v>
      </c>
      <c r="L15" s="103">
        <v>1210</v>
      </c>
      <c r="M15" s="98" t="s">
        <v>649</v>
      </c>
      <c r="N15" s="104">
        <v>50043.66</v>
      </c>
      <c r="O15" s="18">
        <v>2012</v>
      </c>
    </row>
    <row r="16" spans="1:15">
      <c r="A16" s="98" t="s">
        <v>642</v>
      </c>
      <c r="B16" s="98" t="s">
        <v>643</v>
      </c>
      <c r="C16" s="99" t="s">
        <v>667</v>
      </c>
      <c r="D16" s="100">
        <v>2012</v>
      </c>
      <c r="E16" s="101">
        <v>11</v>
      </c>
      <c r="F16" s="101">
        <v>13</v>
      </c>
      <c r="G16" s="98" t="s">
        <v>656</v>
      </c>
      <c r="H16" s="98" t="s">
        <v>657</v>
      </c>
      <c r="I16" s="102" t="s">
        <v>534</v>
      </c>
      <c r="J16" s="102" t="s">
        <v>658</v>
      </c>
      <c r="K16" s="102" t="s">
        <v>668</v>
      </c>
      <c r="L16" s="103">
        <v>1209</v>
      </c>
      <c r="M16" s="98" t="s">
        <v>654</v>
      </c>
      <c r="N16" s="104">
        <v>19686</v>
      </c>
      <c r="O16" s="18">
        <v>2012</v>
      </c>
    </row>
    <row r="17" spans="1:15">
      <c r="A17" s="98" t="s">
        <v>642</v>
      </c>
      <c r="B17" s="98" t="s">
        <v>643</v>
      </c>
      <c r="C17" s="99" t="s">
        <v>669</v>
      </c>
      <c r="D17" s="100">
        <v>2012</v>
      </c>
      <c r="E17" s="101">
        <v>11</v>
      </c>
      <c r="F17" s="101">
        <v>14</v>
      </c>
      <c r="G17" s="98" t="s">
        <v>645</v>
      </c>
      <c r="H17" s="98" t="s">
        <v>646</v>
      </c>
      <c r="I17" s="102" t="s">
        <v>530</v>
      </c>
      <c r="J17" s="102" t="s">
        <v>647</v>
      </c>
      <c r="K17" s="102" t="s">
        <v>648</v>
      </c>
      <c r="L17" s="103">
        <v>1210</v>
      </c>
      <c r="M17" s="98" t="s">
        <v>649</v>
      </c>
      <c r="N17" s="104">
        <v>-100000</v>
      </c>
      <c r="O17" s="18">
        <v>2012</v>
      </c>
    </row>
    <row r="18" spans="1:15">
      <c r="A18" s="98" t="s">
        <v>642</v>
      </c>
      <c r="B18" s="98" t="s">
        <v>643</v>
      </c>
      <c r="C18" s="99" t="s">
        <v>670</v>
      </c>
      <c r="D18" s="100">
        <v>2012</v>
      </c>
      <c r="E18" s="101">
        <v>11</v>
      </c>
      <c r="F18" s="101">
        <v>16</v>
      </c>
      <c r="G18" s="98" t="s">
        <v>656</v>
      </c>
      <c r="H18" s="98" t="s">
        <v>657</v>
      </c>
      <c r="I18" s="102" t="s">
        <v>533</v>
      </c>
      <c r="J18" s="102" t="s">
        <v>658</v>
      </c>
      <c r="K18" s="102" t="s">
        <v>652</v>
      </c>
      <c r="L18" s="103">
        <v>1210</v>
      </c>
      <c r="M18" s="98" t="s">
        <v>649</v>
      </c>
      <c r="N18" s="104">
        <v>1057016.95</v>
      </c>
      <c r="O18" s="18">
        <v>2012</v>
      </c>
    </row>
    <row r="19" spans="1:15">
      <c r="A19" s="98" t="s">
        <v>642</v>
      </c>
      <c r="B19" s="98" t="s">
        <v>643</v>
      </c>
      <c r="C19" s="99" t="s">
        <v>671</v>
      </c>
      <c r="D19" s="100">
        <v>2012</v>
      </c>
      <c r="E19" s="101">
        <v>11</v>
      </c>
      <c r="F19" s="101">
        <v>16</v>
      </c>
      <c r="G19" s="98" t="s">
        <v>656</v>
      </c>
      <c r="H19" s="98" t="s">
        <v>657</v>
      </c>
      <c r="I19" s="102" t="s">
        <v>532</v>
      </c>
      <c r="J19" s="102" t="s">
        <v>658</v>
      </c>
      <c r="K19" s="102" t="s">
        <v>661</v>
      </c>
      <c r="L19" s="103">
        <v>1210</v>
      </c>
      <c r="M19" s="98" t="s">
        <v>654</v>
      </c>
      <c r="N19" s="104">
        <v>1043.8</v>
      </c>
      <c r="O19" s="18">
        <v>2012</v>
      </c>
    </row>
    <row r="20" spans="1:15">
      <c r="A20" s="98" t="s">
        <v>642</v>
      </c>
      <c r="B20" s="98" t="s">
        <v>643</v>
      </c>
      <c r="C20" s="99" t="s">
        <v>672</v>
      </c>
      <c r="D20" s="100">
        <v>2012</v>
      </c>
      <c r="E20" s="101">
        <v>11</v>
      </c>
      <c r="F20" s="101">
        <v>16</v>
      </c>
      <c r="G20" s="98" t="s">
        <v>656</v>
      </c>
      <c r="H20" s="98" t="s">
        <v>657</v>
      </c>
      <c r="I20" s="102" t="s">
        <v>535</v>
      </c>
      <c r="J20" s="102" t="s">
        <v>658</v>
      </c>
      <c r="K20" s="102" t="s">
        <v>659</v>
      </c>
      <c r="L20" s="103">
        <v>1210</v>
      </c>
      <c r="M20" s="98" t="s">
        <v>654</v>
      </c>
      <c r="N20" s="104">
        <v>30484.45</v>
      </c>
      <c r="O20" s="18">
        <v>2012</v>
      </c>
    </row>
    <row r="21" spans="1:15">
      <c r="A21" s="98" t="s">
        <v>642</v>
      </c>
      <c r="B21" s="98" t="s">
        <v>643</v>
      </c>
      <c r="C21" s="99" t="s">
        <v>673</v>
      </c>
      <c r="D21" s="100">
        <v>2012</v>
      </c>
      <c r="E21" s="101">
        <v>11</v>
      </c>
      <c r="F21" s="101">
        <v>26</v>
      </c>
      <c r="G21" s="98" t="s">
        <v>645</v>
      </c>
      <c r="H21" s="98" t="s">
        <v>646</v>
      </c>
      <c r="I21" s="102" t="s">
        <v>531</v>
      </c>
      <c r="J21" s="102" t="s">
        <v>647</v>
      </c>
      <c r="K21" s="102" t="s">
        <v>659</v>
      </c>
      <c r="L21" s="103">
        <v>1210</v>
      </c>
      <c r="M21" s="98" t="s">
        <v>664</v>
      </c>
      <c r="N21" s="104">
        <v>5017.09</v>
      </c>
      <c r="O21" s="18">
        <v>2012</v>
      </c>
    </row>
    <row r="22" spans="1:15">
      <c r="A22" s="98" t="s">
        <v>642</v>
      </c>
      <c r="B22" s="98" t="s">
        <v>643</v>
      </c>
      <c r="C22" s="99" t="s">
        <v>674</v>
      </c>
      <c r="D22" s="100">
        <v>2012</v>
      </c>
      <c r="E22" s="101">
        <v>11</v>
      </c>
      <c r="F22" s="101">
        <v>28</v>
      </c>
      <c r="G22" s="98" t="s">
        <v>645</v>
      </c>
      <c r="H22" s="98" t="s">
        <v>646</v>
      </c>
      <c r="I22" s="102" t="s">
        <v>519</v>
      </c>
      <c r="J22" s="102" t="s">
        <v>651</v>
      </c>
      <c r="K22" s="102" t="s">
        <v>675</v>
      </c>
      <c r="L22" s="103">
        <v>1209</v>
      </c>
      <c r="M22" s="98" t="s">
        <v>664</v>
      </c>
      <c r="N22" s="104">
        <v>12605.4</v>
      </c>
      <c r="O22" s="18">
        <v>2012</v>
      </c>
    </row>
    <row r="23" spans="1:15">
      <c r="A23" s="98" t="s">
        <v>642</v>
      </c>
      <c r="B23" s="98" t="s">
        <v>643</v>
      </c>
      <c r="C23" s="99" t="s">
        <v>674</v>
      </c>
      <c r="D23" s="100">
        <v>2012</v>
      </c>
      <c r="E23" s="101">
        <v>11</v>
      </c>
      <c r="F23" s="101">
        <v>28</v>
      </c>
      <c r="G23" s="98" t="s">
        <v>645</v>
      </c>
      <c r="H23" s="98" t="s">
        <v>646</v>
      </c>
      <c r="I23" s="102" t="s">
        <v>519</v>
      </c>
      <c r="J23" s="102" t="s">
        <v>651</v>
      </c>
      <c r="K23" s="102" t="s">
        <v>675</v>
      </c>
      <c r="L23" s="103">
        <v>1210</v>
      </c>
      <c r="M23" s="98" t="s">
        <v>664</v>
      </c>
      <c r="N23" s="104">
        <v>12140.8</v>
      </c>
      <c r="O23" s="18">
        <v>2012</v>
      </c>
    </row>
    <row r="24" spans="1:15">
      <c r="A24" s="98" t="s">
        <v>642</v>
      </c>
      <c r="B24" s="98" t="s">
        <v>643</v>
      </c>
      <c r="C24" s="99" t="s">
        <v>676</v>
      </c>
      <c r="D24" s="100">
        <v>2012</v>
      </c>
      <c r="E24" s="101">
        <v>11</v>
      </c>
      <c r="F24" s="101">
        <v>28</v>
      </c>
      <c r="G24" s="98" t="s">
        <v>645</v>
      </c>
      <c r="H24" s="98" t="s">
        <v>646</v>
      </c>
      <c r="I24" s="102" t="s">
        <v>519</v>
      </c>
      <c r="J24" s="102" t="s">
        <v>651</v>
      </c>
      <c r="K24" s="102" t="s">
        <v>675</v>
      </c>
      <c r="L24" s="103">
        <v>1209</v>
      </c>
      <c r="M24" s="98" t="s">
        <v>653</v>
      </c>
      <c r="N24" s="104">
        <v>1404.28</v>
      </c>
      <c r="O24" s="18">
        <v>2012</v>
      </c>
    </row>
    <row r="25" spans="1:15">
      <c r="A25" s="98" t="s">
        <v>642</v>
      </c>
      <c r="B25" s="98" t="s">
        <v>643</v>
      </c>
      <c r="C25" s="99" t="s">
        <v>676</v>
      </c>
      <c r="D25" s="100">
        <v>2012</v>
      </c>
      <c r="E25" s="101">
        <v>11</v>
      </c>
      <c r="F25" s="101">
        <v>28</v>
      </c>
      <c r="G25" s="98" t="s">
        <v>645</v>
      </c>
      <c r="H25" s="98" t="s">
        <v>646</v>
      </c>
      <c r="I25" s="102" t="s">
        <v>519</v>
      </c>
      <c r="J25" s="102" t="s">
        <v>651</v>
      </c>
      <c r="K25" s="102" t="s">
        <v>675</v>
      </c>
      <c r="L25" s="103">
        <v>1210</v>
      </c>
      <c r="M25" s="98" t="s">
        <v>653</v>
      </c>
      <c r="N25" s="104">
        <v>1338.04</v>
      </c>
      <c r="O25" s="18">
        <v>2012</v>
      </c>
    </row>
    <row r="26" spans="1:15">
      <c r="A26" s="98" t="s">
        <v>642</v>
      </c>
      <c r="B26" s="98" t="s">
        <v>643</v>
      </c>
      <c r="C26" s="99" t="s">
        <v>677</v>
      </c>
      <c r="D26" s="100">
        <v>2012</v>
      </c>
      <c r="E26" s="101">
        <v>12</v>
      </c>
      <c r="F26" s="101">
        <v>4</v>
      </c>
      <c r="G26" s="98" t="s">
        <v>645</v>
      </c>
      <c r="H26" s="98" t="s">
        <v>646</v>
      </c>
      <c r="I26" s="102" t="s">
        <v>530</v>
      </c>
      <c r="J26" s="102" t="s">
        <v>647</v>
      </c>
      <c r="K26" s="102" t="s">
        <v>652</v>
      </c>
      <c r="L26" s="103">
        <v>1210</v>
      </c>
      <c r="M26" s="98" t="s">
        <v>649</v>
      </c>
      <c r="N26" s="104">
        <v>84.16</v>
      </c>
      <c r="O26" s="18">
        <v>2012</v>
      </c>
    </row>
    <row r="27" spans="1:15">
      <c r="A27" s="98" t="s">
        <v>642</v>
      </c>
      <c r="B27" s="98" t="s">
        <v>643</v>
      </c>
      <c r="C27" s="99" t="s">
        <v>678</v>
      </c>
      <c r="D27" s="100">
        <v>2012</v>
      </c>
      <c r="E27" s="101">
        <v>12</v>
      </c>
      <c r="F27" s="101">
        <v>4</v>
      </c>
      <c r="G27" s="98" t="s">
        <v>645</v>
      </c>
      <c r="H27" s="98" t="s">
        <v>646</v>
      </c>
      <c r="I27" s="102" t="s">
        <v>530</v>
      </c>
      <c r="J27" s="102" t="s">
        <v>647</v>
      </c>
      <c r="K27" s="102" t="s">
        <v>652</v>
      </c>
      <c r="L27" s="103">
        <v>1209</v>
      </c>
      <c r="M27" s="98" t="s">
        <v>649</v>
      </c>
      <c r="N27" s="104">
        <v>81.53</v>
      </c>
      <c r="O27" s="18">
        <v>2012</v>
      </c>
    </row>
    <row r="28" spans="1:15">
      <c r="A28" s="98" t="s">
        <v>642</v>
      </c>
      <c r="B28" s="98" t="s">
        <v>643</v>
      </c>
      <c r="C28" s="99" t="s">
        <v>679</v>
      </c>
      <c r="D28" s="100">
        <v>2012</v>
      </c>
      <c r="E28" s="101">
        <v>12</v>
      </c>
      <c r="F28" s="101">
        <v>12</v>
      </c>
      <c r="G28" s="98" t="s">
        <v>645</v>
      </c>
      <c r="H28" s="98" t="s">
        <v>646</v>
      </c>
      <c r="I28" s="102" t="s">
        <v>517</v>
      </c>
      <c r="J28" s="102" t="s">
        <v>651</v>
      </c>
      <c r="K28" s="102" t="s">
        <v>652</v>
      </c>
      <c r="L28" s="103">
        <v>1211</v>
      </c>
      <c r="M28" s="98" t="s">
        <v>653</v>
      </c>
      <c r="N28" s="104">
        <v>90948.06</v>
      </c>
      <c r="O28" s="18">
        <v>2012</v>
      </c>
    </row>
    <row r="29" spans="1:15">
      <c r="A29" s="98" t="s">
        <v>642</v>
      </c>
      <c r="B29" s="98" t="s">
        <v>643</v>
      </c>
      <c r="C29" s="99" t="s">
        <v>679</v>
      </c>
      <c r="D29" s="100">
        <v>2012</v>
      </c>
      <c r="E29" s="101">
        <v>12</v>
      </c>
      <c r="F29" s="101">
        <v>12</v>
      </c>
      <c r="G29" s="98" t="s">
        <v>645</v>
      </c>
      <c r="H29" s="98" t="s">
        <v>646</v>
      </c>
      <c r="I29" s="102" t="s">
        <v>517</v>
      </c>
      <c r="J29" s="102" t="s">
        <v>651</v>
      </c>
      <c r="K29" s="102" t="s">
        <v>652</v>
      </c>
      <c r="L29" s="103">
        <v>1211</v>
      </c>
      <c r="M29" s="98" t="s">
        <v>649</v>
      </c>
      <c r="N29" s="104">
        <v>760.41</v>
      </c>
      <c r="O29" s="18">
        <v>2012</v>
      </c>
    </row>
    <row r="30" spans="1:15">
      <c r="A30" s="98" t="s">
        <v>642</v>
      </c>
      <c r="B30" s="98" t="s">
        <v>643</v>
      </c>
      <c r="C30" s="99" t="s">
        <v>679</v>
      </c>
      <c r="D30" s="100">
        <v>2012</v>
      </c>
      <c r="E30" s="101">
        <v>12</v>
      </c>
      <c r="F30" s="101">
        <v>12</v>
      </c>
      <c r="G30" s="98" t="s">
        <v>645</v>
      </c>
      <c r="H30" s="98" t="s">
        <v>646</v>
      </c>
      <c r="I30" s="102" t="s">
        <v>517</v>
      </c>
      <c r="J30" s="102" t="s">
        <v>651</v>
      </c>
      <c r="K30" s="102" t="s">
        <v>652</v>
      </c>
      <c r="L30" s="103">
        <v>1211</v>
      </c>
      <c r="M30" s="98" t="s">
        <v>654</v>
      </c>
      <c r="N30" s="104">
        <v>27185.23</v>
      </c>
      <c r="O30" s="18">
        <v>2012</v>
      </c>
    </row>
    <row r="31" spans="1:15">
      <c r="A31" s="98" t="s">
        <v>642</v>
      </c>
      <c r="B31" s="98" t="s">
        <v>643</v>
      </c>
      <c r="C31" s="99" t="s">
        <v>679</v>
      </c>
      <c r="D31" s="100">
        <v>2012</v>
      </c>
      <c r="E31" s="101">
        <v>12</v>
      </c>
      <c r="F31" s="101">
        <v>12</v>
      </c>
      <c r="G31" s="98" t="s">
        <v>645</v>
      </c>
      <c r="H31" s="98" t="s">
        <v>646</v>
      </c>
      <c r="I31" s="102" t="s">
        <v>517</v>
      </c>
      <c r="J31" s="102" t="s">
        <v>651</v>
      </c>
      <c r="K31" s="102" t="s">
        <v>652</v>
      </c>
      <c r="L31" s="103">
        <v>1211</v>
      </c>
      <c r="M31" s="98" t="s">
        <v>654</v>
      </c>
      <c r="N31" s="104">
        <v>-92</v>
      </c>
      <c r="O31" s="18">
        <v>2012</v>
      </c>
    </row>
    <row r="32" spans="1:15">
      <c r="A32" s="98" t="s">
        <v>642</v>
      </c>
      <c r="B32" s="98" t="s">
        <v>643</v>
      </c>
      <c r="C32" s="99" t="s">
        <v>680</v>
      </c>
      <c r="D32" s="100">
        <v>2012</v>
      </c>
      <c r="E32" s="101">
        <v>12</v>
      </c>
      <c r="F32" s="101">
        <v>13</v>
      </c>
      <c r="G32" s="98" t="s">
        <v>645</v>
      </c>
      <c r="H32" s="98" t="s">
        <v>646</v>
      </c>
      <c r="I32" s="102" t="s">
        <v>521</v>
      </c>
      <c r="J32" s="102" t="s">
        <v>651</v>
      </c>
      <c r="K32" s="102" t="s">
        <v>681</v>
      </c>
      <c r="L32" s="103">
        <v>1210</v>
      </c>
      <c r="M32" s="98" t="s">
        <v>654</v>
      </c>
      <c r="N32" s="104">
        <v>1924</v>
      </c>
      <c r="O32" s="18">
        <v>2012</v>
      </c>
    </row>
    <row r="33" spans="1:15">
      <c r="A33" s="98" t="s">
        <v>642</v>
      </c>
      <c r="B33" s="98" t="s">
        <v>643</v>
      </c>
      <c r="C33" s="99" t="s">
        <v>682</v>
      </c>
      <c r="D33" s="100">
        <v>2012</v>
      </c>
      <c r="E33" s="101">
        <v>12</v>
      </c>
      <c r="F33" s="101">
        <v>13</v>
      </c>
      <c r="G33" s="98" t="s">
        <v>645</v>
      </c>
      <c r="H33" s="98" t="s">
        <v>646</v>
      </c>
      <c r="I33" s="102" t="s">
        <v>521</v>
      </c>
      <c r="J33" s="102" t="s">
        <v>651</v>
      </c>
      <c r="K33" s="102" t="s">
        <v>681</v>
      </c>
      <c r="L33" s="103">
        <v>1210</v>
      </c>
      <c r="M33" s="98" t="s">
        <v>664</v>
      </c>
      <c r="N33" s="104">
        <v>53626</v>
      </c>
      <c r="O33" s="18">
        <v>2012</v>
      </c>
    </row>
    <row r="34" spans="1:15">
      <c r="A34" s="98" t="s">
        <v>642</v>
      </c>
      <c r="B34" s="98" t="s">
        <v>643</v>
      </c>
      <c r="C34" s="99" t="s">
        <v>683</v>
      </c>
      <c r="D34" s="100">
        <v>2012</v>
      </c>
      <c r="E34" s="101">
        <v>12</v>
      </c>
      <c r="F34" s="101">
        <v>13</v>
      </c>
      <c r="G34" s="98" t="s">
        <v>645</v>
      </c>
      <c r="H34" s="98" t="s">
        <v>646</v>
      </c>
      <c r="I34" s="102" t="s">
        <v>521</v>
      </c>
      <c r="J34" s="102" t="s">
        <v>651</v>
      </c>
      <c r="K34" s="102" t="s">
        <v>681</v>
      </c>
      <c r="L34" s="103">
        <v>1209</v>
      </c>
      <c r="M34" s="98" t="s">
        <v>654</v>
      </c>
      <c r="N34" s="104">
        <v>1994</v>
      </c>
      <c r="O34" s="18">
        <v>2012</v>
      </c>
    </row>
    <row r="35" spans="1:15">
      <c r="A35" s="98" t="s">
        <v>642</v>
      </c>
      <c r="B35" s="98" t="s">
        <v>643</v>
      </c>
      <c r="C35" s="99" t="s">
        <v>684</v>
      </c>
      <c r="D35" s="100">
        <v>2012</v>
      </c>
      <c r="E35" s="101">
        <v>12</v>
      </c>
      <c r="F35" s="101">
        <v>13</v>
      </c>
      <c r="G35" s="98" t="s">
        <v>645</v>
      </c>
      <c r="H35" s="98" t="s">
        <v>646</v>
      </c>
      <c r="I35" s="102" t="s">
        <v>521</v>
      </c>
      <c r="J35" s="102" t="s">
        <v>651</v>
      </c>
      <c r="K35" s="102" t="s">
        <v>681</v>
      </c>
      <c r="L35" s="103">
        <v>1209</v>
      </c>
      <c r="M35" s="98" t="s">
        <v>664</v>
      </c>
      <c r="N35" s="104">
        <v>58223</v>
      </c>
      <c r="O35" s="18">
        <v>2012</v>
      </c>
    </row>
    <row r="36" spans="1:15">
      <c r="A36" s="98" t="s">
        <v>642</v>
      </c>
      <c r="B36" s="98" t="s">
        <v>643</v>
      </c>
      <c r="C36" s="99" t="s">
        <v>685</v>
      </c>
      <c r="D36" s="100">
        <v>2012</v>
      </c>
      <c r="E36" s="101">
        <v>12</v>
      </c>
      <c r="F36" s="101">
        <v>14</v>
      </c>
      <c r="G36" s="98" t="s">
        <v>645</v>
      </c>
      <c r="H36" s="98" t="s">
        <v>646</v>
      </c>
      <c r="I36" s="102" t="s">
        <v>514</v>
      </c>
      <c r="J36" s="102" t="s">
        <v>647</v>
      </c>
      <c r="K36" s="102" t="s">
        <v>686</v>
      </c>
      <c r="L36" s="103">
        <v>1210</v>
      </c>
      <c r="M36" s="98" t="s">
        <v>664</v>
      </c>
      <c r="N36" s="104">
        <v>17801.95</v>
      </c>
      <c r="O36" s="18">
        <v>2012</v>
      </c>
    </row>
    <row r="37" spans="1:15">
      <c r="A37" s="98" t="s">
        <v>642</v>
      </c>
      <c r="B37" s="98" t="s">
        <v>643</v>
      </c>
      <c r="C37" s="99" t="s">
        <v>687</v>
      </c>
      <c r="D37" s="100">
        <v>2012</v>
      </c>
      <c r="E37" s="101">
        <v>12</v>
      </c>
      <c r="F37" s="101">
        <v>14</v>
      </c>
      <c r="G37" s="98" t="s">
        <v>645</v>
      </c>
      <c r="H37" s="98" t="s">
        <v>646</v>
      </c>
      <c r="I37" s="102" t="s">
        <v>514</v>
      </c>
      <c r="J37" s="102" t="s">
        <v>647</v>
      </c>
      <c r="K37" s="102" t="s">
        <v>686</v>
      </c>
      <c r="L37" s="103">
        <v>1209</v>
      </c>
      <c r="M37" s="98" t="s">
        <v>664</v>
      </c>
      <c r="N37" s="104">
        <v>49114.74</v>
      </c>
      <c r="O37" s="18">
        <v>2012</v>
      </c>
    </row>
    <row r="38" spans="1:15">
      <c r="A38" s="98" t="s">
        <v>642</v>
      </c>
      <c r="B38" s="98" t="s">
        <v>643</v>
      </c>
      <c r="C38" s="99" t="s">
        <v>688</v>
      </c>
      <c r="D38" s="100">
        <v>2012</v>
      </c>
      <c r="E38" s="101">
        <v>12</v>
      </c>
      <c r="F38" s="101">
        <v>14</v>
      </c>
      <c r="G38" s="98" t="s">
        <v>645</v>
      </c>
      <c r="H38" s="98" t="s">
        <v>646</v>
      </c>
      <c r="I38" s="102" t="s">
        <v>528</v>
      </c>
      <c r="J38" s="102" t="s">
        <v>647</v>
      </c>
      <c r="K38" s="102" t="s">
        <v>681</v>
      </c>
      <c r="L38" s="103">
        <v>1209</v>
      </c>
      <c r="M38" s="98" t="s">
        <v>654</v>
      </c>
      <c r="N38" s="104">
        <v>3281.85</v>
      </c>
      <c r="O38" s="18">
        <v>2012</v>
      </c>
    </row>
    <row r="39" spans="1:15">
      <c r="A39" s="98" t="s">
        <v>642</v>
      </c>
      <c r="B39" s="98" t="s">
        <v>643</v>
      </c>
      <c r="C39" s="99" t="s">
        <v>689</v>
      </c>
      <c r="D39" s="100">
        <v>2012</v>
      </c>
      <c r="E39" s="101">
        <v>12</v>
      </c>
      <c r="F39" s="101">
        <v>17</v>
      </c>
      <c r="G39" s="98" t="s">
        <v>656</v>
      </c>
      <c r="H39" s="98" t="s">
        <v>657</v>
      </c>
      <c r="I39" s="102" t="s">
        <v>534</v>
      </c>
      <c r="J39" s="102" t="s">
        <v>658</v>
      </c>
      <c r="K39" s="102" t="s">
        <v>668</v>
      </c>
      <c r="L39" s="103">
        <v>1210</v>
      </c>
      <c r="M39" s="98" t="s">
        <v>654</v>
      </c>
      <c r="N39" s="104">
        <v>22853</v>
      </c>
      <c r="O39" s="18">
        <v>2012</v>
      </c>
    </row>
    <row r="40" spans="1:15">
      <c r="A40" s="98" t="s">
        <v>642</v>
      </c>
      <c r="B40" s="98" t="s">
        <v>643</v>
      </c>
      <c r="C40" s="99" t="s">
        <v>690</v>
      </c>
      <c r="D40" s="100">
        <v>2012</v>
      </c>
      <c r="E40" s="101">
        <v>12</v>
      </c>
      <c r="F40" s="101">
        <v>18</v>
      </c>
      <c r="G40" s="98" t="s">
        <v>656</v>
      </c>
      <c r="H40" s="98" t="s">
        <v>657</v>
      </c>
      <c r="I40" s="102" t="s">
        <v>532</v>
      </c>
      <c r="J40" s="102" t="s">
        <v>658</v>
      </c>
      <c r="K40" s="102" t="s">
        <v>661</v>
      </c>
      <c r="L40" s="103">
        <v>1211</v>
      </c>
      <c r="M40" s="98" t="s">
        <v>654</v>
      </c>
      <c r="N40" s="104">
        <v>1045.51</v>
      </c>
      <c r="O40" s="18">
        <v>2012</v>
      </c>
    </row>
    <row r="41" spans="1:15">
      <c r="A41" s="98" t="s">
        <v>642</v>
      </c>
      <c r="B41" s="98" t="s">
        <v>643</v>
      </c>
      <c r="C41" s="99" t="s">
        <v>691</v>
      </c>
      <c r="D41" s="100">
        <v>2012</v>
      </c>
      <c r="E41" s="101">
        <v>12</v>
      </c>
      <c r="F41" s="101">
        <v>18</v>
      </c>
      <c r="G41" s="98" t="s">
        <v>656</v>
      </c>
      <c r="H41" s="98" t="s">
        <v>657</v>
      </c>
      <c r="I41" s="102" t="s">
        <v>535</v>
      </c>
      <c r="J41" s="102" t="s">
        <v>658</v>
      </c>
      <c r="K41" s="102" t="s">
        <v>659</v>
      </c>
      <c r="L41" s="103">
        <v>1211</v>
      </c>
      <c r="M41" s="98" t="s">
        <v>654</v>
      </c>
      <c r="N41" s="104">
        <v>35815.65</v>
      </c>
      <c r="O41" s="18">
        <v>2012</v>
      </c>
    </row>
    <row r="42" spans="1:15">
      <c r="A42" s="98" t="s">
        <v>642</v>
      </c>
      <c r="B42" s="98" t="s">
        <v>643</v>
      </c>
      <c r="C42" s="99" t="s">
        <v>692</v>
      </c>
      <c r="D42" s="100">
        <v>2012</v>
      </c>
      <c r="E42" s="101">
        <v>12</v>
      </c>
      <c r="F42" s="101">
        <v>18</v>
      </c>
      <c r="G42" s="98" t="s">
        <v>656</v>
      </c>
      <c r="H42" s="98" t="s">
        <v>657</v>
      </c>
      <c r="I42" s="102" t="s">
        <v>533</v>
      </c>
      <c r="J42" s="102" t="s">
        <v>658</v>
      </c>
      <c r="K42" s="102" t="s">
        <v>652</v>
      </c>
      <c r="L42" s="103">
        <v>1211</v>
      </c>
      <c r="M42" s="98" t="s">
        <v>649</v>
      </c>
      <c r="N42" s="104">
        <v>1058617.42</v>
      </c>
      <c r="O42" s="18">
        <v>2012</v>
      </c>
    </row>
    <row r="43" spans="1:15">
      <c r="A43" s="98" t="s">
        <v>642</v>
      </c>
      <c r="B43" s="98" t="s">
        <v>643</v>
      </c>
      <c r="C43" s="99" t="s">
        <v>693</v>
      </c>
      <c r="D43" s="100">
        <v>2012</v>
      </c>
      <c r="E43" s="101">
        <v>12</v>
      </c>
      <c r="F43" s="101">
        <v>24</v>
      </c>
      <c r="G43" s="98" t="s">
        <v>645</v>
      </c>
      <c r="H43" s="98" t="s">
        <v>646</v>
      </c>
      <c r="I43" s="102" t="s">
        <v>518</v>
      </c>
      <c r="J43" s="102" t="s">
        <v>651</v>
      </c>
      <c r="K43" s="102" t="s">
        <v>694</v>
      </c>
      <c r="L43" s="103">
        <v>1210</v>
      </c>
      <c r="M43" s="98" t="s">
        <v>664</v>
      </c>
      <c r="N43" s="104">
        <v>945.44</v>
      </c>
      <c r="O43" s="18">
        <v>2012</v>
      </c>
    </row>
    <row r="44" spans="1:15">
      <c r="A44" s="98" t="s">
        <v>642</v>
      </c>
      <c r="B44" s="98" t="s">
        <v>643</v>
      </c>
      <c r="C44" s="99" t="s">
        <v>695</v>
      </c>
      <c r="D44" s="100">
        <v>2012</v>
      </c>
      <c r="E44" s="101">
        <v>12</v>
      </c>
      <c r="F44" s="101">
        <v>24</v>
      </c>
      <c r="G44" s="98" t="s">
        <v>645</v>
      </c>
      <c r="H44" s="98" t="s">
        <v>646</v>
      </c>
      <c r="I44" s="102" t="s">
        <v>518</v>
      </c>
      <c r="J44" s="102" t="s">
        <v>651</v>
      </c>
      <c r="K44" s="102" t="s">
        <v>694</v>
      </c>
      <c r="L44" s="103">
        <v>1210</v>
      </c>
      <c r="M44" s="98" t="s">
        <v>654</v>
      </c>
      <c r="N44" s="104">
        <v>7295.97</v>
      </c>
      <c r="O44" s="18">
        <v>2012</v>
      </c>
    </row>
    <row r="45" spans="1:15">
      <c r="A45" s="105" t="s">
        <v>642</v>
      </c>
      <c r="B45" s="106" t="s">
        <v>696</v>
      </c>
      <c r="C45" s="107" t="s">
        <v>697</v>
      </c>
      <c r="D45" s="106">
        <v>2012</v>
      </c>
      <c r="E45" s="106">
        <v>1</v>
      </c>
      <c r="F45" s="106">
        <v>10</v>
      </c>
      <c r="G45" s="108" t="s">
        <v>698</v>
      </c>
      <c r="H45" s="106" t="s">
        <v>657</v>
      </c>
      <c r="I45" s="106" t="s">
        <v>537</v>
      </c>
      <c r="J45" s="106" t="s">
        <v>658</v>
      </c>
      <c r="K45" s="109" t="s">
        <v>699</v>
      </c>
      <c r="L45" s="106">
        <v>1111</v>
      </c>
      <c r="M45" s="106" t="s">
        <v>700</v>
      </c>
      <c r="N45" s="110">
        <v>168447.64</v>
      </c>
      <c r="O45" s="18">
        <v>2011</v>
      </c>
    </row>
    <row r="46" spans="1:15">
      <c r="A46" s="105" t="s">
        <v>642</v>
      </c>
      <c r="B46" s="106" t="s">
        <v>696</v>
      </c>
      <c r="C46" s="107" t="s">
        <v>701</v>
      </c>
      <c r="D46" s="106">
        <v>2012</v>
      </c>
      <c r="E46" s="106">
        <v>1</v>
      </c>
      <c r="F46" s="106">
        <v>18</v>
      </c>
      <c r="G46" s="108" t="s">
        <v>698</v>
      </c>
      <c r="H46" s="106" t="s">
        <v>657</v>
      </c>
      <c r="I46" s="106" t="s">
        <v>537</v>
      </c>
      <c r="J46" s="106" t="s">
        <v>658</v>
      </c>
      <c r="K46" s="109" t="s">
        <v>699</v>
      </c>
      <c r="L46" s="106">
        <v>1112</v>
      </c>
      <c r="M46" s="106" t="s">
        <v>700</v>
      </c>
      <c r="N46" s="110">
        <v>346517.15</v>
      </c>
      <c r="O46" s="18">
        <v>2011</v>
      </c>
    </row>
    <row r="47" spans="1:15">
      <c r="A47" s="105" t="s">
        <v>642</v>
      </c>
      <c r="B47" s="106" t="s">
        <v>696</v>
      </c>
      <c r="C47" s="107" t="s">
        <v>702</v>
      </c>
      <c r="D47" s="106">
        <v>2012</v>
      </c>
      <c r="E47" s="106">
        <v>3</v>
      </c>
      <c r="F47" s="106">
        <v>12</v>
      </c>
      <c r="G47" s="108" t="s">
        <v>698</v>
      </c>
      <c r="H47" s="106" t="s">
        <v>657</v>
      </c>
      <c r="I47" s="106" t="s">
        <v>537</v>
      </c>
      <c r="J47" s="106" t="s">
        <v>658</v>
      </c>
      <c r="K47" s="109" t="s">
        <v>699</v>
      </c>
      <c r="L47" s="106">
        <v>1201</v>
      </c>
      <c r="M47" s="106" t="s">
        <v>700</v>
      </c>
      <c r="N47" s="110">
        <v>199080.95999999999</v>
      </c>
      <c r="O47" s="18">
        <v>2012</v>
      </c>
    </row>
    <row r="48" spans="1:15">
      <c r="A48" s="98" t="s">
        <v>642</v>
      </c>
      <c r="B48" s="98" t="s">
        <v>643</v>
      </c>
      <c r="C48" s="99" t="s">
        <v>703</v>
      </c>
      <c r="D48" s="100">
        <v>2013</v>
      </c>
      <c r="E48" s="101">
        <v>1</v>
      </c>
      <c r="F48" s="101">
        <v>4</v>
      </c>
      <c r="G48" s="98" t="s">
        <v>645</v>
      </c>
      <c r="H48" s="98" t="s">
        <v>646</v>
      </c>
      <c r="I48" s="102" t="s">
        <v>531</v>
      </c>
      <c r="J48" s="102" t="s">
        <v>647</v>
      </c>
      <c r="K48" s="102" t="s">
        <v>659</v>
      </c>
      <c r="L48" s="103">
        <v>1211</v>
      </c>
      <c r="M48" s="98" t="s">
        <v>664</v>
      </c>
      <c r="N48" s="104">
        <v>6365.55</v>
      </c>
      <c r="O48" s="18">
        <v>2012</v>
      </c>
    </row>
    <row r="49" spans="1:15">
      <c r="A49" s="98" t="s">
        <v>642</v>
      </c>
      <c r="B49" s="98" t="s">
        <v>643</v>
      </c>
      <c r="C49" s="99" t="s">
        <v>704</v>
      </c>
      <c r="D49" s="100">
        <v>2013</v>
      </c>
      <c r="E49" s="101">
        <v>1</v>
      </c>
      <c r="F49" s="101">
        <v>4</v>
      </c>
      <c r="G49" s="98" t="s">
        <v>645</v>
      </c>
      <c r="H49" s="98" t="s">
        <v>646</v>
      </c>
      <c r="I49" s="102" t="s">
        <v>530</v>
      </c>
      <c r="J49" s="102" t="s">
        <v>647</v>
      </c>
      <c r="K49" s="102" t="s">
        <v>705</v>
      </c>
      <c r="L49" s="103">
        <v>1209</v>
      </c>
      <c r="M49" s="98" t="s">
        <v>649</v>
      </c>
      <c r="N49" s="104">
        <v>82.69</v>
      </c>
      <c r="O49" s="18">
        <v>2012</v>
      </c>
    </row>
    <row r="50" spans="1:15">
      <c r="A50" s="98" t="s">
        <v>642</v>
      </c>
      <c r="B50" s="98" t="s">
        <v>643</v>
      </c>
      <c r="C50" s="99" t="s">
        <v>704</v>
      </c>
      <c r="D50" s="100">
        <v>2013</v>
      </c>
      <c r="E50" s="101">
        <v>1</v>
      </c>
      <c r="F50" s="101">
        <v>4</v>
      </c>
      <c r="G50" s="98" t="s">
        <v>645</v>
      </c>
      <c r="H50" s="98" t="s">
        <v>646</v>
      </c>
      <c r="I50" s="102" t="s">
        <v>530</v>
      </c>
      <c r="J50" s="102" t="s">
        <v>647</v>
      </c>
      <c r="K50" s="102" t="s">
        <v>705</v>
      </c>
      <c r="L50" s="103">
        <v>1211</v>
      </c>
      <c r="M50" s="98" t="s">
        <v>649</v>
      </c>
      <c r="N50" s="104">
        <v>83.7</v>
      </c>
      <c r="O50" s="18">
        <v>2012</v>
      </c>
    </row>
    <row r="51" spans="1:15">
      <c r="A51" s="98" t="s">
        <v>642</v>
      </c>
      <c r="B51" s="98" t="s">
        <v>643</v>
      </c>
      <c r="C51" s="99" t="s">
        <v>706</v>
      </c>
      <c r="D51" s="100">
        <v>2013</v>
      </c>
      <c r="E51" s="101">
        <v>1</v>
      </c>
      <c r="F51" s="101">
        <v>8</v>
      </c>
      <c r="G51" s="98" t="s">
        <v>645</v>
      </c>
      <c r="H51" s="98" t="s">
        <v>646</v>
      </c>
      <c r="I51" s="102" t="s">
        <v>522</v>
      </c>
      <c r="J51" s="102" t="s">
        <v>651</v>
      </c>
      <c r="K51" s="102" t="s">
        <v>659</v>
      </c>
      <c r="L51" s="103">
        <v>1209</v>
      </c>
      <c r="M51" s="98" t="s">
        <v>664</v>
      </c>
      <c r="N51" s="104">
        <v>19110.25</v>
      </c>
      <c r="O51" s="18">
        <v>2012</v>
      </c>
    </row>
    <row r="52" spans="1:15">
      <c r="A52" s="98" t="s">
        <v>642</v>
      </c>
      <c r="B52" s="98" t="s">
        <v>643</v>
      </c>
      <c r="C52" s="99" t="s">
        <v>706</v>
      </c>
      <c r="D52" s="100">
        <v>2013</v>
      </c>
      <c r="E52" s="101">
        <v>1</v>
      </c>
      <c r="F52" s="101">
        <v>8</v>
      </c>
      <c r="G52" s="98" t="s">
        <v>645</v>
      </c>
      <c r="H52" s="98" t="s">
        <v>646</v>
      </c>
      <c r="I52" s="102" t="s">
        <v>522</v>
      </c>
      <c r="J52" s="102" t="s">
        <v>651</v>
      </c>
      <c r="K52" s="102" t="s">
        <v>659</v>
      </c>
      <c r="L52" s="103">
        <v>1210</v>
      </c>
      <c r="M52" s="98" t="s">
        <v>664</v>
      </c>
      <c r="N52" s="104">
        <v>19110.25</v>
      </c>
      <c r="O52" s="18">
        <v>2012</v>
      </c>
    </row>
    <row r="53" spans="1:15">
      <c r="A53" s="98" t="s">
        <v>642</v>
      </c>
      <c r="B53" s="98" t="s">
        <v>643</v>
      </c>
      <c r="C53" s="99" t="s">
        <v>706</v>
      </c>
      <c r="D53" s="100">
        <v>2013</v>
      </c>
      <c r="E53" s="101">
        <v>1</v>
      </c>
      <c r="F53" s="101">
        <v>8</v>
      </c>
      <c r="G53" s="98" t="s">
        <v>645</v>
      </c>
      <c r="H53" s="98" t="s">
        <v>646</v>
      </c>
      <c r="I53" s="102" t="s">
        <v>522</v>
      </c>
      <c r="J53" s="102" t="s">
        <v>651</v>
      </c>
      <c r="K53" s="102" t="s">
        <v>659</v>
      </c>
      <c r="L53" s="103">
        <v>1211</v>
      </c>
      <c r="M53" s="98" t="s">
        <v>664</v>
      </c>
      <c r="N53" s="104">
        <v>19110.25</v>
      </c>
      <c r="O53" s="18">
        <v>2012</v>
      </c>
    </row>
    <row r="54" spans="1:15">
      <c r="A54" s="98" t="s">
        <v>642</v>
      </c>
      <c r="B54" s="98" t="s">
        <v>643</v>
      </c>
      <c r="C54" s="99" t="s">
        <v>706</v>
      </c>
      <c r="D54" s="100">
        <v>2013</v>
      </c>
      <c r="E54" s="101">
        <v>1</v>
      </c>
      <c r="F54" s="101">
        <v>8</v>
      </c>
      <c r="G54" s="98" t="s">
        <v>645</v>
      </c>
      <c r="H54" s="98" t="s">
        <v>646</v>
      </c>
      <c r="I54" s="102" t="s">
        <v>522</v>
      </c>
      <c r="J54" s="102" t="s">
        <v>651</v>
      </c>
      <c r="K54" s="102" t="s">
        <v>659</v>
      </c>
      <c r="L54" s="103">
        <v>1212</v>
      </c>
      <c r="M54" s="98" t="s">
        <v>664</v>
      </c>
      <c r="N54" s="104">
        <v>19110.25</v>
      </c>
      <c r="O54" s="18">
        <v>2012</v>
      </c>
    </row>
    <row r="55" spans="1:15">
      <c r="A55" s="98" t="s">
        <v>642</v>
      </c>
      <c r="B55" s="98" t="s">
        <v>643</v>
      </c>
      <c r="C55" s="99" t="s">
        <v>707</v>
      </c>
      <c r="D55" s="100">
        <v>2013</v>
      </c>
      <c r="E55" s="101">
        <v>1</v>
      </c>
      <c r="F55" s="101">
        <v>14</v>
      </c>
      <c r="G55" s="98" t="s">
        <v>645</v>
      </c>
      <c r="H55" s="98" t="s">
        <v>646</v>
      </c>
      <c r="I55" s="102" t="s">
        <v>525</v>
      </c>
      <c r="J55" s="102" t="s">
        <v>647</v>
      </c>
      <c r="K55" s="102" t="s">
        <v>708</v>
      </c>
      <c r="L55" s="103">
        <v>1209</v>
      </c>
      <c r="M55" s="98" t="s">
        <v>653</v>
      </c>
      <c r="N55" s="104">
        <v>122460.54</v>
      </c>
      <c r="O55" s="18">
        <v>2012</v>
      </c>
    </row>
    <row r="56" spans="1:15">
      <c r="A56" s="98" t="s">
        <v>642</v>
      </c>
      <c r="B56" s="98" t="s">
        <v>643</v>
      </c>
      <c r="C56" s="99" t="s">
        <v>709</v>
      </c>
      <c r="D56" s="100">
        <v>2013</v>
      </c>
      <c r="E56" s="101">
        <v>1</v>
      </c>
      <c r="F56" s="101">
        <v>16</v>
      </c>
      <c r="G56" s="98" t="s">
        <v>656</v>
      </c>
      <c r="H56" s="98" t="s">
        <v>657</v>
      </c>
      <c r="I56" s="102" t="s">
        <v>534</v>
      </c>
      <c r="J56" s="102" t="s">
        <v>658</v>
      </c>
      <c r="K56" s="102" t="s">
        <v>668</v>
      </c>
      <c r="L56" s="103">
        <v>1211</v>
      </c>
      <c r="M56" s="98" t="s">
        <v>654</v>
      </c>
      <c r="N56" s="104">
        <v>80364</v>
      </c>
      <c r="O56" s="18">
        <v>2012</v>
      </c>
    </row>
    <row r="57" spans="1:15">
      <c r="A57" s="98" t="s">
        <v>642</v>
      </c>
      <c r="B57" s="98" t="s">
        <v>643</v>
      </c>
      <c r="C57" s="99" t="s">
        <v>710</v>
      </c>
      <c r="D57" s="100">
        <v>2013</v>
      </c>
      <c r="E57" s="101">
        <v>1</v>
      </c>
      <c r="F57" s="101">
        <v>16</v>
      </c>
      <c r="G57" s="98" t="s">
        <v>656</v>
      </c>
      <c r="H57" s="98" t="s">
        <v>657</v>
      </c>
      <c r="I57" s="102" t="s">
        <v>533</v>
      </c>
      <c r="J57" s="102" t="s">
        <v>658</v>
      </c>
      <c r="K57" s="102" t="s">
        <v>652</v>
      </c>
      <c r="L57" s="103">
        <v>1212</v>
      </c>
      <c r="M57" s="98" t="s">
        <v>649</v>
      </c>
      <c r="N57" s="104">
        <v>930670.03</v>
      </c>
      <c r="O57" s="18">
        <v>2012</v>
      </c>
    </row>
    <row r="58" spans="1:15">
      <c r="A58" s="98" t="s">
        <v>642</v>
      </c>
      <c r="B58" s="98" t="s">
        <v>643</v>
      </c>
      <c r="C58" s="99" t="s">
        <v>711</v>
      </c>
      <c r="D58" s="100">
        <v>2013</v>
      </c>
      <c r="E58" s="101">
        <v>1</v>
      </c>
      <c r="F58" s="101">
        <v>17</v>
      </c>
      <c r="G58" s="98" t="s">
        <v>645</v>
      </c>
      <c r="H58" s="98" t="s">
        <v>646</v>
      </c>
      <c r="I58" s="102" t="s">
        <v>517</v>
      </c>
      <c r="J58" s="102" t="s">
        <v>651</v>
      </c>
      <c r="K58" s="102" t="s">
        <v>652</v>
      </c>
      <c r="L58" s="103">
        <v>1212</v>
      </c>
      <c r="M58" s="98" t="s">
        <v>653</v>
      </c>
      <c r="N58" s="104">
        <v>102102.16</v>
      </c>
      <c r="O58" s="18">
        <v>2012</v>
      </c>
    </row>
    <row r="59" spans="1:15">
      <c r="A59" s="98" t="s">
        <v>642</v>
      </c>
      <c r="B59" s="98" t="s">
        <v>643</v>
      </c>
      <c r="C59" s="99" t="s">
        <v>711</v>
      </c>
      <c r="D59" s="100">
        <v>2013</v>
      </c>
      <c r="E59" s="101">
        <v>1</v>
      </c>
      <c r="F59" s="101">
        <v>17</v>
      </c>
      <c r="G59" s="98" t="s">
        <v>645</v>
      </c>
      <c r="H59" s="98" t="s">
        <v>646</v>
      </c>
      <c r="I59" s="102" t="s">
        <v>517</v>
      </c>
      <c r="J59" s="102" t="s">
        <v>651</v>
      </c>
      <c r="K59" s="102" t="s">
        <v>652</v>
      </c>
      <c r="L59" s="103">
        <v>1212</v>
      </c>
      <c r="M59" s="98" t="s">
        <v>649</v>
      </c>
      <c r="N59" s="104">
        <v>1245.67</v>
      </c>
      <c r="O59" s="18">
        <v>2012</v>
      </c>
    </row>
    <row r="60" spans="1:15">
      <c r="A60" s="98" t="s">
        <v>642</v>
      </c>
      <c r="B60" s="98" t="s">
        <v>643</v>
      </c>
      <c r="C60" s="99" t="s">
        <v>711</v>
      </c>
      <c r="D60" s="100">
        <v>2013</v>
      </c>
      <c r="E60" s="101">
        <v>1</v>
      </c>
      <c r="F60" s="101">
        <v>17</v>
      </c>
      <c r="G60" s="98" t="s">
        <v>645</v>
      </c>
      <c r="H60" s="98" t="s">
        <v>646</v>
      </c>
      <c r="I60" s="102" t="s">
        <v>517</v>
      </c>
      <c r="J60" s="102" t="s">
        <v>651</v>
      </c>
      <c r="K60" s="102" t="s">
        <v>652</v>
      </c>
      <c r="L60" s="103">
        <v>1212</v>
      </c>
      <c r="M60" s="98" t="s">
        <v>654</v>
      </c>
      <c r="N60" s="104">
        <v>81169.38</v>
      </c>
      <c r="O60" s="18">
        <v>2012</v>
      </c>
    </row>
    <row r="61" spans="1:15">
      <c r="A61" s="98" t="s">
        <v>642</v>
      </c>
      <c r="B61" s="98" t="s">
        <v>643</v>
      </c>
      <c r="C61" s="99" t="s">
        <v>711</v>
      </c>
      <c r="D61" s="100">
        <v>2013</v>
      </c>
      <c r="E61" s="101">
        <v>1</v>
      </c>
      <c r="F61" s="101">
        <v>17</v>
      </c>
      <c r="G61" s="98" t="s">
        <v>645</v>
      </c>
      <c r="H61" s="98" t="s">
        <v>646</v>
      </c>
      <c r="I61" s="102" t="s">
        <v>517</v>
      </c>
      <c r="J61" s="102" t="s">
        <v>651</v>
      </c>
      <c r="K61" s="102" t="s">
        <v>652</v>
      </c>
      <c r="L61" s="103">
        <v>1212</v>
      </c>
      <c r="M61" s="98" t="s">
        <v>654</v>
      </c>
      <c r="N61" s="104">
        <v>-34</v>
      </c>
      <c r="O61" s="18">
        <v>2012</v>
      </c>
    </row>
    <row r="62" spans="1:15">
      <c r="A62" s="98" t="s">
        <v>642</v>
      </c>
      <c r="B62" s="98" t="s">
        <v>643</v>
      </c>
      <c r="C62" s="99" t="s">
        <v>711</v>
      </c>
      <c r="D62" s="100">
        <v>2013</v>
      </c>
      <c r="E62" s="101">
        <v>1</v>
      </c>
      <c r="F62" s="101">
        <v>17</v>
      </c>
      <c r="G62" s="98" t="s">
        <v>645</v>
      </c>
      <c r="H62" s="98" t="s">
        <v>646</v>
      </c>
      <c r="I62" s="102" t="s">
        <v>517</v>
      </c>
      <c r="J62" s="102" t="s">
        <v>651</v>
      </c>
      <c r="K62" s="102" t="s">
        <v>652</v>
      </c>
      <c r="L62" s="103">
        <v>1212</v>
      </c>
      <c r="M62" s="98" t="s">
        <v>654</v>
      </c>
      <c r="N62" s="104">
        <v>-6</v>
      </c>
      <c r="O62" s="18">
        <v>2012</v>
      </c>
    </row>
    <row r="63" spans="1:15">
      <c r="A63" s="98" t="s">
        <v>642</v>
      </c>
      <c r="B63" s="98" t="s">
        <v>643</v>
      </c>
      <c r="C63" s="99" t="s">
        <v>712</v>
      </c>
      <c r="D63" s="100">
        <v>2013</v>
      </c>
      <c r="E63" s="101">
        <v>1</v>
      </c>
      <c r="F63" s="101">
        <v>18</v>
      </c>
      <c r="G63" s="98" t="s">
        <v>645</v>
      </c>
      <c r="H63" s="98" t="s">
        <v>646</v>
      </c>
      <c r="I63" s="102" t="s">
        <v>519</v>
      </c>
      <c r="J63" s="102" t="s">
        <v>651</v>
      </c>
      <c r="K63" s="102" t="s">
        <v>675</v>
      </c>
      <c r="L63" s="103">
        <v>1211</v>
      </c>
      <c r="M63" s="98" t="s">
        <v>653</v>
      </c>
      <c r="N63" s="104">
        <v>1288.3699999999999</v>
      </c>
      <c r="O63" s="18">
        <v>2012</v>
      </c>
    </row>
    <row r="64" spans="1:15">
      <c r="A64" s="98" t="s">
        <v>642</v>
      </c>
      <c r="B64" s="98" t="s">
        <v>643</v>
      </c>
      <c r="C64" s="99" t="s">
        <v>712</v>
      </c>
      <c r="D64" s="100">
        <v>2013</v>
      </c>
      <c r="E64" s="101">
        <v>1</v>
      </c>
      <c r="F64" s="101">
        <v>18</v>
      </c>
      <c r="G64" s="98" t="s">
        <v>645</v>
      </c>
      <c r="H64" s="98" t="s">
        <v>646</v>
      </c>
      <c r="I64" s="102" t="s">
        <v>519</v>
      </c>
      <c r="J64" s="102" t="s">
        <v>651</v>
      </c>
      <c r="K64" s="102" t="s">
        <v>675</v>
      </c>
      <c r="L64" s="103">
        <v>1212</v>
      </c>
      <c r="M64" s="98" t="s">
        <v>653</v>
      </c>
      <c r="N64" s="104">
        <v>1228.75</v>
      </c>
      <c r="O64" s="18">
        <v>2012</v>
      </c>
    </row>
    <row r="65" spans="1:15">
      <c r="A65" s="98" t="s">
        <v>642</v>
      </c>
      <c r="B65" s="98" t="s">
        <v>643</v>
      </c>
      <c r="C65" s="99" t="s">
        <v>713</v>
      </c>
      <c r="D65" s="100">
        <v>2013</v>
      </c>
      <c r="E65" s="101">
        <v>1</v>
      </c>
      <c r="F65" s="101">
        <v>18</v>
      </c>
      <c r="G65" s="98" t="s">
        <v>645</v>
      </c>
      <c r="H65" s="98" t="s">
        <v>646</v>
      </c>
      <c r="I65" s="102" t="s">
        <v>519</v>
      </c>
      <c r="J65" s="102" t="s">
        <v>651</v>
      </c>
      <c r="K65" s="102" t="s">
        <v>675</v>
      </c>
      <c r="L65" s="103">
        <v>1211</v>
      </c>
      <c r="M65" s="98" t="s">
        <v>664</v>
      </c>
      <c r="N65" s="104">
        <v>11570.58</v>
      </c>
      <c r="O65" s="18">
        <v>2012</v>
      </c>
    </row>
    <row r="66" spans="1:15">
      <c r="A66" s="98" t="s">
        <v>642</v>
      </c>
      <c r="B66" s="98" t="s">
        <v>643</v>
      </c>
      <c r="C66" s="99" t="s">
        <v>713</v>
      </c>
      <c r="D66" s="100">
        <v>2013</v>
      </c>
      <c r="E66" s="101">
        <v>1</v>
      </c>
      <c r="F66" s="101">
        <v>18</v>
      </c>
      <c r="G66" s="98" t="s">
        <v>645</v>
      </c>
      <c r="H66" s="98" t="s">
        <v>646</v>
      </c>
      <c r="I66" s="102" t="s">
        <v>519</v>
      </c>
      <c r="J66" s="102" t="s">
        <v>651</v>
      </c>
      <c r="K66" s="102" t="s">
        <v>675</v>
      </c>
      <c r="L66" s="103">
        <v>1212</v>
      </c>
      <c r="M66" s="98" t="s">
        <v>664</v>
      </c>
      <c r="N66" s="104">
        <v>11381.69</v>
      </c>
      <c r="O66" s="18">
        <v>2012</v>
      </c>
    </row>
    <row r="67" spans="1:15">
      <c r="A67" s="98" t="s">
        <v>642</v>
      </c>
      <c r="B67" s="98" t="s">
        <v>643</v>
      </c>
      <c r="C67" s="99" t="s">
        <v>714</v>
      </c>
      <c r="D67" s="100">
        <v>2013</v>
      </c>
      <c r="E67" s="101">
        <v>1</v>
      </c>
      <c r="F67" s="101">
        <v>18</v>
      </c>
      <c r="G67" s="98" t="s">
        <v>645</v>
      </c>
      <c r="H67" s="98" t="s">
        <v>646</v>
      </c>
      <c r="I67" s="102" t="s">
        <v>521</v>
      </c>
      <c r="J67" s="102" t="s">
        <v>651</v>
      </c>
      <c r="K67" s="102" t="s">
        <v>681</v>
      </c>
      <c r="L67" s="103">
        <v>1211</v>
      </c>
      <c r="M67" s="98" t="s">
        <v>664</v>
      </c>
      <c r="N67" s="104">
        <v>48538</v>
      </c>
      <c r="O67" s="18">
        <v>2012</v>
      </c>
    </row>
    <row r="68" spans="1:15">
      <c r="A68" s="98" t="s">
        <v>642</v>
      </c>
      <c r="B68" s="98" t="s">
        <v>643</v>
      </c>
      <c r="C68" s="99" t="s">
        <v>715</v>
      </c>
      <c r="D68" s="100">
        <v>2013</v>
      </c>
      <c r="E68" s="101">
        <v>1</v>
      </c>
      <c r="F68" s="101">
        <v>18</v>
      </c>
      <c r="G68" s="98" t="s">
        <v>645</v>
      </c>
      <c r="H68" s="98" t="s">
        <v>646</v>
      </c>
      <c r="I68" s="102" t="s">
        <v>521</v>
      </c>
      <c r="J68" s="102" t="s">
        <v>651</v>
      </c>
      <c r="K68" s="102" t="s">
        <v>681</v>
      </c>
      <c r="L68" s="103">
        <v>1211</v>
      </c>
      <c r="M68" s="98" t="s">
        <v>654</v>
      </c>
      <c r="N68" s="104">
        <v>1956</v>
      </c>
      <c r="O68" s="18">
        <v>2012</v>
      </c>
    </row>
    <row r="69" spans="1:15">
      <c r="A69" s="98" t="s">
        <v>642</v>
      </c>
      <c r="B69" s="98" t="s">
        <v>643</v>
      </c>
      <c r="C69" s="99" t="s">
        <v>716</v>
      </c>
      <c r="D69" s="100">
        <v>2013</v>
      </c>
      <c r="E69" s="101">
        <v>1</v>
      </c>
      <c r="F69" s="101">
        <v>18</v>
      </c>
      <c r="G69" s="98" t="s">
        <v>645</v>
      </c>
      <c r="H69" s="98" t="s">
        <v>646</v>
      </c>
      <c r="I69" s="102" t="s">
        <v>521</v>
      </c>
      <c r="J69" s="102" t="s">
        <v>651</v>
      </c>
      <c r="K69" s="102" t="s">
        <v>681</v>
      </c>
      <c r="L69" s="103">
        <v>1212</v>
      </c>
      <c r="M69" s="98" t="s">
        <v>664</v>
      </c>
      <c r="N69" s="104">
        <v>44573</v>
      </c>
      <c r="O69" s="18">
        <v>2012</v>
      </c>
    </row>
    <row r="70" spans="1:15">
      <c r="A70" s="98" t="s">
        <v>642</v>
      </c>
      <c r="B70" s="98" t="s">
        <v>643</v>
      </c>
      <c r="C70" s="99" t="s">
        <v>717</v>
      </c>
      <c r="D70" s="100">
        <v>2013</v>
      </c>
      <c r="E70" s="101">
        <v>1</v>
      </c>
      <c r="F70" s="101">
        <v>18</v>
      </c>
      <c r="G70" s="98" t="s">
        <v>645</v>
      </c>
      <c r="H70" s="98" t="s">
        <v>646</v>
      </c>
      <c r="I70" s="102" t="s">
        <v>521</v>
      </c>
      <c r="J70" s="102" t="s">
        <v>651</v>
      </c>
      <c r="K70" s="102" t="s">
        <v>681</v>
      </c>
      <c r="L70" s="103">
        <v>1212</v>
      </c>
      <c r="M70" s="98" t="s">
        <v>654</v>
      </c>
      <c r="N70" s="104">
        <v>1899</v>
      </c>
      <c r="O70" s="18">
        <v>2012</v>
      </c>
    </row>
    <row r="71" spans="1:15">
      <c r="A71" s="98" t="s">
        <v>642</v>
      </c>
      <c r="B71" s="98" t="s">
        <v>643</v>
      </c>
      <c r="C71" s="99" t="s">
        <v>718</v>
      </c>
      <c r="D71" s="100">
        <v>2013</v>
      </c>
      <c r="E71" s="101">
        <v>1</v>
      </c>
      <c r="F71" s="101">
        <v>28</v>
      </c>
      <c r="G71" s="98" t="s">
        <v>645</v>
      </c>
      <c r="H71" s="98" t="s">
        <v>646</v>
      </c>
      <c r="I71" s="102" t="s">
        <v>514</v>
      </c>
      <c r="J71" s="102" t="s">
        <v>647</v>
      </c>
      <c r="K71" s="102" t="s">
        <v>686</v>
      </c>
      <c r="L71" s="103">
        <v>1211</v>
      </c>
      <c r="M71" s="98" t="s">
        <v>664</v>
      </c>
      <c r="N71" s="104">
        <v>6774.3</v>
      </c>
      <c r="O71" s="18">
        <v>2012</v>
      </c>
    </row>
    <row r="72" spans="1:15">
      <c r="A72" s="98" t="s">
        <v>642</v>
      </c>
      <c r="B72" s="98" t="s">
        <v>643</v>
      </c>
      <c r="C72" s="99" t="s">
        <v>719</v>
      </c>
      <c r="D72" s="100">
        <v>2013</v>
      </c>
      <c r="E72" s="101">
        <v>2</v>
      </c>
      <c r="F72" s="101">
        <v>17</v>
      </c>
      <c r="G72" s="98" t="s">
        <v>645</v>
      </c>
      <c r="H72" s="98" t="s">
        <v>646</v>
      </c>
      <c r="I72" s="102" t="s">
        <v>525</v>
      </c>
      <c r="J72" s="102" t="s">
        <v>647</v>
      </c>
      <c r="K72" s="102" t="s">
        <v>708</v>
      </c>
      <c r="L72" s="103">
        <v>1210</v>
      </c>
      <c r="M72" s="98" t="s">
        <v>653</v>
      </c>
      <c r="N72" s="104">
        <v>120165.69</v>
      </c>
      <c r="O72" s="18">
        <v>2012</v>
      </c>
    </row>
    <row r="73" spans="1:15">
      <c r="A73" s="98" t="s">
        <v>642</v>
      </c>
      <c r="B73" s="98" t="s">
        <v>643</v>
      </c>
      <c r="C73" s="99" t="s">
        <v>720</v>
      </c>
      <c r="D73" s="100">
        <v>2013</v>
      </c>
      <c r="E73" s="101">
        <v>2</v>
      </c>
      <c r="F73" s="101">
        <v>17</v>
      </c>
      <c r="G73" s="98" t="s">
        <v>645</v>
      </c>
      <c r="H73" s="98" t="s">
        <v>646</v>
      </c>
      <c r="I73" s="102" t="s">
        <v>531</v>
      </c>
      <c r="J73" s="102" t="s">
        <v>647</v>
      </c>
      <c r="K73" s="102" t="s">
        <v>659</v>
      </c>
      <c r="L73" s="103">
        <v>1212</v>
      </c>
      <c r="M73" s="98" t="s">
        <v>664</v>
      </c>
      <c r="N73" s="104">
        <v>6429.4</v>
      </c>
      <c r="O73" s="18">
        <v>2012</v>
      </c>
    </row>
    <row r="74" spans="1:15">
      <c r="A74" s="98" t="s">
        <v>642</v>
      </c>
      <c r="B74" s="98" t="s">
        <v>643</v>
      </c>
      <c r="C74" s="99" t="s">
        <v>721</v>
      </c>
      <c r="D74" s="100">
        <v>2013</v>
      </c>
      <c r="E74" s="101">
        <v>2</v>
      </c>
      <c r="F74" s="101">
        <v>17</v>
      </c>
      <c r="G74" s="98" t="s">
        <v>645</v>
      </c>
      <c r="H74" s="98" t="s">
        <v>646</v>
      </c>
      <c r="I74" s="102" t="s">
        <v>531</v>
      </c>
      <c r="J74" s="102" t="s">
        <v>647</v>
      </c>
      <c r="K74" s="102" t="s">
        <v>659</v>
      </c>
      <c r="L74" s="103">
        <v>1209</v>
      </c>
      <c r="M74" s="98" t="s">
        <v>654</v>
      </c>
      <c r="N74" s="104">
        <v>4</v>
      </c>
      <c r="O74" s="18">
        <v>2012</v>
      </c>
    </row>
    <row r="75" spans="1:15">
      <c r="A75" s="98" t="s">
        <v>642</v>
      </c>
      <c r="B75" s="98" t="s">
        <v>643</v>
      </c>
      <c r="C75" s="99" t="s">
        <v>722</v>
      </c>
      <c r="D75" s="100">
        <v>2013</v>
      </c>
      <c r="E75" s="101">
        <v>2</v>
      </c>
      <c r="F75" s="101">
        <v>17</v>
      </c>
      <c r="G75" s="98" t="s">
        <v>645</v>
      </c>
      <c r="H75" s="98" t="s">
        <v>646</v>
      </c>
      <c r="I75" s="102" t="s">
        <v>531</v>
      </c>
      <c r="J75" s="102" t="s">
        <v>647</v>
      </c>
      <c r="K75" s="102" t="s">
        <v>659</v>
      </c>
      <c r="L75" s="103">
        <v>1210</v>
      </c>
      <c r="M75" s="98" t="s">
        <v>654</v>
      </c>
      <c r="N75" s="104">
        <v>35</v>
      </c>
      <c r="O75" s="18">
        <v>2012</v>
      </c>
    </row>
    <row r="76" spans="1:15">
      <c r="A76" s="98" t="s">
        <v>642</v>
      </c>
      <c r="B76" s="98" t="s">
        <v>643</v>
      </c>
      <c r="C76" s="99" t="s">
        <v>723</v>
      </c>
      <c r="D76" s="100">
        <v>2013</v>
      </c>
      <c r="E76" s="101">
        <v>2</v>
      </c>
      <c r="F76" s="101">
        <v>17</v>
      </c>
      <c r="G76" s="98" t="s">
        <v>645</v>
      </c>
      <c r="H76" s="98" t="s">
        <v>646</v>
      </c>
      <c r="I76" s="102" t="s">
        <v>508</v>
      </c>
      <c r="J76" s="102" t="s">
        <v>647</v>
      </c>
      <c r="K76" s="102" t="s">
        <v>686</v>
      </c>
      <c r="L76" s="103">
        <v>1211</v>
      </c>
      <c r="M76" s="98" t="s">
        <v>664</v>
      </c>
      <c r="N76" s="104">
        <v>6774.3</v>
      </c>
      <c r="O76" s="18">
        <v>2012</v>
      </c>
    </row>
    <row r="77" spans="1:15">
      <c r="A77" s="98" t="s">
        <v>642</v>
      </c>
      <c r="B77" s="98" t="s">
        <v>643</v>
      </c>
      <c r="C77" s="99" t="s">
        <v>723</v>
      </c>
      <c r="D77" s="100">
        <v>2013</v>
      </c>
      <c r="E77" s="101">
        <v>2</v>
      </c>
      <c r="F77" s="101">
        <v>17</v>
      </c>
      <c r="G77" s="98" t="s">
        <v>645</v>
      </c>
      <c r="H77" s="98" t="s">
        <v>646</v>
      </c>
      <c r="I77" s="102" t="s">
        <v>508</v>
      </c>
      <c r="J77" s="102" t="s">
        <v>647</v>
      </c>
      <c r="K77" s="102" t="s">
        <v>686</v>
      </c>
      <c r="L77" s="103">
        <v>1212</v>
      </c>
      <c r="M77" s="98" t="s">
        <v>664</v>
      </c>
      <c r="N77" s="104">
        <v>1705.9</v>
      </c>
      <c r="O77" s="18">
        <v>2012</v>
      </c>
    </row>
    <row r="78" spans="1:15">
      <c r="A78" s="98" t="s">
        <v>642</v>
      </c>
      <c r="B78" s="98" t="s">
        <v>643</v>
      </c>
      <c r="C78" s="99" t="s">
        <v>724</v>
      </c>
      <c r="D78" s="100">
        <v>2013</v>
      </c>
      <c r="E78" s="101">
        <v>2</v>
      </c>
      <c r="F78" s="101">
        <v>17</v>
      </c>
      <c r="G78" s="98" t="s">
        <v>645</v>
      </c>
      <c r="H78" s="98" t="s">
        <v>646</v>
      </c>
      <c r="I78" s="102" t="s">
        <v>517</v>
      </c>
      <c r="J78" s="102" t="s">
        <v>651</v>
      </c>
      <c r="K78" s="102" t="s">
        <v>652</v>
      </c>
      <c r="L78" s="103">
        <v>1301</v>
      </c>
      <c r="M78" s="98" t="s">
        <v>653</v>
      </c>
      <c r="N78" s="104">
        <v>124936.9</v>
      </c>
      <c r="O78" s="18">
        <v>2013</v>
      </c>
    </row>
    <row r="79" spans="1:15">
      <c r="A79" s="98" t="s">
        <v>642</v>
      </c>
      <c r="B79" s="98" t="s">
        <v>643</v>
      </c>
      <c r="C79" s="99" t="s">
        <v>724</v>
      </c>
      <c r="D79" s="100">
        <v>2013</v>
      </c>
      <c r="E79" s="101">
        <v>2</v>
      </c>
      <c r="F79" s="101">
        <v>17</v>
      </c>
      <c r="G79" s="98" t="s">
        <v>645</v>
      </c>
      <c r="H79" s="98" t="s">
        <v>646</v>
      </c>
      <c r="I79" s="102" t="s">
        <v>517</v>
      </c>
      <c r="J79" s="102" t="s">
        <v>651</v>
      </c>
      <c r="K79" s="102" t="s">
        <v>652</v>
      </c>
      <c r="L79" s="103">
        <v>1301</v>
      </c>
      <c r="M79" s="98" t="s">
        <v>649</v>
      </c>
      <c r="N79" s="104">
        <v>1764.1</v>
      </c>
      <c r="O79" s="18">
        <v>2013</v>
      </c>
    </row>
    <row r="80" spans="1:15">
      <c r="A80" s="98" t="s">
        <v>642</v>
      </c>
      <c r="B80" s="98" t="s">
        <v>643</v>
      </c>
      <c r="C80" s="99" t="s">
        <v>725</v>
      </c>
      <c r="D80" s="100">
        <v>2013</v>
      </c>
      <c r="E80" s="101">
        <v>2</v>
      </c>
      <c r="F80" s="101">
        <v>18</v>
      </c>
      <c r="G80" s="98" t="s">
        <v>645</v>
      </c>
      <c r="H80" s="98" t="s">
        <v>646</v>
      </c>
      <c r="I80" s="102" t="s">
        <v>524</v>
      </c>
      <c r="J80" s="102" t="s">
        <v>647</v>
      </c>
      <c r="K80" s="102" t="s">
        <v>726</v>
      </c>
      <c r="L80" s="103">
        <v>1209</v>
      </c>
      <c r="M80" s="98" t="s">
        <v>664</v>
      </c>
      <c r="N80" s="104">
        <v>21591</v>
      </c>
      <c r="O80" s="18">
        <v>2012</v>
      </c>
    </row>
    <row r="81" spans="1:15">
      <c r="A81" s="98" t="s">
        <v>642</v>
      </c>
      <c r="B81" s="98" t="s">
        <v>643</v>
      </c>
      <c r="C81" s="99" t="s">
        <v>727</v>
      </c>
      <c r="D81" s="100">
        <v>2013</v>
      </c>
      <c r="E81" s="101">
        <v>2</v>
      </c>
      <c r="F81" s="101">
        <v>18</v>
      </c>
      <c r="G81" s="98" t="s">
        <v>645</v>
      </c>
      <c r="H81" s="98" t="s">
        <v>646</v>
      </c>
      <c r="I81" s="102" t="s">
        <v>524</v>
      </c>
      <c r="J81" s="102" t="s">
        <v>647</v>
      </c>
      <c r="K81" s="102" t="s">
        <v>726</v>
      </c>
      <c r="L81" s="103">
        <v>1210</v>
      </c>
      <c r="M81" s="98" t="s">
        <v>664</v>
      </c>
      <c r="N81" s="104">
        <v>25164</v>
      </c>
      <c r="O81" s="18">
        <v>2012</v>
      </c>
    </row>
    <row r="82" spans="1:15">
      <c r="A82" s="98" t="s">
        <v>642</v>
      </c>
      <c r="B82" s="98" t="s">
        <v>643</v>
      </c>
      <c r="C82" s="99" t="s">
        <v>728</v>
      </c>
      <c r="D82" s="100">
        <v>2013</v>
      </c>
      <c r="E82" s="101">
        <v>2</v>
      </c>
      <c r="F82" s="101">
        <v>26</v>
      </c>
      <c r="G82" s="98" t="s">
        <v>645</v>
      </c>
      <c r="H82" s="98" t="s">
        <v>646</v>
      </c>
      <c r="I82" s="102" t="s">
        <v>514</v>
      </c>
      <c r="J82" s="102" t="s">
        <v>647</v>
      </c>
      <c r="K82" s="102" t="s">
        <v>686</v>
      </c>
      <c r="L82" s="103">
        <v>1211</v>
      </c>
      <c r="M82" s="98" t="s">
        <v>664</v>
      </c>
      <c r="N82" s="104">
        <v>-6774.3</v>
      </c>
      <c r="O82" s="18">
        <v>2012</v>
      </c>
    </row>
    <row r="83" spans="1:15">
      <c r="A83" s="98" t="s">
        <v>642</v>
      </c>
      <c r="B83" s="98" t="s">
        <v>643</v>
      </c>
      <c r="C83" s="99" t="s">
        <v>729</v>
      </c>
      <c r="D83" s="111">
        <v>2013</v>
      </c>
      <c r="E83" s="101">
        <v>3</v>
      </c>
      <c r="F83" s="101">
        <v>1</v>
      </c>
      <c r="G83" s="98" t="s">
        <v>645</v>
      </c>
      <c r="H83" s="98" t="s">
        <v>646</v>
      </c>
      <c r="I83" s="102" t="s">
        <v>520</v>
      </c>
      <c r="J83" s="102" t="s">
        <v>651</v>
      </c>
      <c r="K83" s="102" t="s">
        <v>730</v>
      </c>
      <c r="L83" s="103">
        <v>1209</v>
      </c>
      <c r="M83" s="98" t="s">
        <v>653</v>
      </c>
      <c r="N83" s="104">
        <v>15948.87</v>
      </c>
      <c r="O83" s="18">
        <v>2012</v>
      </c>
    </row>
    <row r="84" spans="1:15">
      <c r="A84" s="98" t="s">
        <v>642</v>
      </c>
      <c r="B84" s="98" t="s">
        <v>643</v>
      </c>
      <c r="C84" s="99" t="s">
        <v>729</v>
      </c>
      <c r="D84" s="111">
        <v>2013</v>
      </c>
      <c r="E84" s="101">
        <v>3</v>
      </c>
      <c r="F84" s="101">
        <v>1</v>
      </c>
      <c r="G84" s="98" t="s">
        <v>645</v>
      </c>
      <c r="H84" s="98" t="s">
        <v>646</v>
      </c>
      <c r="I84" s="102" t="s">
        <v>520</v>
      </c>
      <c r="J84" s="102" t="s">
        <v>651</v>
      </c>
      <c r="K84" s="102" t="s">
        <v>730</v>
      </c>
      <c r="L84" s="103">
        <v>1210</v>
      </c>
      <c r="M84" s="98" t="s">
        <v>653</v>
      </c>
      <c r="N84" s="104">
        <v>15726.34</v>
      </c>
      <c r="O84" s="18">
        <v>2012</v>
      </c>
    </row>
    <row r="85" spans="1:15">
      <c r="A85" s="98" t="s">
        <v>642</v>
      </c>
      <c r="B85" s="98" t="s">
        <v>643</v>
      </c>
      <c r="C85" s="99" t="s">
        <v>729</v>
      </c>
      <c r="D85" s="111">
        <v>2013</v>
      </c>
      <c r="E85" s="101">
        <v>3</v>
      </c>
      <c r="F85" s="101">
        <v>1</v>
      </c>
      <c r="G85" s="98" t="s">
        <v>645</v>
      </c>
      <c r="H85" s="98" t="s">
        <v>646</v>
      </c>
      <c r="I85" s="102" t="s">
        <v>520</v>
      </c>
      <c r="J85" s="102" t="s">
        <v>651</v>
      </c>
      <c r="K85" s="102" t="s">
        <v>730</v>
      </c>
      <c r="L85" s="103">
        <v>1211</v>
      </c>
      <c r="M85" s="98" t="s">
        <v>653</v>
      </c>
      <c r="N85" s="104">
        <v>15057.4</v>
      </c>
      <c r="O85" s="18">
        <v>2012</v>
      </c>
    </row>
    <row r="86" spans="1:15">
      <c r="A86" s="98" t="s">
        <v>642</v>
      </c>
      <c r="B86" s="98" t="s">
        <v>643</v>
      </c>
      <c r="C86" s="99" t="s">
        <v>729</v>
      </c>
      <c r="D86" s="111">
        <v>2013</v>
      </c>
      <c r="E86" s="101">
        <v>3</v>
      </c>
      <c r="F86" s="101">
        <v>1</v>
      </c>
      <c r="G86" s="98" t="s">
        <v>645</v>
      </c>
      <c r="H86" s="98" t="s">
        <v>646</v>
      </c>
      <c r="I86" s="102" t="s">
        <v>520</v>
      </c>
      <c r="J86" s="102" t="s">
        <v>651</v>
      </c>
      <c r="K86" s="102" t="s">
        <v>730</v>
      </c>
      <c r="L86" s="103">
        <v>1212</v>
      </c>
      <c r="M86" s="98" t="s">
        <v>653</v>
      </c>
      <c r="N86" s="104">
        <v>14070.72</v>
      </c>
      <c r="O86" s="18">
        <v>2012</v>
      </c>
    </row>
    <row r="87" spans="1:15">
      <c r="A87" s="98" t="s">
        <v>642</v>
      </c>
      <c r="B87" s="98" t="s">
        <v>643</v>
      </c>
      <c r="C87" s="99" t="s">
        <v>729</v>
      </c>
      <c r="D87" s="111">
        <v>2013</v>
      </c>
      <c r="E87" s="101">
        <v>3</v>
      </c>
      <c r="F87" s="101">
        <v>1</v>
      </c>
      <c r="G87" s="98" t="s">
        <v>645</v>
      </c>
      <c r="H87" s="98" t="s">
        <v>646</v>
      </c>
      <c r="I87" s="102" t="s">
        <v>520</v>
      </c>
      <c r="J87" s="102" t="s">
        <v>651</v>
      </c>
      <c r="K87" s="102" t="s">
        <v>730</v>
      </c>
      <c r="L87" s="103">
        <v>1301</v>
      </c>
      <c r="M87" s="98" t="s">
        <v>653</v>
      </c>
      <c r="N87" s="104">
        <v>12732.63</v>
      </c>
      <c r="O87" s="18">
        <v>2013</v>
      </c>
    </row>
    <row r="88" spans="1:15">
      <c r="A88" s="98" t="s">
        <v>642</v>
      </c>
      <c r="B88" s="98" t="s">
        <v>643</v>
      </c>
      <c r="C88" s="99" t="s">
        <v>731</v>
      </c>
      <c r="D88" s="111">
        <v>2013</v>
      </c>
      <c r="E88" s="101">
        <v>3</v>
      </c>
      <c r="F88" s="101" t="s">
        <v>732</v>
      </c>
      <c r="G88" s="98" t="s">
        <v>645</v>
      </c>
      <c r="H88" s="98" t="s">
        <v>646</v>
      </c>
      <c r="I88" s="102" t="s">
        <v>530</v>
      </c>
      <c r="J88" s="102" t="s">
        <v>647</v>
      </c>
      <c r="K88" s="102" t="s">
        <v>652</v>
      </c>
      <c r="L88" s="103">
        <v>1210</v>
      </c>
      <c r="M88" s="98" t="s">
        <v>649</v>
      </c>
      <c r="N88" s="104">
        <v>79.42</v>
      </c>
      <c r="O88" s="18">
        <v>2012</v>
      </c>
    </row>
    <row r="89" spans="1:15">
      <c r="A89" s="98" t="s">
        <v>642</v>
      </c>
      <c r="B89" s="98" t="s">
        <v>643</v>
      </c>
      <c r="C89" s="99" t="s">
        <v>731</v>
      </c>
      <c r="D89" s="111">
        <v>2013</v>
      </c>
      <c r="E89" s="101">
        <v>3</v>
      </c>
      <c r="F89" s="101" t="s">
        <v>732</v>
      </c>
      <c r="G89" s="98" t="s">
        <v>645</v>
      </c>
      <c r="H89" s="98" t="s">
        <v>646</v>
      </c>
      <c r="I89" s="102" t="s">
        <v>530</v>
      </c>
      <c r="J89" s="102" t="s">
        <v>647</v>
      </c>
      <c r="K89" s="102" t="s">
        <v>652</v>
      </c>
      <c r="L89" s="103">
        <v>1212</v>
      </c>
      <c r="M89" s="98" t="s">
        <v>649</v>
      </c>
      <c r="N89" s="104">
        <v>133.86000000000001</v>
      </c>
      <c r="O89" s="18">
        <v>2012</v>
      </c>
    </row>
    <row r="90" spans="1:15">
      <c r="A90" s="98" t="s">
        <v>642</v>
      </c>
      <c r="B90" s="98" t="s">
        <v>643</v>
      </c>
      <c r="C90" s="99" t="s">
        <v>733</v>
      </c>
      <c r="D90" s="111">
        <v>2013</v>
      </c>
      <c r="E90" s="101">
        <v>3</v>
      </c>
      <c r="F90" s="101" t="s">
        <v>732</v>
      </c>
      <c r="G90" s="98" t="s">
        <v>645</v>
      </c>
      <c r="H90" s="98" t="s">
        <v>646</v>
      </c>
      <c r="I90" s="102" t="s">
        <v>531</v>
      </c>
      <c r="J90" s="102" t="s">
        <v>647</v>
      </c>
      <c r="K90" s="102" t="s">
        <v>659</v>
      </c>
      <c r="L90" s="103">
        <v>1210</v>
      </c>
      <c r="M90" s="98" t="s">
        <v>664</v>
      </c>
      <c r="N90" s="104">
        <v>3003.66</v>
      </c>
      <c r="O90" s="18">
        <v>2012</v>
      </c>
    </row>
    <row r="91" spans="1:15">
      <c r="A91" s="98" t="s">
        <v>642</v>
      </c>
      <c r="B91" s="98" t="s">
        <v>643</v>
      </c>
      <c r="C91" s="99" t="s">
        <v>734</v>
      </c>
      <c r="D91" s="111">
        <v>2013</v>
      </c>
      <c r="E91" s="101">
        <v>3</v>
      </c>
      <c r="F91" s="101" t="s">
        <v>732</v>
      </c>
      <c r="G91" s="98" t="s">
        <v>645</v>
      </c>
      <c r="H91" s="98" t="s">
        <v>646</v>
      </c>
      <c r="I91" s="102" t="s">
        <v>528</v>
      </c>
      <c r="J91" s="102" t="s">
        <v>647</v>
      </c>
      <c r="K91" s="102" t="s">
        <v>681</v>
      </c>
      <c r="L91" s="103">
        <v>1210</v>
      </c>
      <c r="M91" s="98" t="s">
        <v>654</v>
      </c>
      <c r="N91" s="104">
        <v>3281.85</v>
      </c>
      <c r="O91" s="18">
        <v>2012</v>
      </c>
    </row>
    <row r="92" spans="1:15">
      <c r="A92" s="98" t="s">
        <v>642</v>
      </c>
      <c r="B92" s="98" t="s">
        <v>643</v>
      </c>
      <c r="C92" s="99" t="s">
        <v>735</v>
      </c>
      <c r="D92" s="111">
        <v>2013</v>
      </c>
      <c r="E92" s="101">
        <v>3</v>
      </c>
      <c r="F92" s="101" t="s">
        <v>732</v>
      </c>
      <c r="G92" s="98" t="s">
        <v>656</v>
      </c>
      <c r="H92" s="98" t="s">
        <v>657</v>
      </c>
      <c r="I92" s="102" t="s">
        <v>534</v>
      </c>
      <c r="J92" s="102" t="s">
        <v>658</v>
      </c>
      <c r="K92" s="102" t="s">
        <v>668</v>
      </c>
      <c r="L92" s="103">
        <v>1212</v>
      </c>
      <c r="M92" s="98" t="s">
        <v>654</v>
      </c>
      <c r="N92" s="104">
        <v>28458</v>
      </c>
      <c r="O92" s="18">
        <v>2012</v>
      </c>
    </row>
    <row r="93" spans="1:15">
      <c r="A93" s="98" t="s">
        <v>642</v>
      </c>
      <c r="B93" s="98" t="s">
        <v>643</v>
      </c>
      <c r="C93" s="99" t="s">
        <v>736</v>
      </c>
      <c r="D93" s="111">
        <v>2013</v>
      </c>
      <c r="E93" s="101">
        <v>3</v>
      </c>
      <c r="F93" s="101" t="s">
        <v>732</v>
      </c>
      <c r="G93" s="98" t="s">
        <v>656</v>
      </c>
      <c r="H93" s="98" t="s">
        <v>657</v>
      </c>
      <c r="I93" s="102" t="s">
        <v>532</v>
      </c>
      <c r="J93" s="102" t="s">
        <v>658</v>
      </c>
      <c r="K93" s="102" t="s">
        <v>661</v>
      </c>
      <c r="L93" s="103">
        <v>1212</v>
      </c>
      <c r="M93" s="98" t="s">
        <v>654</v>
      </c>
      <c r="N93" s="104">
        <v>489.6</v>
      </c>
      <c r="O93" s="18">
        <v>2012</v>
      </c>
    </row>
    <row r="94" spans="1:15">
      <c r="A94" s="98" t="s">
        <v>642</v>
      </c>
      <c r="B94" s="98" t="s">
        <v>643</v>
      </c>
      <c r="C94" s="99" t="s">
        <v>737</v>
      </c>
      <c r="D94" s="111">
        <v>2013</v>
      </c>
      <c r="E94" s="101">
        <v>3</v>
      </c>
      <c r="F94" s="101" t="s">
        <v>732</v>
      </c>
      <c r="G94" s="98" t="s">
        <v>656</v>
      </c>
      <c r="H94" s="98" t="s">
        <v>657</v>
      </c>
      <c r="I94" s="102" t="s">
        <v>532</v>
      </c>
      <c r="J94" s="102" t="s">
        <v>658</v>
      </c>
      <c r="K94" s="102" t="s">
        <v>661</v>
      </c>
      <c r="L94" s="103">
        <v>1301</v>
      </c>
      <c r="M94" s="98" t="s">
        <v>654</v>
      </c>
      <c r="N94" s="104">
        <v>36912.11</v>
      </c>
      <c r="O94" s="18">
        <v>2013</v>
      </c>
    </row>
    <row r="95" spans="1:15">
      <c r="A95" s="98" t="s">
        <v>642</v>
      </c>
      <c r="B95" s="98" t="s">
        <v>643</v>
      </c>
      <c r="C95" s="99" t="s">
        <v>738</v>
      </c>
      <c r="D95" s="111">
        <v>2013</v>
      </c>
      <c r="E95" s="101">
        <v>3</v>
      </c>
      <c r="F95" s="101" t="s">
        <v>739</v>
      </c>
      <c r="G95" s="98" t="s">
        <v>645</v>
      </c>
      <c r="H95" s="98" t="s">
        <v>646</v>
      </c>
      <c r="I95" s="102" t="s">
        <v>525</v>
      </c>
      <c r="J95" s="102" t="s">
        <v>647</v>
      </c>
      <c r="K95" s="102" t="s">
        <v>708</v>
      </c>
      <c r="L95" s="103">
        <v>1211</v>
      </c>
      <c r="M95" s="98" t="s">
        <v>653</v>
      </c>
      <c r="N95" s="104">
        <v>112065.4</v>
      </c>
      <c r="O95" s="18">
        <v>2012</v>
      </c>
    </row>
    <row r="96" spans="1:15">
      <c r="A96" s="98" t="s">
        <v>642</v>
      </c>
      <c r="B96" s="98" t="s">
        <v>643</v>
      </c>
      <c r="C96" s="99" t="s">
        <v>740</v>
      </c>
      <c r="D96" s="111">
        <v>2013</v>
      </c>
      <c r="E96" s="101">
        <v>3</v>
      </c>
      <c r="F96" s="101" t="s">
        <v>741</v>
      </c>
      <c r="G96" s="98" t="s">
        <v>645</v>
      </c>
      <c r="H96" s="98" t="s">
        <v>646</v>
      </c>
      <c r="I96" s="102" t="s">
        <v>531</v>
      </c>
      <c r="J96" s="102" t="s">
        <v>647</v>
      </c>
      <c r="K96" s="102" t="s">
        <v>659</v>
      </c>
      <c r="L96" s="103">
        <v>1211</v>
      </c>
      <c r="M96" s="98" t="s">
        <v>664</v>
      </c>
      <c r="N96" s="104">
        <v>304.26</v>
      </c>
      <c r="O96" s="18">
        <v>2012</v>
      </c>
    </row>
    <row r="97" spans="1:15">
      <c r="A97" s="98" t="s">
        <v>642</v>
      </c>
      <c r="B97" s="98" t="s">
        <v>643</v>
      </c>
      <c r="C97" s="99" t="s">
        <v>742</v>
      </c>
      <c r="D97" s="111">
        <v>2013</v>
      </c>
      <c r="E97" s="101">
        <v>3</v>
      </c>
      <c r="F97" s="101" t="s">
        <v>743</v>
      </c>
      <c r="G97" s="98" t="s">
        <v>645</v>
      </c>
      <c r="H97" s="98" t="s">
        <v>646</v>
      </c>
      <c r="I97" s="102" t="s">
        <v>524</v>
      </c>
      <c r="J97" s="102" t="s">
        <v>647</v>
      </c>
      <c r="K97" s="102" t="s">
        <v>726</v>
      </c>
      <c r="L97" s="103">
        <v>1211</v>
      </c>
      <c r="M97" s="98" t="s">
        <v>664</v>
      </c>
      <c r="N97" s="104">
        <v>26757</v>
      </c>
      <c r="O97" s="18">
        <v>2012</v>
      </c>
    </row>
    <row r="98" spans="1:15">
      <c r="A98" s="98" t="s">
        <v>642</v>
      </c>
      <c r="B98" s="98" t="s">
        <v>643</v>
      </c>
      <c r="C98" s="99" t="s">
        <v>744</v>
      </c>
      <c r="D98" s="111">
        <v>2013</v>
      </c>
      <c r="E98" s="101">
        <v>3</v>
      </c>
      <c r="F98" s="101" t="s">
        <v>743</v>
      </c>
      <c r="G98" s="98" t="s">
        <v>645</v>
      </c>
      <c r="H98" s="98" t="s">
        <v>646</v>
      </c>
      <c r="I98" s="102" t="s">
        <v>517</v>
      </c>
      <c r="J98" s="102" t="s">
        <v>651</v>
      </c>
      <c r="K98" s="102" t="s">
        <v>652</v>
      </c>
      <c r="L98" s="103">
        <v>1302</v>
      </c>
      <c r="M98" s="98" t="s">
        <v>653</v>
      </c>
      <c r="N98" s="104">
        <v>129363.87</v>
      </c>
      <c r="O98" s="18">
        <v>2013</v>
      </c>
    </row>
    <row r="99" spans="1:15">
      <c r="A99" s="98" t="s">
        <v>642</v>
      </c>
      <c r="B99" s="98" t="s">
        <v>643</v>
      </c>
      <c r="C99" s="99" t="s">
        <v>744</v>
      </c>
      <c r="D99" s="111">
        <v>2013</v>
      </c>
      <c r="E99" s="101">
        <v>3</v>
      </c>
      <c r="F99" s="101" t="s">
        <v>743</v>
      </c>
      <c r="G99" s="98" t="s">
        <v>645</v>
      </c>
      <c r="H99" s="98" t="s">
        <v>646</v>
      </c>
      <c r="I99" s="102" t="s">
        <v>517</v>
      </c>
      <c r="J99" s="102" t="s">
        <v>651</v>
      </c>
      <c r="K99" s="102" t="s">
        <v>652</v>
      </c>
      <c r="L99" s="103">
        <v>1302</v>
      </c>
      <c r="M99" s="98" t="s">
        <v>649</v>
      </c>
      <c r="N99" s="104">
        <v>1505.55</v>
      </c>
      <c r="O99" s="18">
        <v>2013</v>
      </c>
    </row>
    <row r="100" spans="1:15">
      <c r="A100" s="98" t="s">
        <v>642</v>
      </c>
      <c r="B100" s="98" t="s">
        <v>643</v>
      </c>
      <c r="C100" s="99" t="s">
        <v>745</v>
      </c>
      <c r="D100" s="111">
        <v>2013</v>
      </c>
      <c r="E100" s="101">
        <v>3</v>
      </c>
      <c r="F100" s="101" t="s">
        <v>746</v>
      </c>
      <c r="G100" s="98" t="s">
        <v>645</v>
      </c>
      <c r="H100" s="98" t="s">
        <v>646</v>
      </c>
      <c r="I100" s="102" t="s">
        <v>528</v>
      </c>
      <c r="J100" s="102" t="s">
        <v>647</v>
      </c>
      <c r="K100" s="102" t="s">
        <v>681</v>
      </c>
      <c r="L100" s="103">
        <v>1210</v>
      </c>
      <c r="M100" s="98" t="s">
        <v>654</v>
      </c>
      <c r="N100" s="104">
        <v>3049.45</v>
      </c>
      <c r="O100" s="18">
        <v>2012</v>
      </c>
    </row>
    <row r="101" spans="1:15">
      <c r="A101" s="98" t="s">
        <v>642</v>
      </c>
      <c r="B101" s="98" t="s">
        <v>643</v>
      </c>
      <c r="C101" s="99" t="s">
        <v>747</v>
      </c>
      <c r="D101" s="111">
        <v>2013</v>
      </c>
      <c r="E101" s="101">
        <v>3</v>
      </c>
      <c r="F101" s="101" t="s">
        <v>748</v>
      </c>
      <c r="G101" s="98" t="s">
        <v>645</v>
      </c>
      <c r="H101" s="98" t="s">
        <v>646</v>
      </c>
      <c r="I101" s="102" t="s">
        <v>529</v>
      </c>
      <c r="J101" s="102" t="s">
        <v>647</v>
      </c>
      <c r="K101" s="102" t="s">
        <v>668</v>
      </c>
      <c r="L101" s="103">
        <v>1209</v>
      </c>
      <c r="M101" s="98" t="s">
        <v>654</v>
      </c>
      <c r="N101" s="104">
        <v>9796.4</v>
      </c>
      <c r="O101" s="18">
        <v>2012</v>
      </c>
    </row>
    <row r="102" spans="1:15">
      <c r="A102" s="98" t="s">
        <v>642</v>
      </c>
      <c r="B102" s="98" t="s">
        <v>643</v>
      </c>
      <c r="C102" s="99" t="s">
        <v>749</v>
      </c>
      <c r="D102" s="111">
        <v>2013</v>
      </c>
      <c r="E102" s="101">
        <v>3</v>
      </c>
      <c r="F102" s="101" t="s">
        <v>748</v>
      </c>
      <c r="G102" s="98" t="s">
        <v>656</v>
      </c>
      <c r="H102" s="98" t="s">
        <v>657</v>
      </c>
      <c r="I102" s="102" t="s">
        <v>532</v>
      </c>
      <c r="J102" s="102" t="s">
        <v>658</v>
      </c>
      <c r="K102" s="102" t="s">
        <v>661</v>
      </c>
      <c r="L102" s="103">
        <v>1302</v>
      </c>
      <c r="M102" s="98" t="s">
        <v>654</v>
      </c>
      <c r="N102" s="104">
        <v>70829.67</v>
      </c>
      <c r="O102" s="18">
        <v>2013</v>
      </c>
    </row>
    <row r="103" spans="1:15">
      <c r="A103" s="98" t="s">
        <v>642</v>
      </c>
      <c r="B103" s="98" t="s">
        <v>643</v>
      </c>
      <c r="C103" s="99" t="s">
        <v>750</v>
      </c>
      <c r="D103" s="111">
        <v>2013</v>
      </c>
      <c r="E103" s="101">
        <v>3</v>
      </c>
      <c r="F103" s="101" t="s">
        <v>751</v>
      </c>
      <c r="G103" s="98" t="s">
        <v>656</v>
      </c>
      <c r="H103" s="98" t="s">
        <v>657</v>
      </c>
      <c r="I103" s="102" t="s">
        <v>533</v>
      </c>
      <c r="J103" s="102" t="s">
        <v>658</v>
      </c>
      <c r="K103" s="102" t="s">
        <v>652</v>
      </c>
      <c r="L103" s="103">
        <v>1302</v>
      </c>
      <c r="M103" s="98" t="s">
        <v>649</v>
      </c>
      <c r="N103" s="104">
        <v>1051604.71</v>
      </c>
      <c r="O103" s="18">
        <v>2013</v>
      </c>
    </row>
    <row r="104" spans="1:15">
      <c r="A104" s="98" t="s">
        <v>642</v>
      </c>
      <c r="B104" s="98" t="s">
        <v>643</v>
      </c>
      <c r="C104" s="99" t="s">
        <v>752</v>
      </c>
      <c r="D104" s="111">
        <v>2013</v>
      </c>
      <c r="E104" s="101">
        <v>3</v>
      </c>
      <c r="F104" s="101" t="s">
        <v>753</v>
      </c>
      <c r="G104" s="98" t="s">
        <v>645</v>
      </c>
      <c r="H104" s="98" t="s">
        <v>646</v>
      </c>
      <c r="I104" s="102" t="s">
        <v>519</v>
      </c>
      <c r="J104" s="102" t="s">
        <v>651</v>
      </c>
      <c r="K104" s="102" t="s">
        <v>675</v>
      </c>
      <c r="L104" s="103">
        <v>1301</v>
      </c>
      <c r="M104" s="98" t="s">
        <v>653</v>
      </c>
      <c r="N104" s="104">
        <v>1160.29</v>
      </c>
      <c r="O104" s="18">
        <v>2013</v>
      </c>
    </row>
    <row r="105" spans="1:15">
      <c r="A105" s="98" t="s">
        <v>642</v>
      </c>
      <c r="B105" s="98" t="s">
        <v>643</v>
      </c>
      <c r="C105" s="99" t="s">
        <v>752</v>
      </c>
      <c r="D105" s="111">
        <v>2013</v>
      </c>
      <c r="E105" s="101">
        <v>3</v>
      </c>
      <c r="F105" s="101" t="s">
        <v>753</v>
      </c>
      <c r="G105" s="98" t="s">
        <v>645</v>
      </c>
      <c r="H105" s="98" t="s">
        <v>646</v>
      </c>
      <c r="I105" s="102" t="s">
        <v>519</v>
      </c>
      <c r="J105" s="102" t="s">
        <v>651</v>
      </c>
      <c r="K105" s="102" t="s">
        <v>675</v>
      </c>
      <c r="L105" s="103">
        <v>1302</v>
      </c>
      <c r="M105" s="98" t="s">
        <v>653</v>
      </c>
      <c r="N105" s="104">
        <v>1117.23</v>
      </c>
      <c r="O105" s="18">
        <v>2013</v>
      </c>
    </row>
    <row r="106" spans="1:15">
      <c r="A106" s="98" t="s">
        <v>642</v>
      </c>
      <c r="B106" s="98" t="s">
        <v>643</v>
      </c>
      <c r="C106" s="99" t="s">
        <v>754</v>
      </c>
      <c r="D106" s="111">
        <v>2013</v>
      </c>
      <c r="E106" s="101">
        <v>3</v>
      </c>
      <c r="F106" s="101" t="s">
        <v>753</v>
      </c>
      <c r="G106" s="98" t="s">
        <v>645</v>
      </c>
      <c r="H106" s="98" t="s">
        <v>646</v>
      </c>
      <c r="I106" s="102" t="s">
        <v>519</v>
      </c>
      <c r="J106" s="102" t="s">
        <v>651</v>
      </c>
      <c r="K106" s="102" t="s">
        <v>675</v>
      </c>
      <c r="L106" s="103">
        <v>1301</v>
      </c>
      <c r="M106" s="98" t="s">
        <v>664</v>
      </c>
      <c r="N106" s="104">
        <v>10807.46</v>
      </c>
      <c r="O106" s="18">
        <v>2013</v>
      </c>
    </row>
    <row r="107" spans="1:15">
      <c r="A107" s="98" t="s">
        <v>642</v>
      </c>
      <c r="B107" s="98" t="s">
        <v>643</v>
      </c>
      <c r="C107" s="99" t="s">
        <v>754</v>
      </c>
      <c r="D107" s="111">
        <v>2013</v>
      </c>
      <c r="E107" s="101">
        <v>3</v>
      </c>
      <c r="F107" s="101" t="s">
        <v>753</v>
      </c>
      <c r="G107" s="98" t="s">
        <v>645</v>
      </c>
      <c r="H107" s="98" t="s">
        <v>646</v>
      </c>
      <c r="I107" s="102" t="s">
        <v>519</v>
      </c>
      <c r="J107" s="102" t="s">
        <v>651</v>
      </c>
      <c r="K107" s="102" t="s">
        <v>675</v>
      </c>
      <c r="L107" s="103">
        <v>1302</v>
      </c>
      <c r="M107" s="98" t="s">
        <v>664</v>
      </c>
      <c r="N107" s="104">
        <v>10333.58</v>
      </c>
      <c r="O107" s="18">
        <v>2013</v>
      </c>
    </row>
    <row r="108" spans="1:15">
      <c r="A108" s="98" t="s">
        <v>642</v>
      </c>
      <c r="B108" s="98" t="s">
        <v>643</v>
      </c>
      <c r="C108" s="99" t="s">
        <v>755</v>
      </c>
      <c r="D108" s="111">
        <v>2013</v>
      </c>
      <c r="E108" s="101">
        <v>3</v>
      </c>
      <c r="F108" s="101" t="s">
        <v>756</v>
      </c>
      <c r="G108" s="98" t="s">
        <v>645</v>
      </c>
      <c r="H108" s="98" t="s">
        <v>646</v>
      </c>
      <c r="I108" s="102" t="s">
        <v>525</v>
      </c>
      <c r="J108" s="102" t="s">
        <v>647</v>
      </c>
      <c r="K108" s="102" t="s">
        <v>708</v>
      </c>
      <c r="L108" s="103">
        <v>1212</v>
      </c>
      <c r="M108" s="98" t="s">
        <v>653</v>
      </c>
      <c r="N108" s="104">
        <v>106200.61</v>
      </c>
      <c r="O108" s="18">
        <v>2012</v>
      </c>
    </row>
    <row r="109" spans="1:15">
      <c r="A109" s="98" t="s">
        <v>642</v>
      </c>
      <c r="B109" s="98" t="s">
        <v>643</v>
      </c>
      <c r="C109" s="99" t="s">
        <v>757</v>
      </c>
      <c r="D109" s="111">
        <v>2013</v>
      </c>
      <c r="E109" s="101">
        <v>3</v>
      </c>
      <c r="F109" s="101" t="s">
        <v>756</v>
      </c>
      <c r="G109" s="98" t="s">
        <v>645</v>
      </c>
      <c r="H109" s="98" t="s">
        <v>646</v>
      </c>
      <c r="I109" s="102" t="s">
        <v>528</v>
      </c>
      <c r="J109" s="102" t="s">
        <v>647</v>
      </c>
      <c r="K109" s="102" t="s">
        <v>681</v>
      </c>
      <c r="L109" s="103">
        <v>1211</v>
      </c>
      <c r="M109" s="98" t="s">
        <v>654</v>
      </c>
      <c r="N109" s="104">
        <v>2894.95</v>
      </c>
      <c r="O109" s="18">
        <v>2012</v>
      </c>
    </row>
    <row r="110" spans="1:15">
      <c r="A110" s="98" t="s">
        <v>642</v>
      </c>
      <c r="B110" s="98" t="s">
        <v>643</v>
      </c>
      <c r="C110" s="99" t="s">
        <v>758</v>
      </c>
      <c r="D110" s="111">
        <v>2013</v>
      </c>
      <c r="E110" s="101">
        <v>3</v>
      </c>
      <c r="F110" s="101" t="s">
        <v>759</v>
      </c>
      <c r="G110" s="98" t="s">
        <v>645</v>
      </c>
      <c r="H110" s="98" t="s">
        <v>646</v>
      </c>
      <c r="I110" s="102" t="s">
        <v>518</v>
      </c>
      <c r="J110" s="102" t="s">
        <v>651</v>
      </c>
      <c r="K110" s="102" t="s">
        <v>694</v>
      </c>
      <c r="L110" s="103">
        <v>1211</v>
      </c>
      <c r="M110" s="98" t="s">
        <v>654</v>
      </c>
      <c r="N110" s="104">
        <v>7151.69</v>
      </c>
      <c r="O110" s="18">
        <v>2012</v>
      </c>
    </row>
    <row r="111" spans="1:15">
      <c r="A111" s="98" t="s">
        <v>642</v>
      </c>
      <c r="B111" s="98" t="s">
        <v>643</v>
      </c>
      <c r="C111" s="99" t="s">
        <v>758</v>
      </c>
      <c r="D111" s="111">
        <v>2013</v>
      </c>
      <c r="E111" s="101">
        <v>3</v>
      </c>
      <c r="F111" s="101" t="s">
        <v>759</v>
      </c>
      <c r="G111" s="98" t="s">
        <v>645</v>
      </c>
      <c r="H111" s="98" t="s">
        <v>646</v>
      </c>
      <c r="I111" s="102" t="s">
        <v>518</v>
      </c>
      <c r="J111" s="102" t="s">
        <v>651</v>
      </c>
      <c r="K111" s="102" t="s">
        <v>694</v>
      </c>
      <c r="L111" s="103">
        <v>1212</v>
      </c>
      <c r="M111" s="98" t="s">
        <v>654</v>
      </c>
      <c r="N111" s="104">
        <v>7026.31</v>
      </c>
      <c r="O111" s="18">
        <v>2012</v>
      </c>
    </row>
    <row r="112" spans="1:15">
      <c r="A112" s="98" t="s">
        <v>642</v>
      </c>
      <c r="B112" s="98" t="s">
        <v>643</v>
      </c>
      <c r="C112" s="99" t="s">
        <v>760</v>
      </c>
      <c r="D112" s="111">
        <v>2013</v>
      </c>
      <c r="E112" s="101">
        <v>3</v>
      </c>
      <c r="F112" s="101" t="s">
        <v>759</v>
      </c>
      <c r="G112" s="98" t="s">
        <v>645</v>
      </c>
      <c r="H112" s="98" t="s">
        <v>646</v>
      </c>
      <c r="I112" s="102" t="s">
        <v>518</v>
      </c>
      <c r="J112" s="102" t="s">
        <v>651</v>
      </c>
      <c r="K112" s="102" t="s">
        <v>694</v>
      </c>
      <c r="L112" s="103">
        <v>1211</v>
      </c>
      <c r="M112" s="98" t="s">
        <v>664</v>
      </c>
      <c r="N112" s="104">
        <v>803.12</v>
      </c>
      <c r="O112" s="18">
        <v>2012</v>
      </c>
    </row>
    <row r="113" spans="1:15">
      <c r="A113" s="98" t="s">
        <v>642</v>
      </c>
      <c r="B113" s="98" t="s">
        <v>643</v>
      </c>
      <c r="C113" s="99" t="s">
        <v>760</v>
      </c>
      <c r="D113" s="111">
        <v>2013</v>
      </c>
      <c r="E113" s="101">
        <v>3</v>
      </c>
      <c r="F113" s="101" t="s">
        <v>759</v>
      </c>
      <c r="G113" s="98" t="s">
        <v>645</v>
      </c>
      <c r="H113" s="98" t="s">
        <v>646</v>
      </c>
      <c r="I113" s="102" t="s">
        <v>518</v>
      </c>
      <c r="J113" s="102" t="s">
        <v>651</v>
      </c>
      <c r="K113" s="102" t="s">
        <v>694</v>
      </c>
      <c r="L113" s="103">
        <v>1212</v>
      </c>
      <c r="M113" s="98" t="s">
        <v>664</v>
      </c>
      <c r="N113" s="104">
        <v>890.34</v>
      </c>
      <c r="O113" s="18">
        <v>2012</v>
      </c>
    </row>
    <row r="114" spans="1:15">
      <c r="A114" s="98" t="s">
        <v>642</v>
      </c>
      <c r="B114" s="98" t="s">
        <v>643</v>
      </c>
      <c r="C114" s="99" t="s">
        <v>761</v>
      </c>
      <c r="D114" s="111">
        <v>2013</v>
      </c>
      <c r="E114" s="101">
        <v>4</v>
      </c>
      <c r="F114" s="101" t="s">
        <v>762</v>
      </c>
      <c r="G114" s="98" t="s">
        <v>645</v>
      </c>
      <c r="H114" s="98" t="s">
        <v>646</v>
      </c>
      <c r="I114" s="102" t="s">
        <v>508</v>
      </c>
      <c r="J114" s="102" t="s">
        <v>647</v>
      </c>
      <c r="K114" s="102" t="s">
        <v>686</v>
      </c>
      <c r="L114" s="103">
        <v>1301</v>
      </c>
      <c r="M114" s="98" t="s">
        <v>664</v>
      </c>
      <c r="N114" s="104">
        <v>6283.6</v>
      </c>
      <c r="O114" s="18">
        <v>2013</v>
      </c>
    </row>
    <row r="115" spans="1:15">
      <c r="A115" s="98" t="s">
        <v>642</v>
      </c>
      <c r="B115" s="98" t="s">
        <v>643</v>
      </c>
      <c r="C115" s="99" t="s">
        <v>763</v>
      </c>
      <c r="D115" s="111">
        <v>2013</v>
      </c>
      <c r="E115" s="101">
        <v>4</v>
      </c>
      <c r="F115" s="101" t="s">
        <v>764</v>
      </c>
      <c r="G115" s="98" t="s">
        <v>645</v>
      </c>
      <c r="H115" s="98" t="s">
        <v>646</v>
      </c>
      <c r="I115" s="102" t="s">
        <v>530</v>
      </c>
      <c r="J115" s="102" t="s">
        <v>647</v>
      </c>
      <c r="K115" s="102" t="s">
        <v>652</v>
      </c>
      <c r="L115" s="103">
        <v>1301</v>
      </c>
      <c r="M115" s="98" t="s">
        <v>649</v>
      </c>
      <c r="N115" s="104">
        <v>142.97</v>
      </c>
      <c r="O115" s="18">
        <v>2013</v>
      </c>
    </row>
    <row r="116" spans="1:15">
      <c r="A116" s="98" t="s">
        <v>642</v>
      </c>
      <c r="B116" s="98" t="s">
        <v>643</v>
      </c>
      <c r="C116" s="99" t="s">
        <v>763</v>
      </c>
      <c r="D116" s="111">
        <v>2013</v>
      </c>
      <c r="E116" s="101">
        <v>4</v>
      </c>
      <c r="F116" s="101" t="s">
        <v>764</v>
      </c>
      <c r="G116" s="98" t="s">
        <v>645</v>
      </c>
      <c r="H116" s="98" t="s">
        <v>646</v>
      </c>
      <c r="I116" s="102" t="s">
        <v>530</v>
      </c>
      <c r="J116" s="102" t="s">
        <v>647</v>
      </c>
      <c r="K116" s="102" t="s">
        <v>652</v>
      </c>
      <c r="L116" s="103">
        <v>1211</v>
      </c>
      <c r="M116" s="98" t="s">
        <v>649</v>
      </c>
      <c r="N116" s="104">
        <v>70.95</v>
      </c>
      <c r="O116" s="18">
        <v>2012</v>
      </c>
    </row>
    <row r="117" spans="1:15">
      <c r="A117" s="98" t="s">
        <v>642</v>
      </c>
      <c r="B117" s="98" t="s">
        <v>643</v>
      </c>
      <c r="C117" s="99" t="s">
        <v>765</v>
      </c>
      <c r="D117" s="111">
        <v>2013</v>
      </c>
      <c r="E117" s="101">
        <v>4</v>
      </c>
      <c r="F117" s="101" t="s">
        <v>766</v>
      </c>
      <c r="G117" s="98" t="s">
        <v>645</v>
      </c>
      <c r="H117" s="98" t="s">
        <v>646</v>
      </c>
      <c r="I117" s="102" t="s">
        <v>531</v>
      </c>
      <c r="J117" s="102" t="s">
        <v>647</v>
      </c>
      <c r="K117" s="102" t="s">
        <v>659</v>
      </c>
      <c r="L117" s="103">
        <v>1212</v>
      </c>
      <c r="M117" s="98" t="s">
        <v>664</v>
      </c>
      <c r="N117" s="104">
        <v>122.91</v>
      </c>
      <c r="O117" s="18">
        <v>2012</v>
      </c>
    </row>
    <row r="118" spans="1:15">
      <c r="A118" s="98" t="s">
        <v>642</v>
      </c>
      <c r="B118" s="98" t="s">
        <v>643</v>
      </c>
      <c r="C118" s="99" t="s">
        <v>767</v>
      </c>
      <c r="D118" s="111">
        <v>2013</v>
      </c>
      <c r="E118" s="101">
        <v>4</v>
      </c>
      <c r="F118" s="101" t="s">
        <v>766</v>
      </c>
      <c r="G118" s="98" t="s">
        <v>645</v>
      </c>
      <c r="H118" s="98" t="s">
        <v>646</v>
      </c>
      <c r="I118" s="102" t="s">
        <v>524</v>
      </c>
      <c r="J118" s="102" t="s">
        <v>647</v>
      </c>
      <c r="K118" s="102" t="s">
        <v>726</v>
      </c>
      <c r="L118" s="103">
        <v>1212</v>
      </c>
      <c r="M118" s="98" t="s">
        <v>664</v>
      </c>
      <c r="N118" s="104">
        <v>25655.4</v>
      </c>
      <c r="O118" s="18">
        <v>2012</v>
      </c>
    </row>
    <row r="119" spans="1:15">
      <c r="A119" s="98" t="s">
        <v>642</v>
      </c>
      <c r="B119" s="98" t="s">
        <v>643</v>
      </c>
      <c r="C119" s="99" t="s">
        <v>768</v>
      </c>
      <c r="D119" s="111">
        <v>2013</v>
      </c>
      <c r="E119" s="101">
        <v>4</v>
      </c>
      <c r="F119" s="101" t="s">
        <v>769</v>
      </c>
      <c r="G119" s="98" t="s">
        <v>645</v>
      </c>
      <c r="H119" s="98" t="s">
        <v>646</v>
      </c>
      <c r="I119" s="102" t="s">
        <v>528</v>
      </c>
      <c r="J119" s="102" t="s">
        <v>647</v>
      </c>
      <c r="K119" s="102" t="s">
        <v>681</v>
      </c>
      <c r="L119" s="103">
        <v>1210</v>
      </c>
      <c r="M119" s="98" t="s">
        <v>654</v>
      </c>
      <c r="N119" s="104">
        <v>-3281.85</v>
      </c>
      <c r="O119" s="18">
        <v>2012</v>
      </c>
    </row>
    <row r="120" spans="1:15">
      <c r="A120" s="98" t="s">
        <v>642</v>
      </c>
      <c r="B120" s="98" t="s">
        <v>643</v>
      </c>
      <c r="C120" s="99" t="s">
        <v>770</v>
      </c>
      <c r="D120" s="111">
        <v>2013</v>
      </c>
      <c r="E120" s="101">
        <v>4</v>
      </c>
      <c r="F120" s="101" t="s">
        <v>743</v>
      </c>
      <c r="G120" s="98" t="s">
        <v>645</v>
      </c>
      <c r="H120" s="98" t="s">
        <v>646</v>
      </c>
      <c r="I120" s="102" t="s">
        <v>521</v>
      </c>
      <c r="J120" s="102" t="s">
        <v>651</v>
      </c>
      <c r="K120" s="102" t="s">
        <v>681</v>
      </c>
      <c r="L120" s="103">
        <v>1301</v>
      </c>
      <c r="M120" s="98" t="s">
        <v>654</v>
      </c>
      <c r="N120" s="104">
        <v>1834</v>
      </c>
      <c r="O120" s="18">
        <v>2013</v>
      </c>
    </row>
    <row r="121" spans="1:15">
      <c r="A121" s="98" t="s">
        <v>642</v>
      </c>
      <c r="B121" s="98" t="s">
        <v>643</v>
      </c>
      <c r="C121" s="99" t="s">
        <v>771</v>
      </c>
      <c r="D121" s="111">
        <v>2013</v>
      </c>
      <c r="E121" s="101">
        <v>4</v>
      </c>
      <c r="F121" s="101" t="s">
        <v>743</v>
      </c>
      <c r="G121" s="98" t="s">
        <v>645</v>
      </c>
      <c r="H121" s="98" t="s">
        <v>646</v>
      </c>
      <c r="I121" s="102" t="s">
        <v>521</v>
      </c>
      <c r="J121" s="102" t="s">
        <v>651</v>
      </c>
      <c r="K121" s="102" t="s">
        <v>681</v>
      </c>
      <c r="L121" s="103">
        <v>1301</v>
      </c>
      <c r="M121" s="98" t="s">
        <v>664</v>
      </c>
      <c r="N121" s="104">
        <v>41238</v>
      </c>
      <c r="O121" s="18">
        <v>2013</v>
      </c>
    </row>
    <row r="122" spans="1:15">
      <c r="A122" s="98" t="s">
        <v>642</v>
      </c>
      <c r="B122" s="98" t="s">
        <v>643</v>
      </c>
      <c r="C122" s="99" t="s">
        <v>772</v>
      </c>
      <c r="D122" s="111">
        <v>2013</v>
      </c>
      <c r="E122" s="101">
        <v>4</v>
      </c>
      <c r="F122" s="101" t="s">
        <v>743</v>
      </c>
      <c r="G122" s="98" t="s">
        <v>645</v>
      </c>
      <c r="H122" s="98" t="s">
        <v>646</v>
      </c>
      <c r="I122" s="102" t="s">
        <v>521</v>
      </c>
      <c r="J122" s="102" t="s">
        <v>651</v>
      </c>
      <c r="K122" s="102" t="s">
        <v>681</v>
      </c>
      <c r="L122" s="103">
        <v>1302</v>
      </c>
      <c r="M122" s="98" t="s">
        <v>654</v>
      </c>
      <c r="N122" s="104">
        <v>1806</v>
      </c>
      <c r="O122" s="18">
        <v>2013</v>
      </c>
    </row>
    <row r="123" spans="1:15">
      <c r="A123" s="98" t="s">
        <v>642</v>
      </c>
      <c r="B123" s="98" t="s">
        <v>643</v>
      </c>
      <c r="C123" s="99" t="s">
        <v>773</v>
      </c>
      <c r="D123" s="111">
        <v>2013</v>
      </c>
      <c r="E123" s="101">
        <v>4</v>
      </c>
      <c r="F123" s="101" t="s">
        <v>743</v>
      </c>
      <c r="G123" s="98" t="s">
        <v>645</v>
      </c>
      <c r="H123" s="98" t="s">
        <v>646</v>
      </c>
      <c r="I123" s="102" t="s">
        <v>521</v>
      </c>
      <c r="J123" s="102" t="s">
        <v>651</v>
      </c>
      <c r="K123" s="102" t="s">
        <v>681</v>
      </c>
      <c r="L123" s="103">
        <v>1302</v>
      </c>
      <c r="M123" s="98" t="s">
        <v>664</v>
      </c>
      <c r="N123" s="104">
        <v>38160</v>
      </c>
      <c r="O123" s="18">
        <v>2013</v>
      </c>
    </row>
    <row r="124" spans="1:15">
      <c r="A124" s="98" t="s">
        <v>642</v>
      </c>
      <c r="B124" s="98" t="s">
        <v>643</v>
      </c>
      <c r="C124" s="99" t="s">
        <v>774</v>
      </c>
      <c r="D124" s="111">
        <v>2013</v>
      </c>
      <c r="E124" s="101">
        <v>4</v>
      </c>
      <c r="F124" s="101" t="s">
        <v>743</v>
      </c>
      <c r="G124" s="98" t="s">
        <v>645</v>
      </c>
      <c r="H124" s="98" t="s">
        <v>646</v>
      </c>
      <c r="I124" s="102" t="s">
        <v>528</v>
      </c>
      <c r="J124" s="102" t="s">
        <v>647</v>
      </c>
      <c r="K124" s="102" t="s">
        <v>681</v>
      </c>
      <c r="L124" s="103">
        <v>1212</v>
      </c>
      <c r="M124" s="98" t="s">
        <v>654</v>
      </c>
      <c r="N124" s="104">
        <v>2732.26</v>
      </c>
      <c r="O124" s="18">
        <v>2012</v>
      </c>
    </row>
    <row r="125" spans="1:15">
      <c r="A125" s="98" t="s">
        <v>642</v>
      </c>
      <c r="B125" s="98" t="s">
        <v>643</v>
      </c>
      <c r="C125" s="99" t="s">
        <v>775</v>
      </c>
      <c r="D125" s="111">
        <v>2013</v>
      </c>
      <c r="E125" s="101">
        <v>4</v>
      </c>
      <c r="F125" s="101" t="s">
        <v>776</v>
      </c>
      <c r="G125" s="98" t="s">
        <v>656</v>
      </c>
      <c r="H125" s="98" t="s">
        <v>657</v>
      </c>
      <c r="I125" s="102" t="s">
        <v>532</v>
      </c>
      <c r="J125" s="102" t="s">
        <v>658</v>
      </c>
      <c r="K125" s="102" t="s">
        <v>661</v>
      </c>
      <c r="L125" s="103">
        <v>1303</v>
      </c>
      <c r="M125" s="98" t="s">
        <v>654</v>
      </c>
      <c r="N125" s="104">
        <v>83779.41</v>
      </c>
      <c r="O125" s="18">
        <v>2013</v>
      </c>
    </row>
    <row r="126" spans="1:15">
      <c r="A126" s="98" t="s">
        <v>642</v>
      </c>
      <c r="B126" s="98" t="s">
        <v>643</v>
      </c>
      <c r="C126" s="99" t="s">
        <v>777</v>
      </c>
      <c r="D126" s="111">
        <v>2013</v>
      </c>
      <c r="E126" s="101">
        <v>4</v>
      </c>
      <c r="F126" s="101" t="s">
        <v>748</v>
      </c>
      <c r="G126" s="98" t="s">
        <v>656</v>
      </c>
      <c r="H126" s="98" t="s">
        <v>657</v>
      </c>
      <c r="I126" s="102" t="s">
        <v>534</v>
      </c>
      <c r="J126" s="102" t="s">
        <v>658</v>
      </c>
      <c r="K126" s="102" t="s">
        <v>668</v>
      </c>
      <c r="L126" s="103">
        <v>1301</v>
      </c>
      <c r="M126" s="98" t="s">
        <v>654</v>
      </c>
      <c r="N126" s="104">
        <v>175</v>
      </c>
      <c r="O126" s="18">
        <v>2013</v>
      </c>
    </row>
    <row r="127" spans="1:15">
      <c r="A127" s="98" t="s">
        <v>642</v>
      </c>
      <c r="B127" s="98" t="s">
        <v>643</v>
      </c>
      <c r="C127" s="99" t="s">
        <v>778</v>
      </c>
      <c r="D127" s="111">
        <v>2013</v>
      </c>
      <c r="E127" s="101">
        <v>4</v>
      </c>
      <c r="F127" s="101" t="s">
        <v>748</v>
      </c>
      <c r="G127" s="98" t="s">
        <v>656</v>
      </c>
      <c r="H127" s="98" t="s">
        <v>657</v>
      </c>
      <c r="I127" s="102" t="s">
        <v>534</v>
      </c>
      <c r="J127" s="102" t="s">
        <v>658</v>
      </c>
      <c r="K127" s="102" t="s">
        <v>668</v>
      </c>
      <c r="L127" s="103">
        <v>1302</v>
      </c>
      <c r="M127" s="98" t="s">
        <v>654</v>
      </c>
      <c r="N127" s="104">
        <v>15154</v>
      </c>
      <c r="O127" s="18">
        <v>2013</v>
      </c>
    </row>
    <row r="128" spans="1:15">
      <c r="A128" s="98" t="s">
        <v>642</v>
      </c>
      <c r="B128" s="98" t="s">
        <v>643</v>
      </c>
      <c r="C128" s="99" t="s">
        <v>779</v>
      </c>
      <c r="D128" s="111">
        <v>2013</v>
      </c>
      <c r="E128" s="101">
        <v>4</v>
      </c>
      <c r="F128" s="101" t="s">
        <v>748</v>
      </c>
      <c r="G128" s="98" t="s">
        <v>645</v>
      </c>
      <c r="H128" s="98" t="s">
        <v>646</v>
      </c>
      <c r="I128" s="102" t="s">
        <v>517</v>
      </c>
      <c r="J128" s="102" t="s">
        <v>651</v>
      </c>
      <c r="K128" s="102" t="s">
        <v>652</v>
      </c>
      <c r="L128" s="103">
        <v>1303</v>
      </c>
      <c r="M128" s="98" t="s">
        <v>653</v>
      </c>
      <c r="N128" s="104">
        <v>120222.18</v>
      </c>
      <c r="O128" s="18">
        <v>2013</v>
      </c>
    </row>
    <row r="129" spans="1:15">
      <c r="A129" s="98" t="s">
        <v>642</v>
      </c>
      <c r="B129" s="98" t="s">
        <v>643</v>
      </c>
      <c r="C129" s="99" t="s">
        <v>779</v>
      </c>
      <c r="D129" s="111">
        <v>2013</v>
      </c>
      <c r="E129" s="101">
        <v>4</v>
      </c>
      <c r="F129" s="101" t="s">
        <v>748</v>
      </c>
      <c r="G129" s="98" t="s">
        <v>645</v>
      </c>
      <c r="H129" s="98" t="s">
        <v>646</v>
      </c>
      <c r="I129" s="102" t="s">
        <v>517</v>
      </c>
      <c r="J129" s="102" t="s">
        <v>651</v>
      </c>
      <c r="K129" s="102" t="s">
        <v>652</v>
      </c>
      <c r="L129" s="103">
        <v>1303</v>
      </c>
      <c r="M129" s="98" t="s">
        <v>649</v>
      </c>
      <c r="N129" s="104">
        <v>1191.8699999999999</v>
      </c>
      <c r="O129" s="18">
        <v>2013</v>
      </c>
    </row>
    <row r="130" spans="1:15">
      <c r="A130" s="98" t="s">
        <v>642</v>
      </c>
      <c r="B130" s="98" t="s">
        <v>643</v>
      </c>
      <c r="C130" s="99" t="s">
        <v>779</v>
      </c>
      <c r="D130" s="111">
        <v>2013</v>
      </c>
      <c r="E130" s="101">
        <v>4</v>
      </c>
      <c r="F130" s="101" t="s">
        <v>748</v>
      </c>
      <c r="G130" s="98" t="s">
        <v>645</v>
      </c>
      <c r="H130" s="98" t="s">
        <v>646</v>
      </c>
      <c r="I130" s="102" t="s">
        <v>517</v>
      </c>
      <c r="J130" s="102" t="s">
        <v>651</v>
      </c>
      <c r="K130" s="102" t="s">
        <v>652</v>
      </c>
      <c r="L130" s="103">
        <v>1303</v>
      </c>
      <c r="M130" s="98" t="s">
        <v>649</v>
      </c>
      <c r="N130" s="104">
        <v>-108</v>
      </c>
      <c r="O130" s="18">
        <v>2013</v>
      </c>
    </row>
    <row r="131" spans="1:15">
      <c r="A131" s="98" t="s">
        <v>642</v>
      </c>
      <c r="B131" s="98" t="s">
        <v>643</v>
      </c>
      <c r="C131" s="99" t="s">
        <v>780</v>
      </c>
      <c r="D131" s="111">
        <v>2013</v>
      </c>
      <c r="E131" s="101">
        <v>4</v>
      </c>
      <c r="F131" s="101" t="s">
        <v>753</v>
      </c>
      <c r="G131" s="98" t="s">
        <v>645</v>
      </c>
      <c r="H131" s="98" t="s">
        <v>646</v>
      </c>
      <c r="I131" s="102" t="s">
        <v>523</v>
      </c>
      <c r="J131" s="102" t="s">
        <v>647</v>
      </c>
      <c r="K131" s="102" t="s">
        <v>694</v>
      </c>
      <c r="L131" s="103">
        <v>1210</v>
      </c>
      <c r="M131" s="98" t="s">
        <v>654</v>
      </c>
      <c r="N131" s="104">
        <v>12291.68</v>
      </c>
      <c r="O131" s="18">
        <v>2012</v>
      </c>
    </row>
    <row r="132" spans="1:15">
      <c r="A132" s="98" t="s">
        <v>642</v>
      </c>
      <c r="B132" s="98" t="s">
        <v>643</v>
      </c>
      <c r="C132" s="99" t="s">
        <v>781</v>
      </c>
      <c r="D132" s="111">
        <v>2013</v>
      </c>
      <c r="E132" s="101">
        <v>4</v>
      </c>
      <c r="F132" s="101" t="s">
        <v>753</v>
      </c>
      <c r="G132" s="98" t="s">
        <v>645</v>
      </c>
      <c r="H132" s="98" t="s">
        <v>646</v>
      </c>
      <c r="I132" s="102" t="s">
        <v>523</v>
      </c>
      <c r="J132" s="102" t="s">
        <v>647</v>
      </c>
      <c r="K132" s="102" t="s">
        <v>694</v>
      </c>
      <c r="L132" s="103">
        <v>1212</v>
      </c>
      <c r="M132" s="98" t="s">
        <v>654</v>
      </c>
      <c r="N132" s="104">
        <v>10104.11</v>
      </c>
      <c r="O132" s="18">
        <v>2012</v>
      </c>
    </row>
    <row r="133" spans="1:15">
      <c r="A133" s="98" t="s">
        <v>642</v>
      </c>
      <c r="B133" s="98" t="s">
        <v>643</v>
      </c>
      <c r="C133" s="99" t="s">
        <v>782</v>
      </c>
      <c r="D133" s="111">
        <v>2013</v>
      </c>
      <c r="E133" s="101">
        <v>4</v>
      </c>
      <c r="F133" s="101" t="s">
        <v>783</v>
      </c>
      <c r="G133" s="98" t="s">
        <v>645</v>
      </c>
      <c r="H133" s="98" t="s">
        <v>646</v>
      </c>
      <c r="I133" s="102" t="s">
        <v>525</v>
      </c>
      <c r="J133" s="102" t="s">
        <v>647</v>
      </c>
      <c r="K133" s="102" t="s">
        <v>708</v>
      </c>
      <c r="L133" s="103">
        <v>1301</v>
      </c>
      <c r="M133" s="98" t="s">
        <v>653</v>
      </c>
      <c r="N133" s="104">
        <v>101189.3</v>
      </c>
      <c r="O133" s="18">
        <v>2013</v>
      </c>
    </row>
    <row r="134" spans="1:15">
      <c r="A134" s="98" t="s">
        <v>642</v>
      </c>
      <c r="B134" s="98" t="s">
        <v>643</v>
      </c>
      <c r="C134" s="99" t="s">
        <v>784</v>
      </c>
      <c r="D134" s="111">
        <v>2013</v>
      </c>
      <c r="E134" s="101" t="s">
        <v>785</v>
      </c>
      <c r="F134" s="101" t="s">
        <v>786</v>
      </c>
      <c r="G134" s="98" t="s">
        <v>645</v>
      </c>
      <c r="H134" s="98" t="s">
        <v>646</v>
      </c>
      <c r="I134" s="102" t="s">
        <v>519</v>
      </c>
      <c r="J134" s="102" t="s">
        <v>651</v>
      </c>
      <c r="K134" s="102" t="s">
        <v>675</v>
      </c>
      <c r="L134" s="103">
        <v>1303</v>
      </c>
      <c r="M134" s="98" t="s">
        <v>664</v>
      </c>
      <c r="N134" s="104">
        <v>9962.57</v>
      </c>
      <c r="O134" s="18">
        <v>2013</v>
      </c>
    </row>
    <row r="135" spans="1:15">
      <c r="A135" s="98" t="s">
        <v>642</v>
      </c>
      <c r="B135" s="98" t="s">
        <v>643</v>
      </c>
      <c r="C135" s="99" t="s">
        <v>787</v>
      </c>
      <c r="D135" s="111">
        <v>2013</v>
      </c>
      <c r="E135" s="101" t="s">
        <v>785</v>
      </c>
      <c r="F135" s="101" t="s">
        <v>786</v>
      </c>
      <c r="G135" s="98" t="s">
        <v>645</v>
      </c>
      <c r="H135" s="98" t="s">
        <v>646</v>
      </c>
      <c r="I135" s="102" t="s">
        <v>519</v>
      </c>
      <c r="J135" s="102" t="s">
        <v>651</v>
      </c>
      <c r="K135" s="102" t="s">
        <v>675</v>
      </c>
      <c r="L135" s="103">
        <v>1303</v>
      </c>
      <c r="M135" s="98" t="s">
        <v>653</v>
      </c>
      <c r="N135" s="104">
        <v>1099.57</v>
      </c>
      <c r="O135" s="18">
        <v>2013</v>
      </c>
    </row>
    <row r="136" spans="1:15">
      <c r="A136" s="98" t="s">
        <v>642</v>
      </c>
      <c r="B136" s="98" t="s">
        <v>643</v>
      </c>
      <c r="C136" s="99" t="s">
        <v>788</v>
      </c>
      <c r="D136" s="111">
        <v>2013</v>
      </c>
      <c r="E136" s="101" t="s">
        <v>785</v>
      </c>
      <c r="F136" s="101" t="s">
        <v>746</v>
      </c>
      <c r="G136" s="98" t="s">
        <v>645</v>
      </c>
      <c r="H136" s="98" t="s">
        <v>646</v>
      </c>
      <c r="I136" s="102" t="s">
        <v>517</v>
      </c>
      <c r="J136" s="102" t="s">
        <v>651</v>
      </c>
      <c r="K136" s="102" t="s">
        <v>652</v>
      </c>
      <c r="L136" s="103">
        <v>1304</v>
      </c>
      <c r="M136" s="98" t="s">
        <v>653</v>
      </c>
      <c r="N136" s="104">
        <v>138784.42000000001</v>
      </c>
      <c r="O136" s="18">
        <v>2013</v>
      </c>
    </row>
    <row r="137" spans="1:15">
      <c r="A137" s="98" t="s">
        <v>642</v>
      </c>
      <c r="B137" s="98" t="s">
        <v>643</v>
      </c>
      <c r="C137" s="99" t="s">
        <v>788</v>
      </c>
      <c r="D137" s="111">
        <v>2013</v>
      </c>
      <c r="E137" s="101" t="s">
        <v>785</v>
      </c>
      <c r="F137" s="101" t="s">
        <v>746</v>
      </c>
      <c r="G137" s="98" t="s">
        <v>645</v>
      </c>
      <c r="H137" s="98" t="s">
        <v>646</v>
      </c>
      <c r="I137" s="102" t="s">
        <v>517</v>
      </c>
      <c r="J137" s="102" t="s">
        <v>651</v>
      </c>
      <c r="K137" s="102" t="s">
        <v>652</v>
      </c>
      <c r="L137" s="103">
        <v>1304</v>
      </c>
      <c r="M137" s="98" t="s">
        <v>649</v>
      </c>
      <c r="N137" s="104">
        <v>1085.18</v>
      </c>
      <c r="O137" s="18">
        <v>2013</v>
      </c>
    </row>
    <row r="138" spans="1:15">
      <c r="A138" s="98" t="s">
        <v>642</v>
      </c>
      <c r="B138" s="98" t="s">
        <v>643</v>
      </c>
      <c r="C138" s="99" t="s">
        <v>789</v>
      </c>
      <c r="D138" s="111">
        <v>2013</v>
      </c>
      <c r="E138" s="101" t="s">
        <v>785</v>
      </c>
      <c r="F138" s="101" t="s">
        <v>790</v>
      </c>
      <c r="G138" s="98" t="s">
        <v>645</v>
      </c>
      <c r="H138" s="98" t="s">
        <v>646</v>
      </c>
      <c r="I138" s="102" t="s">
        <v>529</v>
      </c>
      <c r="J138" s="102" t="s">
        <v>647</v>
      </c>
      <c r="K138" s="102" t="s">
        <v>668</v>
      </c>
      <c r="L138" s="103">
        <v>1209</v>
      </c>
      <c r="M138" s="98" t="s">
        <v>653</v>
      </c>
      <c r="N138" s="104">
        <v>10537.2</v>
      </c>
      <c r="O138" s="18">
        <v>2012</v>
      </c>
    </row>
    <row r="139" spans="1:15">
      <c r="A139" s="98" t="s">
        <v>642</v>
      </c>
      <c r="B139" s="98" t="s">
        <v>643</v>
      </c>
      <c r="C139" s="99" t="s">
        <v>791</v>
      </c>
      <c r="D139" s="111">
        <v>2013</v>
      </c>
      <c r="E139" s="101" t="s">
        <v>785</v>
      </c>
      <c r="F139" s="101" t="s">
        <v>790</v>
      </c>
      <c r="G139" s="98" t="s">
        <v>656</v>
      </c>
      <c r="H139" s="98" t="s">
        <v>657</v>
      </c>
      <c r="I139" s="102" t="s">
        <v>534</v>
      </c>
      <c r="J139" s="102" t="s">
        <v>658</v>
      </c>
      <c r="K139" s="102" t="s">
        <v>668</v>
      </c>
      <c r="L139" s="103">
        <v>1303</v>
      </c>
      <c r="M139" s="98" t="s">
        <v>654</v>
      </c>
      <c r="N139" s="104">
        <v>25641</v>
      </c>
      <c r="O139" s="18">
        <v>2013</v>
      </c>
    </row>
    <row r="140" spans="1:15">
      <c r="A140" s="98" t="s">
        <v>642</v>
      </c>
      <c r="B140" s="98" t="s">
        <v>643</v>
      </c>
      <c r="C140" s="99" t="s">
        <v>792</v>
      </c>
      <c r="D140" s="111">
        <v>2013</v>
      </c>
      <c r="E140" s="101" t="s">
        <v>785</v>
      </c>
      <c r="F140" s="101" t="s">
        <v>790</v>
      </c>
      <c r="G140" s="98" t="s">
        <v>645</v>
      </c>
      <c r="H140" s="98" t="s">
        <v>646</v>
      </c>
      <c r="I140" s="102" t="s">
        <v>529</v>
      </c>
      <c r="J140" s="102" t="s">
        <v>647</v>
      </c>
      <c r="K140" s="102" t="s">
        <v>668</v>
      </c>
      <c r="L140" s="103">
        <v>1210</v>
      </c>
      <c r="M140" s="98" t="s">
        <v>654</v>
      </c>
      <c r="N140" s="104">
        <v>8782.75</v>
      </c>
      <c r="O140" s="18">
        <v>2012</v>
      </c>
    </row>
    <row r="141" spans="1:15">
      <c r="A141" s="98" t="s">
        <v>642</v>
      </c>
      <c r="B141" s="98" t="s">
        <v>643</v>
      </c>
      <c r="C141" s="99" t="s">
        <v>793</v>
      </c>
      <c r="D141" s="111">
        <v>2013</v>
      </c>
      <c r="E141" s="101" t="s">
        <v>785</v>
      </c>
      <c r="F141" s="101" t="s">
        <v>790</v>
      </c>
      <c r="G141" s="98" t="s">
        <v>656</v>
      </c>
      <c r="H141" s="98" t="s">
        <v>657</v>
      </c>
      <c r="I141" s="102" t="s">
        <v>535</v>
      </c>
      <c r="J141" s="102" t="s">
        <v>658</v>
      </c>
      <c r="K141" s="102" t="s">
        <v>659</v>
      </c>
      <c r="L141" s="103">
        <v>1304</v>
      </c>
      <c r="M141" s="98" t="s">
        <v>654</v>
      </c>
      <c r="N141" s="104">
        <v>51678.35</v>
      </c>
      <c r="O141" s="18">
        <v>2013</v>
      </c>
    </row>
    <row r="142" spans="1:15">
      <c r="A142" s="98" t="s">
        <v>642</v>
      </c>
      <c r="B142" s="98" t="s">
        <v>643</v>
      </c>
      <c r="C142" s="99" t="s">
        <v>794</v>
      </c>
      <c r="D142" s="111">
        <v>2013</v>
      </c>
      <c r="E142" s="101" t="s">
        <v>785</v>
      </c>
      <c r="F142" s="101" t="s">
        <v>790</v>
      </c>
      <c r="G142" s="98" t="s">
        <v>645</v>
      </c>
      <c r="H142" s="98" t="s">
        <v>646</v>
      </c>
      <c r="I142" s="102" t="s">
        <v>531</v>
      </c>
      <c r="J142" s="102" t="s">
        <v>647</v>
      </c>
      <c r="K142" s="102" t="s">
        <v>659</v>
      </c>
      <c r="L142" s="103">
        <v>1301</v>
      </c>
      <c r="M142" s="98" t="s">
        <v>664</v>
      </c>
      <c r="N142" s="104">
        <v>9962.7099999999991</v>
      </c>
      <c r="O142" s="18">
        <v>2013</v>
      </c>
    </row>
    <row r="143" spans="1:15">
      <c r="A143" s="98" t="s">
        <v>642</v>
      </c>
      <c r="B143" s="98" t="s">
        <v>643</v>
      </c>
      <c r="C143" s="99" t="s">
        <v>795</v>
      </c>
      <c r="D143" s="111">
        <v>2013</v>
      </c>
      <c r="E143" s="101" t="s">
        <v>785</v>
      </c>
      <c r="F143" s="101" t="s">
        <v>790</v>
      </c>
      <c r="G143" s="98" t="s">
        <v>645</v>
      </c>
      <c r="H143" s="98" t="s">
        <v>646</v>
      </c>
      <c r="I143" s="102" t="s">
        <v>524</v>
      </c>
      <c r="J143" s="102" t="s">
        <v>647</v>
      </c>
      <c r="K143" s="102" t="s">
        <v>726</v>
      </c>
      <c r="L143" s="103">
        <v>1301</v>
      </c>
      <c r="M143" s="98" t="s">
        <v>664</v>
      </c>
      <c r="N143" s="104">
        <v>25783.81</v>
      </c>
      <c r="O143" s="18">
        <v>2013</v>
      </c>
    </row>
    <row r="144" spans="1:15">
      <c r="A144" s="98" t="s">
        <v>642</v>
      </c>
      <c r="B144" s="98" t="s">
        <v>643</v>
      </c>
      <c r="C144" s="99" t="s">
        <v>796</v>
      </c>
      <c r="D144" s="111">
        <v>2013</v>
      </c>
      <c r="E144" s="101" t="s">
        <v>785</v>
      </c>
      <c r="F144" s="101" t="s">
        <v>790</v>
      </c>
      <c r="G144" s="98" t="s">
        <v>645</v>
      </c>
      <c r="H144" s="98" t="s">
        <v>646</v>
      </c>
      <c r="I144" s="102" t="s">
        <v>528</v>
      </c>
      <c r="J144" s="102" t="s">
        <v>647</v>
      </c>
      <c r="K144" s="102" t="s">
        <v>681</v>
      </c>
      <c r="L144" s="103">
        <v>1301</v>
      </c>
      <c r="M144" s="98" t="s">
        <v>654</v>
      </c>
      <c r="N144" s="104">
        <v>2591.8000000000002</v>
      </c>
      <c r="O144" s="18">
        <v>2013</v>
      </c>
    </row>
    <row r="145" spans="1:15">
      <c r="A145" s="98" t="s">
        <v>642</v>
      </c>
      <c r="B145" s="98" t="s">
        <v>643</v>
      </c>
      <c r="C145" s="99" t="s">
        <v>797</v>
      </c>
      <c r="D145" s="111">
        <v>2013</v>
      </c>
      <c r="E145" s="101" t="s">
        <v>785</v>
      </c>
      <c r="F145" s="101" t="s">
        <v>776</v>
      </c>
      <c r="G145" s="98" t="s">
        <v>656</v>
      </c>
      <c r="H145" s="98" t="s">
        <v>657</v>
      </c>
      <c r="I145" s="102" t="s">
        <v>533</v>
      </c>
      <c r="J145" s="102" t="s">
        <v>658</v>
      </c>
      <c r="K145" s="102" t="s">
        <v>652</v>
      </c>
      <c r="L145" s="103">
        <v>1304</v>
      </c>
      <c r="M145" s="98" t="s">
        <v>649</v>
      </c>
      <c r="N145" s="104">
        <v>1040132.67</v>
      </c>
      <c r="O145" s="18">
        <v>2013</v>
      </c>
    </row>
    <row r="146" spans="1:15">
      <c r="A146" s="98" t="s">
        <v>642</v>
      </c>
      <c r="B146" s="98" t="s">
        <v>643</v>
      </c>
      <c r="C146" s="99" t="s">
        <v>798</v>
      </c>
      <c r="D146" s="111">
        <v>2013</v>
      </c>
      <c r="E146" s="101" t="s">
        <v>785</v>
      </c>
      <c r="F146" s="101" t="s">
        <v>799</v>
      </c>
      <c r="G146" s="98" t="s">
        <v>645</v>
      </c>
      <c r="H146" s="98" t="s">
        <v>646</v>
      </c>
      <c r="I146" s="102" t="s">
        <v>525</v>
      </c>
      <c r="J146" s="102" t="s">
        <v>647</v>
      </c>
      <c r="K146" s="102" t="s">
        <v>708</v>
      </c>
      <c r="L146" s="103">
        <v>1302</v>
      </c>
      <c r="M146" s="98" t="s">
        <v>653</v>
      </c>
      <c r="N146" s="104">
        <v>107095.1</v>
      </c>
      <c r="O146" s="18">
        <v>2013</v>
      </c>
    </row>
    <row r="147" spans="1:15">
      <c r="A147" s="98" t="s">
        <v>642</v>
      </c>
      <c r="B147" s="98" t="s">
        <v>643</v>
      </c>
      <c r="C147" s="99" t="s">
        <v>800</v>
      </c>
      <c r="D147" s="111">
        <v>2013</v>
      </c>
      <c r="E147" s="101" t="s">
        <v>785</v>
      </c>
      <c r="F147" s="101" t="s">
        <v>801</v>
      </c>
      <c r="G147" s="98" t="s">
        <v>656</v>
      </c>
      <c r="H147" s="98" t="s">
        <v>657</v>
      </c>
      <c r="I147" s="102" t="s">
        <v>532</v>
      </c>
      <c r="J147" s="102" t="s">
        <v>658</v>
      </c>
      <c r="K147" s="102" t="s">
        <v>661</v>
      </c>
      <c r="L147" s="103">
        <v>1304</v>
      </c>
      <c r="M147" s="98" t="s">
        <v>654</v>
      </c>
      <c r="N147" s="104">
        <v>79373.210000000006</v>
      </c>
      <c r="O147" s="18">
        <v>2013</v>
      </c>
    </row>
    <row r="148" spans="1:15">
      <c r="A148" s="98" t="s">
        <v>642</v>
      </c>
      <c r="B148" s="98" t="s">
        <v>643</v>
      </c>
      <c r="C148" s="99" t="s">
        <v>802</v>
      </c>
      <c r="D148" s="111">
        <v>2013</v>
      </c>
      <c r="E148" s="101" t="s">
        <v>785</v>
      </c>
      <c r="F148" s="101" t="s">
        <v>803</v>
      </c>
      <c r="G148" s="98" t="s">
        <v>645</v>
      </c>
      <c r="H148" s="98" t="s">
        <v>646</v>
      </c>
      <c r="I148" s="102" t="s">
        <v>523</v>
      </c>
      <c r="J148" s="102" t="s">
        <v>647</v>
      </c>
      <c r="K148" s="102" t="s">
        <v>694</v>
      </c>
      <c r="L148" s="103">
        <v>1301</v>
      </c>
      <c r="M148" s="98" t="s">
        <v>654</v>
      </c>
      <c r="N148" s="104">
        <v>10307.120000000001</v>
      </c>
      <c r="O148" s="18">
        <v>2013</v>
      </c>
    </row>
    <row r="149" spans="1:15">
      <c r="A149" s="98" t="s">
        <v>642</v>
      </c>
      <c r="B149" s="98" t="s">
        <v>643</v>
      </c>
      <c r="C149" s="99" t="s">
        <v>804</v>
      </c>
      <c r="D149" s="111">
        <v>2013</v>
      </c>
      <c r="E149" s="101" t="s">
        <v>785</v>
      </c>
      <c r="F149" s="101" t="s">
        <v>803</v>
      </c>
      <c r="G149" s="98" t="s">
        <v>645</v>
      </c>
      <c r="H149" s="98" t="s">
        <v>646</v>
      </c>
      <c r="I149" s="102" t="s">
        <v>523</v>
      </c>
      <c r="J149" s="102" t="s">
        <v>647</v>
      </c>
      <c r="K149" s="102" t="s">
        <v>694</v>
      </c>
      <c r="L149" s="103">
        <v>1211</v>
      </c>
      <c r="M149" s="98" t="s">
        <v>654</v>
      </c>
      <c r="N149" s="104">
        <v>10132.23</v>
      </c>
      <c r="O149" s="18">
        <v>2012</v>
      </c>
    </row>
    <row r="150" spans="1:15">
      <c r="A150" s="98" t="s">
        <v>642</v>
      </c>
      <c r="B150" s="98" t="s">
        <v>643</v>
      </c>
      <c r="C150" s="99" t="s">
        <v>805</v>
      </c>
      <c r="D150" s="111">
        <v>2013</v>
      </c>
      <c r="E150" s="101" t="s">
        <v>785</v>
      </c>
      <c r="F150" s="101" t="s">
        <v>803</v>
      </c>
      <c r="G150" s="98" t="s">
        <v>645</v>
      </c>
      <c r="H150" s="98" t="s">
        <v>646</v>
      </c>
      <c r="I150" s="102" t="s">
        <v>518</v>
      </c>
      <c r="J150" s="102" t="s">
        <v>651</v>
      </c>
      <c r="K150" s="102" t="s">
        <v>694</v>
      </c>
      <c r="L150" s="103">
        <v>1301</v>
      </c>
      <c r="M150" s="98" t="s">
        <v>664</v>
      </c>
      <c r="N150" s="104">
        <v>808.96</v>
      </c>
      <c r="O150" s="18">
        <v>2013</v>
      </c>
    </row>
    <row r="151" spans="1:15">
      <c r="A151" s="98" t="s">
        <v>642</v>
      </c>
      <c r="B151" s="98" t="s">
        <v>643</v>
      </c>
      <c r="C151" s="99" t="s">
        <v>805</v>
      </c>
      <c r="D151" s="111">
        <v>2013</v>
      </c>
      <c r="E151" s="101" t="s">
        <v>785</v>
      </c>
      <c r="F151" s="101" t="s">
        <v>803</v>
      </c>
      <c r="G151" s="98" t="s">
        <v>645</v>
      </c>
      <c r="H151" s="98" t="s">
        <v>646</v>
      </c>
      <c r="I151" s="102" t="s">
        <v>518</v>
      </c>
      <c r="J151" s="102" t="s">
        <v>651</v>
      </c>
      <c r="K151" s="102" t="s">
        <v>694</v>
      </c>
      <c r="L151" s="103">
        <v>1302</v>
      </c>
      <c r="M151" s="98" t="s">
        <v>664</v>
      </c>
      <c r="N151" s="104">
        <v>719.44</v>
      </c>
      <c r="O151" s="18">
        <v>2013</v>
      </c>
    </row>
    <row r="152" spans="1:15">
      <c r="A152" s="98" t="s">
        <v>642</v>
      </c>
      <c r="B152" s="98" t="s">
        <v>643</v>
      </c>
      <c r="C152" s="99" t="s">
        <v>806</v>
      </c>
      <c r="D152" s="111">
        <v>2013</v>
      </c>
      <c r="E152" s="101" t="s">
        <v>785</v>
      </c>
      <c r="F152" s="101" t="s">
        <v>803</v>
      </c>
      <c r="G152" s="98" t="s">
        <v>645</v>
      </c>
      <c r="H152" s="98" t="s">
        <v>646</v>
      </c>
      <c r="I152" s="102" t="s">
        <v>518</v>
      </c>
      <c r="J152" s="102" t="s">
        <v>651</v>
      </c>
      <c r="K152" s="102" t="s">
        <v>694</v>
      </c>
      <c r="L152" s="103">
        <v>1301</v>
      </c>
      <c r="M152" s="98" t="s">
        <v>654</v>
      </c>
      <c r="N152" s="104">
        <v>6712.78</v>
      </c>
      <c r="O152" s="18">
        <v>2013</v>
      </c>
    </row>
    <row r="153" spans="1:15">
      <c r="A153" s="98" t="s">
        <v>642</v>
      </c>
      <c r="B153" s="98" t="s">
        <v>643</v>
      </c>
      <c r="C153" s="99" t="s">
        <v>806</v>
      </c>
      <c r="D153" s="111">
        <v>2013</v>
      </c>
      <c r="E153" s="101" t="s">
        <v>785</v>
      </c>
      <c r="F153" s="101" t="s">
        <v>803</v>
      </c>
      <c r="G153" s="98" t="s">
        <v>645</v>
      </c>
      <c r="H153" s="98" t="s">
        <v>646</v>
      </c>
      <c r="I153" s="102" t="s">
        <v>518</v>
      </c>
      <c r="J153" s="102" t="s">
        <v>651</v>
      </c>
      <c r="K153" s="102" t="s">
        <v>694</v>
      </c>
      <c r="L153" s="103">
        <v>1302</v>
      </c>
      <c r="M153" s="98" t="s">
        <v>654</v>
      </c>
      <c r="N153" s="104">
        <v>6601.28</v>
      </c>
      <c r="O153" s="18">
        <v>2013</v>
      </c>
    </row>
    <row r="154" spans="1:15">
      <c r="A154" s="98" t="s">
        <v>642</v>
      </c>
      <c r="B154" s="98" t="s">
        <v>643</v>
      </c>
      <c r="C154" s="99" t="s">
        <v>807</v>
      </c>
      <c r="D154" s="111">
        <v>2013</v>
      </c>
      <c r="E154" s="101" t="s">
        <v>786</v>
      </c>
      <c r="F154" s="101" t="s">
        <v>764</v>
      </c>
      <c r="G154" s="98" t="s">
        <v>645</v>
      </c>
      <c r="H154" s="98" t="s">
        <v>646</v>
      </c>
      <c r="I154" s="102" t="s">
        <v>530</v>
      </c>
      <c r="J154" s="102" t="s">
        <v>647</v>
      </c>
      <c r="K154" s="102" t="s">
        <v>652</v>
      </c>
      <c r="L154" s="103">
        <v>1212</v>
      </c>
      <c r="M154" s="98" t="s">
        <v>649</v>
      </c>
      <c r="N154" s="104">
        <v>102.92</v>
      </c>
      <c r="O154" s="18">
        <v>2012</v>
      </c>
    </row>
    <row r="155" spans="1:15">
      <c r="A155" s="98" t="s">
        <v>642</v>
      </c>
      <c r="B155" s="98" t="s">
        <v>643</v>
      </c>
      <c r="C155" s="99" t="s">
        <v>807</v>
      </c>
      <c r="D155" s="111">
        <v>2013</v>
      </c>
      <c r="E155" s="101" t="s">
        <v>786</v>
      </c>
      <c r="F155" s="101" t="s">
        <v>764</v>
      </c>
      <c r="G155" s="98" t="s">
        <v>645</v>
      </c>
      <c r="H155" s="98" t="s">
        <v>646</v>
      </c>
      <c r="I155" s="102" t="s">
        <v>530</v>
      </c>
      <c r="J155" s="102" t="s">
        <v>647</v>
      </c>
      <c r="K155" s="102" t="s">
        <v>652</v>
      </c>
      <c r="L155" s="103">
        <v>1302</v>
      </c>
      <c r="M155" s="98" t="s">
        <v>649</v>
      </c>
      <c r="N155" s="104">
        <v>189.64</v>
      </c>
      <c r="O155" s="18">
        <v>2013</v>
      </c>
    </row>
    <row r="156" spans="1:15">
      <c r="A156" s="98" t="s">
        <v>642</v>
      </c>
      <c r="B156" s="98" t="s">
        <v>643</v>
      </c>
      <c r="C156" s="99" t="s">
        <v>808</v>
      </c>
      <c r="D156" s="111">
        <v>2013</v>
      </c>
      <c r="E156" s="101" t="s">
        <v>786</v>
      </c>
      <c r="F156" s="101" t="s">
        <v>764</v>
      </c>
      <c r="G156" s="98" t="s">
        <v>645</v>
      </c>
      <c r="H156" s="98" t="s">
        <v>646</v>
      </c>
      <c r="I156" s="102" t="s">
        <v>530</v>
      </c>
      <c r="J156" s="102" t="s">
        <v>647</v>
      </c>
      <c r="K156" s="102" t="s">
        <v>652</v>
      </c>
      <c r="L156" s="103">
        <v>1301</v>
      </c>
      <c r="M156" s="98" t="s">
        <v>649</v>
      </c>
      <c r="N156" s="104">
        <v>162.31</v>
      </c>
      <c r="O156" s="18">
        <v>2013</v>
      </c>
    </row>
    <row r="157" spans="1:15">
      <c r="A157" s="98" t="s">
        <v>642</v>
      </c>
      <c r="B157" s="98" t="s">
        <v>643</v>
      </c>
      <c r="C157" s="99" t="s">
        <v>808</v>
      </c>
      <c r="D157" s="111">
        <v>2013</v>
      </c>
      <c r="E157" s="101" t="s">
        <v>786</v>
      </c>
      <c r="F157" s="101" t="s">
        <v>764</v>
      </c>
      <c r="G157" s="98" t="s">
        <v>645</v>
      </c>
      <c r="H157" s="98" t="s">
        <v>646</v>
      </c>
      <c r="I157" s="102" t="s">
        <v>530</v>
      </c>
      <c r="J157" s="102" t="s">
        <v>647</v>
      </c>
      <c r="K157" s="102" t="s">
        <v>652</v>
      </c>
      <c r="L157" s="103">
        <v>1303</v>
      </c>
      <c r="M157" s="98" t="s">
        <v>649</v>
      </c>
      <c r="N157" s="104">
        <v>155.02000000000001</v>
      </c>
      <c r="O157" s="18">
        <v>2013</v>
      </c>
    </row>
    <row r="158" spans="1:15">
      <c r="A158" s="98" t="s">
        <v>642</v>
      </c>
      <c r="B158" s="98" t="s">
        <v>643</v>
      </c>
      <c r="C158" s="99" t="s">
        <v>809</v>
      </c>
      <c r="D158" s="111">
        <v>2013</v>
      </c>
      <c r="E158" s="101" t="s">
        <v>786</v>
      </c>
      <c r="F158" s="101" t="s">
        <v>764</v>
      </c>
      <c r="G158" s="98" t="s">
        <v>645</v>
      </c>
      <c r="H158" s="98" t="s">
        <v>646</v>
      </c>
      <c r="I158" s="102" t="s">
        <v>522</v>
      </c>
      <c r="J158" s="102" t="s">
        <v>651</v>
      </c>
      <c r="K158" s="102" t="s">
        <v>659</v>
      </c>
      <c r="L158" s="103">
        <v>1301</v>
      </c>
      <c r="M158" s="98" t="s">
        <v>664</v>
      </c>
      <c r="N158" s="104">
        <v>20909</v>
      </c>
      <c r="O158" s="18">
        <v>2013</v>
      </c>
    </row>
    <row r="159" spans="1:15">
      <c r="A159" s="98" t="s">
        <v>642</v>
      </c>
      <c r="B159" s="98" t="s">
        <v>643</v>
      </c>
      <c r="C159" s="99" t="s">
        <v>809</v>
      </c>
      <c r="D159" s="111">
        <v>2013</v>
      </c>
      <c r="E159" s="101" t="s">
        <v>786</v>
      </c>
      <c r="F159" s="101" t="s">
        <v>764</v>
      </c>
      <c r="G159" s="98" t="s">
        <v>645</v>
      </c>
      <c r="H159" s="98" t="s">
        <v>646</v>
      </c>
      <c r="I159" s="102" t="s">
        <v>522</v>
      </c>
      <c r="J159" s="102" t="s">
        <v>651</v>
      </c>
      <c r="K159" s="102" t="s">
        <v>659</v>
      </c>
      <c r="L159" s="103">
        <v>1302</v>
      </c>
      <c r="M159" s="98" t="s">
        <v>664</v>
      </c>
      <c r="N159" s="104">
        <v>20909</v>
      </c>
      <c r="O159" s="18">
        <v>2013</v>
      </c>
    </row>
    <row r="160" spans="1:15">
      <c r="A160" s="98" t="s">
        <v>642</v>
      </c>
      <c r="B160" s="98" t="s">
        <v>643</v>
      </c>
      <c r="C160" s="99" t="s">
        <v>809</v>
      </c>
      <c r="D160" s="111">
        <v>2013</v>
      </c>
      <c r="E160" s="101" t="s">
        <v>786</v>
      </c>
      <c r="F160" s="101" t="s">
        <v>764</v>
      </c>
      <c r="G160" s="98" t="s">
        <v>645</v>
      </c>
      <c r="H160" s="98" t="s">
        <v>646</v>
      </c>
      <c r="I160" s="102" t="s">
        <v>522</v>
      </c>
      <c r="J160" s="102" t="s">
        <v>651</v>
      </c>
      <c r="K160" s="102" t="s">
        <v>659</v>
      </c>
      <c r="L160" s="103">
        <v>1303</v>
      </c>
      <c r="M160" s="98" t="s">
        <v>664</v>
      </c>
      <c r="N160" s="104">
        <v>20909</v>
      </c>
      <c r="O160" s="18">
        <v>2013</v>
      </c>
    </row>
    <row r="161" spans="1:15">
      <c r="A161" s="98" t="s">
        <v>642</v>
      </c>
      <c r="B161" s="98" t="s">
        <v>643</v>
      </c>
      <c r="C161" s="99" t="s">
        <v>810</v>
      </c>
      <c r="D161" s="111">
        <v>2013</v>
      </c>
      <c r="E161" s="101" t="s">
        <v>786</v>
      </c>
      <c r="F161" s="101" t="s">
        <v>811</v>
      </c>
      <c r="G161" s="98" t="s">
        <v>645</v>
      </c>
      <c r="H161" s="98" t="s">
        <v>646</v>
      </c>
      <c r="I161" s="102" t="s">
        <v>517</v>
      </c>
      <c r="J161" s="102" t="s">
        <v>651</v>
      </c>
      <c r="K161" s="102" t="s">
        <v>652</v>
      </c>
      <c r="L161" s="103">
        <v>1305</v>
      </c>
      <c r="M161" s="98" t="s">
        <v>653</v>
      </c>
      <c r="N161" s="104">
        <v>156974.82999999999</v>
      </c>
      <c r="O161" s="18">
        <v>2013</v>
      </c>
    </row>
    <row r="162" spans="1:15">
      <c r="A162" s="98" t="s">
        <v>642</v>
      </c>
      <c r="B162" s="98" t="s">
        <v>643</v>
      </c>
      <c r="C162" s="99" t="s">
        <v>810</v>
      </c>
      <c r="D162" s="111">
        <v>2013</v>
      </c>
      <c r="E162" s="101" t="s">
        <v>786</v>
      </c>
      <c r="F162" s="101" t="s">
        <v>811</v>
      </c>
      <c r="G162" s="98" t="s">
        <v>645</v>
      </c>
      <c r="H162" s="98" t="s">
        <v>646</v>
      </c>
      <c r="I162" s="102" t="s">
        <v>517</v>
      </c>
      <c r="J162" s="102" t="s">
        <v>651</v>
      </c>
      <c r="K162" s="102" t="s">
        <v>652</v>
      </c>
      <c r="L162" s="103">
        <v>1305</v>
      </c>
      <c r="M162" s="98" t="s">
        <v>649</v>
      </c>
      <c r="N162" s="104">
        <v>880.9</v>
      </c>
      <c r="O162" s="18">
        <v>2013</v>
      </c>
    </row>
    <row r="163" spans="1:15">
      <c r="A163" s="98" t="s">
        <v>642</v>
      </c>
      <c r="B163" s="98" t="s">
        <v>643</v>
      </c>
      <c r="C163" s="99" t="s">
        <v>812</v>
      </c>
      <c r="D163" s="111">
        <v>2013</v>
      </c>
      <c r="E163" s="101" t="s">
        <v>786</v>
      </c>
      <c r="F163" s="101" t="s">
        <v>811</v>
      </c>
      <c r="G163" s="98" t="s">
        <v>645</v>
      </c>
      <c r="H163" s="98" t="s">
        <v>646</v>
      </c>
      <c r="I163" s="102" t="s">
        <v>528</v>
      </c>
      <c r="J163" s="102" t="s">
        <v>647</v>
      </c>
      <c r="K163" s="102" t="s">
        <v>681</v>
      </c>
      <c r="L163" s="103">
        <v>1302</v>
      </c>
      <c r="M163" s="98" t="s">
        <v>654</v>
      </c>
      <c r="N163" s="104">
        <v>2492.96</v>
      </c>
      <c r="O163" s="18">
        <v>2013</v>
      </c>
    </row>
    <row r="164" spans="1:15">
      <c r="A164" s="98" t="s">
        <v>642</v>
      </c>
      <c r="B164" s="98" t="s">
        <v>643</v>
      </c>
      <c r="C164" s="99" t="s">
        <v>813</v>
      </c>
      <c r="D164" s="111">
        <v>2013</v>
      </c>
      <c r="E164" s="101" t="s">
        <v>786</v>
      </c>
      <c r="F164" s="101" t="s">
        <v>790</v>
      </c>
      <c r="G164" s="98" t="s">
        <v>656</v>
      </c>
      <c r="H164" s="98" t="s">
        <v>657</v>
      </c>
      <c r="I164" s="102" t="s">
        <v>535</v>
      </c>
      <c r="J164" s="102" t="s">
        <v>658</v>
      </c>
      <c r="K164" s="102" t="s">
        <v>659</v>
      </c>
      <c r="L164" s="103">
        <v>1305</v>
      </c>
      <c r="M164" s="98" t="s">
        <v>654</v>
      </c>
      <c r="N164" s="104">
        <v>39889.269999999997</v>
      </c>
      <c r="O164" s="18">
        <v>2013</v>
      </c>
    </row>
    <row r="165" spans="1:15">
      <c r="A165" s="98" t="s">
        <v>642</v>
      </c>
      <c r="B165" s="98" t="s">
        <v>643</v>
      </c>
      <c r="C165" s="99" t="s">
        <v>814</v>
      </c>
      <c r="D165" s="111">
        <v>2013</v>
      </c>
      <c r="E165" s="101" t="s">
        <v>786</v>
      </c>
      <c r="F165" s="101" t="s">
        <v>815</v>
      </c>
      <c r="G165" s="98" t="s">
        <v>645</v>
      </c>
      <c r="H165" s="98" t="s">
        <v>646</v>
      </c>
      <c r="I165" s="102" t="s">
        <v>531</v>
      </c>
      <c r="J165" s="102" t="s">
        <v>647</v>
      </c>
      <c r="K165" s="102" t="s">
        <v>659</v>
      </c>
      <c r="L165" s="103">
        <v>1302</v>
      </c>
      <c r="M165" s="98" t="s">
        <v>664</v>
      </c>
      <c r="N165" s="104">
        <v>6944.5</v>
      </c>
      <c r="O165" s="18">
        <v>2013</v>
      </c>
    </row>
    <row r="166" spans="1:15">
      <c r="A166" s="98" t="s">
        <v>642</v>
      </c>
      <c r="B166" s="98" t="s">
        <v>643</v>
      </c>
      <c r="C166" s="99" t="s">
        <v>816</v>
      </c>
      <c r="D166" s="111">
        <v>2013</v>
      </c>
      <c r="E166" s="101" t="s">
        <v>786</v>
      </c>
      <c r="F166" s="101" t="s">
        <v>751</v>
      </c>
      <c r="G166" s="98" t="s">
        <v>656</v>
      </c>
      <c r="H166" s="98" t="s">
        <v>657</v>
      </c>
      <c r="I166" s="102" t="s">
        <v>532</v>
      </c>
      <c r="J166" s="102" t="s">
        <v>658</v>
      </c>
      <c r="K166" s="102" t="s">
        <v>661</v>
      </c>
      <c r="L166" s="103">
        <v>1305</v>
      </c>
      <c r="M166" s="98" t="s">
        <v>654</v>
      </c>
      <c r="N166" s="104">
        <v>106575.2</v>
      </c>
      <c r="O166" s="18">
        <v>2013</v>
      </c>
    </row>
    <row r="167" spans="1:15">
      <c r="A167" s="98" t="s">
        <v>642</v>
      </c>
      <c r="B167" s="98" t="s">
        <v>643</v>
      </c>
      <c r="C167" s="99" t="s">
        <v>817</v>
      </c>
      <c r="D167" s="111">
        <v>2013</v>
      </c>
      <c r="E167" s="101" t="s">
        <v>786</v>
      </c>
      <c r="F167" s="101" t="s">
        <v>753</v>
      </c>
      <c r="G167" s="98" t="s">
        <v>645</v>
      </c>
      <c r="H167" s="98" t="s">
        <v>646</v>
      </c>
      <c r="I167" s="102" t="s">
        <v>523</v>
      </c>
      <c r="J167" s="102" t="s">
        <v>647</v>
      </c>
      <c r="K167" s="102" t="s">
        <v>694</v>
      </c>
      <c r="L167" s="103">
        <v>1302</v>
      </c>
      <c r="M167" s="98" t="s">
        <v>654</v>
      </c>
      <c r="N167" s="104">
        <v>10255.48</v>
      </c>
      <c r="O167" s="18">
        <v>2013</v>
      </c>
    </row>
    <row r="168" spans="1:15">
      <c r="A168" s="98" t="s">
        <v>642</v>
      </c>
      <c r="B168" s="98" t="s">
        <v>643</v>
      </c>
      <c r="C168" s="99" t="s">
        <v>818</v>
      </c>
      <c r="D168" s="111">
        <v>2013</v>
      </c>
      <c r="E168" s="101" t="s">
        <v>786</v>
      </c>
      <c r="F168" s="101" t="s">
        <v>753</v>
      </c>
      <c r="G168" s="98" t="s">
        <v>645</v>
      </c>
      <c r="H168" s="98" t="s">
        <v>646</v>
      </c>
      <c r="I168" s="102" t="s">
        <v>525</v>
      </c>
      <c r="J168" s="102" t="s">
        <v>647</v>
      </c>
      <c r="K168" s="102" t="s">
        <v>708</v>
      </c>
      <c r="L168" s="103">
        <v>1303</v>
      </c>
      <c r="M168" s="98" t="s">
        <v>653</v>
      </c>
      <c r="N168" s="104">
        <v>104202.01</v>
      </c>
      <c r="O168" s="18">
        <v>2013</v>
      </c>
    </row>
    <row r="169" spans="1:15">
      <c r="A169" s="98" t="s">
        <v>642</v>
      </c>
      <c r="B169" s="98" t="s">
        <v>643</v>
      </c>
      <c r="C169" s="99" t="s">
        <v>818</v>
      </c>
      <c r="D169" s="111">
        <v>2013</v>
      </c>
      <c r="E169" s="101" t="s">
        <v>786</v>
      </c>
      <c r="F169" s="101" t="s">
        <v>753</v>
      </c>
      <c r="G169" s="98" t="s">
        <v>645</v>
      </c>
      <c r="H169" s="98" t="s">
        <v>646</v>
      </c>
      <c r="I169" s="102" t="s">
        <v>525</v>
      </c>
      <c r="J169" s="102" t="s">
        <v>647</v>
      </c>
      <c r="K169" s="102" t="s">
        <v>708</v>
      </c>
      <c r="L169" s="103">
        <v>1303</v>
      </c>
      <c r="M169" s="98" t="s">
        <v>664</v>
      </c>
      <c r="N169" s="104">
        <v>8655.57</v>
      </c>
      <c r="O169" s="18">
        <v>2013</v>
      </c>
    </row>
    <row r="170" spans="1:15">
      <c r="A170" s="98" t="s">
        <v>642</v>
      </c>
      <c r="B170" s="98" t="s">
        <v>643</v>
      </c>
      <c r="C170" s="99" t="s">
        <v>819</v>
      </c>
      <c r="D170" s="111">
        <v>2013</v>
      </c>
      <c r="E170" s="101" t="s">
        <v>786</v>
      </c>
      <c r="F170" s="101" t="s">
        <v>820</v>
      </c>
      <c r="G170" s="98" t="s">
        <v>645</v>
      </c>
      <c r="H170" s="98" t="s">
        <v>646</v>
      </c>
      <c r="I170" s="102" t="s">
        <v>524</v>
      </c>
      <c r="J170" s="102" t="s">
        <v>647</v>
      </c>
      <c r="K170" s="102" t="s">
        <v>726</v>
      </c>
      <c r="L170" s="103">
        <v>1302</v>
      </c>
      <c r="M170" s="98" t="s">
        <v>664</v>
      </c>
      <c r="N170" s="104">
        <v>24189</v>
      </c>
      <c r="O170" s="18">
        <v>2013</v>
      </c>
    </row>
    <row r="171" spans="1:15">
      <c r="A171" s="98" t="s">
        <v>642</v>
      </c>
      <c r="B171" s="98" t="s">
        <v>643</v>
      </c>
      <c r="C171" s="99" t="s">
        <v>821</v>
      </c>
      <c r="D171" s="111">
        <v>2013</v>
      </c>
      <c r="E171" s="101" t="s">
        <v>786</v>
      </c>
      <c r="F171" s="101" t="s">
        <v>759</v>
      </c>
      <c r="G171" s="98" t="s">
        <v>645</v>
      </c>
      <c r="H171" s="98" t="s">
        <v>646</v>
      </c>
      <c r="I171" s="102" t="s">
        <v>521</v>
      </c>
      <c r="J171" s="102" t="s">
        <v>651</v>
      </c>
      <c r="K171" s="102" t="s">
        <v>681</v>
      </c>
      <c r="L171" s="103">
        <v>1304</v>
      </c>
      <c r="M171" s="98" t="s">
        <v>654</v>
      </c>
      <c r="N171" s="104">
        <v>1607</v>
      </c>
      <c r="O171" s="18">
        <v>2013</v>
      </c>
    </row>
    <row r="172" spans="1:15">
      <c r="A172" s="98" t="s">
        <v>642</v>
      </c>
      <c r="B172" s="98" t="s">
        <v>643</v>
      </c>
      <c r="C172" s="99" t="s">
        <v>822</v>
      </c>
      <c r="D172" s="111">
        <v>2013</v>
      </c>
      <c r="E172" s="101" t="s">
        <v>786</v>
      </c>
      <c r="F172" s="101" t="s">
        <v>759</v>
      </c>
      <c r="G172" s="98" t="s">
        <v>645</v>
      </c>
      <c r="H172" s="98" t="s">
        <v>646</v>
      </c>
      <c r="I172" s="102" t="s">
        <v>521</v>
      </c>
      <c r="J172" s="102" t="s">
        <v>651</v>
      </c>
      <c r="K172" s="102" t="s">
        <v>681</v>
      </c>
      <c r="L172" s="103">
        <v>1304</v>
      </c>
      <c r="M172" s="98" t="s">
        <v>664</v>
      </c>
      <c r="N172" s="104">
        <v>33935</v>
      </c>
      <c r="O172" s="18">
        <v>2013</v>
      </c>
    </row>
    <row r="173" spans="1:15">
      <c r="A173" s="98" t="s">
        <v>642</v>
      </c>
      <c r="B173" s="98" t="s">
        <v>643</v>
      </c>
      <c r="C173" s="99" t="s">
        <v>823</v>
      </c>
      <c r="D173" s="111">
        <v>2013</v>
      </c>
      <c r="E173" s="101" t="s">
        <v>786</v>
      </c>
      <c r="F173" s="101" t="s">
        <v>759</v>
      </c>
      <c r="G173" s="98" t="s">
        <v>645</v>
      </c>
      <c r="H173" s="98" t="s">
        <v>646</v>
      </c>
      <c r="I173" s="102" t="s">
        <v>521</v>
      </c>
      <c r="J173" s="102" t="s">
        <v>651</v>
      </c>
      <c r="K173" s="102" t="s">
        <v>681</v>
      </c>
      <c r="L173" s="103">
        <v>1303</v>
      </c>
      <c r="M173" s="98" t="s">
        <v>654</v>
      </c>
      <c r="N173" s="104">
        <v>1792</v>
      </c>
      <c r="O173" s="18">
        <v>2013</v>
      </c>
    </row>
    <row r="174" spans="1:15">
      <c r="A174" s="98" t="s">
        <v>642</v>
      </c>
      <c r="B174" s="98" t="s">
        <v>643</v>
      </c>
      <c r="C174" s="99" t="s">
        <v>824</v>
      </c>
      <c r="D174" s="111">
        <v>2013</v>
      </c>
      <c r="E174" s="101" t="s">
        <v>786</v>
      </c>
      <c r="F174" s="101" t="s">
        <v>759</v>
      </c>
      <c r="G174" s="98" t="s">
        <v>645</v>
      </c>
      <c r="H174" s="98" t="s">
        <v>646</v>
      </c>
      <c r="I174" s="102" t="s">
        <v>521</v>
      </c>
      <c r="J174" s="102" t="s">
        <v>651</v>
      </c>
      <c r="K174" s="102" t="s">
        <v>681</v>
      </c>
      <c r="L174" s="103">
        <v>1303</v>
      </c>
      <c r="M174" s="98" t="s">
        <v>664</v>
      </c>
      <c r="N174" s="104">
        <v>35835</v>
      </c>
      <c r="O174" s="18">
        <v>2013</v>
      </c>
    </row>
    <row r="175" spans="1:15">
      <c r="A175" s="98" t="s">
        <v>642</v>
      </c>
      <c r="B175" s="98" t="s">
        <v>643</v>
      </c>
      <c r="C175" s="99" t="s">
        <v>825</v>
      </c>
      <c r="D175" s="111">
        <v>2013</v>
      </c>
      <c r="E175" s="101" t="s">
        <v>826</v>
      </c>
      <c r="F175" s="101" t="s">
        <v>811</v>
      </c>
      <c r="G175" s="98" t="s">
        <v>645</v>
      </c>
      <c r="H175" s="98" t="s">
        <v>646</v>
      </c>
      <c r="I175" s="102" t="s">
        <v>523</v>
      </c>
      <c r="J175" s="102" t="s">
        <v>647</v>
      </c>
      <c r="K175" s="102" t="s">
        <v>694</v>
      </c>
      <c r="L175" s="103">
        <v>1303</v>
      </c>
      <c r="M175" s="98" t="s">
        <v>654</v>
      </c>
      <c r="N175" s="104">
        <v>10259.950000000001</v>
      </c>
      <c r="O175" s="18">
        <v>2013</v>
      </c>
    </row>
    <row r="176" spans="1:15">
      <c r="A176" s="98" t="s">
        <v>642</v>
      </c>
      <c r="B176" s="98" t="s">
        <v>643</v>
      </c>
      <c r="C176" s="99" t="s">
        <v>827</v>
      </c>
      <c r="D176" s="111">
        <v>2013</v>
      </c>
      <c r="E176" s="101" t="s">
        <v>826</v>
      </c>
      <c r="F176" s="101" t="s">
        <v>769</v>
      </c>
      <c r="G176" s="98" t="s">
        <v>645</v>
      </c>
      <c r="H176" s="98" t="s">
        <v>646</v>
      </c>
      <c r="I176" s="102" t="s">
        <v>528</v>
      </c>
      <c r="J176" s="102" t="s">
        <v>647</v>
      </c>
      <c r="K176" s="102" t="s">
        <v>681</v>
      </c>
      <c r="L176" s="103">
        <v>1303</v>
      </c>
      <c r="M176" s="98" t="s">
        <v>654</v>
      </c>
      <c r="N176" s="104">
        <v>2418.6</v>
      </c>
      <c r="O176" s="18">
        <v>2013</v>
      </c>
    </row>
    <row r="177" spans="1:15">
      <c r="A177" s="98" t="s">
        <v>642</v>
      </c>
      <c r="B177" s="98" t="s">
        <v>643</v>
      </c>
      <c r="C177" s="99" t="s">
        <v>828</v>
      </c>
      <c r="D177" s="111">
        <v>2013</v>
      </c>
      <c r="E177" s="101" t="s">
        <v>826</v>
      </c>
      <c r="F177" s="101" t="s">
        <v>769</v>
      </c>
      <c r="G177" s="98" t="s">
        <v>645</v>
      </c>
      <c r="H177" s="98" t="s">
        <v>646</v>
      </c>
      <c r="I177" s="102" t="s">
        <v>519</v>
      </c>
      <c r="J177" s="102" t="s">
        <v>651</v>
      </c>
      <c r="K177" s="102" t="s">
        <v>675</v>
      </c>
      <c r="L177" s="103">
        <v>1304</v>
      </c>
      <c r="M177" s="98" t="s">
        <v>664</v>
      </c>
      <c r="N177" s="104">
        <v>6847.1</v>
      </c>
      <c r="O177" s="18">
        <v>2013</v>
      </c>
    </row>
    <row r="178" spans="1:15">
      <c r="A178" s="98" t="s">
        <v>642</v>
      </c>
      <c r="B178" s="98" t="s">
        <v>643</v>
      </c>
      <c r="C178" s="99" t="s">
        <v>828</v>
      </c>
      <c r="D178" s="111">
        <v>2013</v>
      </c>
      <c r="E178" s="101" t="s">
        <v>826</v>
      </c>
      <c r="F178" s="101" t="s">
        <v>769</v>
      </c>
      <c r="G178" s="98" t="s">
        <v>645</v>
      </c>
      <c r="H178" s="98" t="s">
        <v>646</v>
      </c>
      <c r="I178" s="102" t="s">
        <v>519</v>
      </c>
      <c r="J178" s="102" t="s">
        <v>651</v>
      </c>
      <c r="K178" s="102" t="s">
        <v>675</v>
      </c>
      <c r="L178" s="103">
        <v>1305</v>
      </c>
      <c r="M178" s="98" t="s">
        <v>664</v>
      </c>
      <c r="N178" s="104">
        <v>6585.36</v>
      </c>
      <c r="O178" s="18">
        <v>2013</v>
      </c>
    </row>
    <row r="179" spans="1:15">
      <c r="A179" s="98" t="s">
        <v>642</v>
      </c>
      <c r="B179" s="98" t="s">
        <v>643</v>
      </c>
      <c r="C179" s="99" t="s">
        <v>829</v>
      </c>
      <c r="D179" s="111">
        <v>2013</v>
      </c>
      <c r="E179" s="101" t="s">
        <v>826</v>
      </c>
      <c r="F179" s="101" t="s">
        <v>769</v>
      </c>
      <c r="G179" s="98" t="s">
        <v>645</v>
      </c>
      <c r="H179" s="98" t="s">
        <v>646</v>
      </c>
      <c r="I179" s="102" t="s">
        <v>519</v>
      </c>
      <c r="J179" s="102" t="s">
        <v>651</v>
      </c>
      <c r="K179" s="102" t="s">
        <v>675</v>
      </c>
      <c r="L179" s="103">
        <v>1304</v>
      </c>
      <c r="M179" s="98" t="s">
        <v>653</v>
      </c>
      <c r="N179" s="104">
        <v>1057.6300000000001</v>
      </c>
      <c r="O179" s="18">
        <v>2013</v>
      </c>
    </row>
    <row r="180" spans="1:15">
      <c r="A180" s="98" t="s">
        <v>642</v>
      </c>
      <c r="B180" s="98" t="s">
        <v>643</v>
      </c>
      <c r="C180" s="99" t="s">
        <v>829</v>
      </c>
      <c r="D180" s="111">
        <v>2013</v>
      </c>
      <c r="E180" s="101" t="s">
        <v>826</v>
      </c>
      <c r="F180" s="101" t="s">
        <v>769</v>
      </c>
      <c r="G180" s="98" t="s">
        <v>645</v>
      </c>
      <c r="H180" s="98" t="s">
        <v>646</v>
      </c>
      <c r="I180" s="102" t="s">
        <v>519</v>
      </c>
      <c r="J180" s="102" t="s">
        <v>651</v>
      </c>
      <c r="K180" s="102" t="s">
        <v>675</v>
      </c>
      <c r="L180" s="103">
        <v>1305</v>
      </c>
      <c r="M180" s="98" t="s">
        <v>653</v>
      </c>
      <c r="N180" s="104">
        <v>1015.66</v>
      </c>
      <c r="O180" s="18">
        <v>2013</v>
      </c>
    </row>
    <row r="181" spans="1:15">
      <c r="A181" s="98" t="s">
        <v>642</v>
      </c>
      <c r="B181" s="98" t="s">
        <v>643</v>
      </c>
      <c r="C181" s="99" t="s">
        <v>830</v>
      </c>
      <c r="D181" s="111">
        <v>2013</v>
      </c>
      <c r="E181" s="101" t="s">
        <v>826</v>
      </c>
      <c r="F181" s="101" t="s">
        <v>769</v>
      </c>
      <c r="G181" s="98" t="s">
        <v>656</v>
      </c>
      <c r="H181" s="98" t="s">
        <v>657</v>
      </c>
      <c r="I181" s="102" t="s">
        <v>532</v>
      </c>
      <c r="J181" s="102" t="s">
        <v>658</v>
      </c>
      <c r="K181" s="102" t="s">
        <v>661</v>
      </c>
      <c r="L181" s="103">
        <v>1306</v>
      </c>
      <c r="M181" s="98" t="s">
        <v>654</v>
      </c>
      <c r="N181" s="104">
        <v>148233.67000000001</v>
      </c>
      <c r="O181" s="18">
        <v>2013</v>
      </c>
    </row>
    <row r="182" spans="1:15">
      <c r="A182" s="98" t="s">
        <v>642</v>
      </c>
      <c r="B182" s="98" t="s">
        <v>643</v>
      </c>
      <c r="C182" s="99" t="s">
        <v>831</v>
      </c>
      <c r="D182" s="111">
        <v>2013</v>
      </c>
      <c r="E182" s="101" t="s">
        <v>826</v>
      </c>
      <c r="F182" s="101" t="s">
        <v>743</v>
      </c>
      <c r="G182" s="98" t="s">
        <v>656</v>
      </c>
      <c r="H182" s="98" t="s">
        <v>657</v>
      </c>
      <c r="I182" s="102" t="s">
        <v>535</v>
      </c>
      <c r="J182" s="102" t="s">
        <v>658</v>
      </c>
      <c r="K182" s="102" t="s">
        <v>659</v>
      </c>
      <c r="L182" s="103">
        <v>1306</v>
      </c>
      <c r="M182" s="98" t="s">
        <v>654</v>
      </c>
      <c r="N182" s="104">
        <v>49305.83</v>
      </c>
      <c r="O182" s="18">
        <v>2013</v>
      </c>
    </row>
    <row r="183" spans="1:15">
      <c r="A183" s="98" t="s">
        <v>642</v>
      </c>
      <c r="B183" s="98" t="s">
        <v>643</v>
      </c>
      <c r="C183" s="99" t="s">
        <v>832</v>
      </c>
      <c r="D183" s="111">
        <v>2013</v>
      </c>
      <c r="E183" s="101" t="s">
        <v>826</v>
      </c>
      <c r="F183" s="101" t="s">
        <v>743</v>
      </c>
      <c r="G183" s="98" t="s">
        <v>645</v>
      </c>
      <c r="H183" s="98" t="s">
        <v>646</v>
      </c>
      <c r="I183" s="102" t="s">
        <v>524</v>
      </c>
      <c r="J183" s="102" t="s">
        <v>647</v>
      </c>
      <c r="K183" s="102" t="s">
        <v>726</v>
      </c>
      <c r="L183" s="103">
        <v>1303</v>
      </c>
      <c r="M183" s="98" t="s">
        <v>664</v>
      </c>
      <c r="N183" s="104">
        <v>23166</v>
      </c>
      <c r="O183" s="18">
        <v>2013</v>
      </c>
    </row>
    <row r="184" spans="1:15">
      <c r="A184" s="98" t="s">
        <v>642</v>
      </c>
      <c r="B184" s="98" t="s">
        <v>643</v>
      </c>
      <c r="C184" s="99" t="s">
        <v>833</v>
      </c>
      <c r="D184" s="111">
        <v>2013</v>
      </c>
      <c r="E184" s="101" t="s">
        <v>826</v>
      </c>
      <c r="F184" s="101" t="s">
        <v>748</v>
      </c>
      <c r="G184" s="98" t="s">
        <v>645</v>
      </c>
      <c r="H184" s="98" t="s">
        <v>646</v>
      </c>
      <c r="I184" s="102" t="s">
        <v>517</v>
      </c>
      <c r="J184" s="102" t="s">
        <v>651</v>
      </c>
      <c r="K184" s="102" t="s">
        <v>652</v>
      </c>
      <c r="L184" s="103">
        <v>1306</v>
      </c>
      <c r="M184" s="98" t="s">
        <v>653</v>
      </c>
      <c r="N184" s="104">
        <v>161831.62</v>
      </c>
      <c r="O184" s="18">
        <v>2013</v>
      </c>
    </row>
    <row r="185" spans="1:15">
      <c r="A185" s="98" t="s">
        <v>642</v>
      </c>
      <c r="B185" s="98" t="s">
        <v>643</v>
      </c>
      <c r="C185" s="99" t="s">
        <v>833</v>
      </c>
      <c r="D185" s="111">
        <v>2013</v>
      </c>
      <c r="E185" s="101" t="s">
        <v>826</v>
      </c>
      <c r="F185" s="101" t="s">
        <v>748</v>
      </c>
      <c r="G185" s="98" t="s">
        <v>645</v>
      </c>
      <c r="H185" s="98" t="s">
        <v>646</v>
      </c>
      <c r="I185" s="102" t="s">
        <v>517</v>
      </c>
      <c r="J185" s="102" t="s">
        <v>651</v>
      </c>
      <c r="K185" s="102" t="s">
        <v>652</v>
      </c>
      <c r="L185" s="103">
        <v>1306</v>
      </c>
      <c r="M185" s="98" t="s">
        <v>649</v>
      </c>
      <c r="N185" s="104">
        <v>496.2</v>
      </c>
      <c r="O185" s="18">
        <v>2013</v>
      </c>
    </row>
    <row r="186" spans="1:15">
      <c r="A186" s="98" t="s">
        <v>642</v>
      </c>
      <c r="B186" s="98" t="s">
        <v>643</v>
      </c>
      <c r="C186" s="99" t="s">
        <v>834</v>
      </c>
      <c r="D186" s="111">
        <v>2013</v>
      </c>
      <c r="E186" s="101" t="s">
        <v>826</v>
      </c>
      <c r="F186" s="101" t="s">
        <v>776</v>
      </c>
      <c r="G186" s="98" t="s">
        <v>656</v>
      </c>
      <c r="H186" s="98" t="s">
        <v>657</v>
      </c>
      <c r="I186" s="102" t="s">
        <v>533</v>
      </c>
      <c r="J186" s="102" t="s">
        <v>658</v>
      </c>
      <c r="K186" s="102" t="s">
        <v>652</v>
      </c>
      <c r="L186" s="103">
        <v>1306</v>
      </c>
      <c r="M186" s="98" t="s">
        <v>649</v>
      </c>
      <c r="N186" s="104">
        <v>1334953.72</v>
      </c>
      <c r="O186" s="18">
        <v>2013</v>
      </c>
    </row>
    <row r="187" spans="1:15">
      <c r="A187" s="98" t="s">
        <v>642</v>
      </c>
      <c r="B187" s="98" t="s">
        <v>643</v>
      </c>
      <c r="C187" s="99" t="s">
        <v>835</v>
      </c>
      <c r="D187" s="111">
        <v>2013</v>
      </c>
      <c r="E187" s="101" t="s">
        <v>826</v>
      </c>
      <c r="F187" s="101" t="s">
        <v>776</v>
      </c>
      <c r="G187" s="98" t="s">
        <v>645</v>
      </c>
      <c r="H187" s="98" t="s">
        <v>646</v>
      </c>
      <c r="I187" s="102" t="s">
        <v>520</v>
      </c>
      <c r="J187" s="102" t="s">
        <v>651</v>
      </c>
      <c r="K187" s="102" t="s">
        <v>730</v>
      </c>
      <c r="L187" s="103">
        <v>1302</v>
      </c>
      <c r="M187" s="98" t="s">
        <v>653</v>
      </c>
      <c r="N187" s="104">
        <v>11225.09</v>
      </c>
      <c r="O187" s="18">
        <v>2013</v>
      </c>
    </row>
    <row r="188" spans="1:15">
      <c r="A188" s="98" t="s">
        <v>642</v>
      </c>
      <c r="B188" s="98" t="s">
        <v>643</v>
      </c>
      <c r="C188" s="99" t="s">
        <v>835</v>
      </c>
      <c r="D188" s="111">
        <v>2013</v>
      </c>
      <c r="E188" s="101" t="s">
        <v>826</v>
      </c>
      <c r="F188" s="101" t="s">
        <v>776</v>
      </c>
      <c r="G188" s="98" t="s">
        <v>645</v>
      </c>
      <c r="H188" s="98" t="s">
        <v>646</v>
      </c>
      <c r="I188" s="102" t="s">
        <v>520</v>
      </c>
      <c r="J188" s="102" t="s">
        <v>651</v>
      </c>
      <c r="K188" s="102" t="s">
        <v>730</v>
      </c>
      <c r="L188" s="103">
        <v>1303</v>
      </c>
      <c r="M188" s="98" t="s">
        <v>653</v>
      </c>
      <c r="N188" s="104">
        <v>10917.99</v>
      </c>
      <c r="O188" s="18">
        <v>2013</v>
      </c>
    </row>
    <row r="189" spans="1:15">
      <c r="A189" s="98" t="s">
        <v>642</v>
      </c>
      <c r="B189" s="98" t="s">
        <v>643</v>
      </c>
      <c r="C189" s="99" t="s">
        <v>835</v>
      </c>
      <c r="D189" s="111">
        <v>2013</v>
      </c>
      <c r="E189" s="101" t="s">
        <v>826</v>
      </c>
      <c r="F189" s="101" t="s">
        <v>776</v>
      </c>
      <c r="G189" s="98" t="s">
        <v>645</v>
      </c>
      <c r="H189" s="98" t="s">
        <v>646</v>
      </c>
      <c r="I189" s="102" t="s">
        <v>520</v>
      </c>
      <c r="J189" s="102" t="s">
        <v>651</v>
      </c>
      <c r="K189" s="102" t="s">
        <v>730</v>
      </c>
      <c r="L189" s="103">
        <v>1304</v>
      </c>
      <c r="M189" s="98" t="s">
        <v>653</v>
      </c>
      <c r="N189" s="104">
        <v>9951.66</v>
      </c>
      <c r="O189" s="18">
        <v>2013</v>
      </c>
    </row>
    <row r="190" spans="1:15">
      <c r="A190" s="98" t="s">
        <v>642</v>
      </c>
      <c r="B190" s="98" t="s">
        <v>643</v>
      </c>
      <c r="C190" s="99" t="s">
        <v>836</v>
      </c>
      <c r="D190" s="111">
        <v>2013</v>
      </c>
      <c r="E190" s="101" t="s">
        <v>826</v>
      </c>
      <c r="F190" s="101" t="s">
        <v>776</v>
      </c>
      <c r="G190" s="98" t="s">
        <v>656</v>
      </c>
      <c r="H190" s="98" t="s">
        <v>657</v>
      </c>
      <c r="I190" s="102" t="s">
        <v>534</v>
      </c>
      <c r="J190" s="102" t="s">
        <v>658</v>
      </c>
      <c r="K190" s="102" t="s">
        <v>668</v>
      </c>
      <c r="L190" s="103">
        <v>1305</v>
      </c>
      <c r="M190" s="98" t="s">
        <v>654</v>
      </c>
      <c r="N190" s="104">
        <v>33308</v>
      </c>
      <c r="O190" s="18">
        <v>2013</v>
      </c>
    </row>
    <row r="191" spans="1:15">
      <c r="A191" s="98" t="s">
        <v>642</v>
      </c>
      <c r="B191" s="98" t="s">
        <v>643</v>
      </c>
      <c r="C191" s="99" t="s">
        <v>837</v>
      </c>
      <c r="D191" s="111">
        <v>2013</v>
      </c>
      <c r="E191" s="101" t="s">
        <v>826</v>
      </c>
      <c r="F191" s="101" t="s">
        <v>776</v>
      </c>
      <c r="G191" s="98" t="s">
        <v>656</v>
      </c>
      <c r="H191" s="98" t="s">
        <v>657</v>
      </c>
      <c r="I191" s="102" t="s">
        <v>534</v>
      </c>
      <c r="J191" s="102" t="s">
        <v>658</v>
      </c>
      <c r="K191" s="102" t="s">
        <v>668</v>
      </c>
      <c r="L191" s="103">
        <v>1304</v>
      </c>
      <c r="M191" s="98" t="s">
        <v>654</v>
      </c>
      <c r="N191" s="104">
        <v>744</v>
      </c>
      <c r="O191" s="18">
        <v>2013</v>
      </c>
    </row>
    <row r="192" spans="1:15">
      <c r="A192" s="98" t="s">
        <v>642</v>
      </c>
      <c r="B192" s="98" t="s">
        <v>643</v>
      </c>
      <c r="C192" s="99" t="s">
        <v>838</v>
      </c>
      <c r="D192" s="111">
        <v>2013</v>
      </c>
      <c r="E192" s="101" t="s">
        <v>826</v>
      </c>
      <c r="F192" s="101" t="s">
        <v>753</v>
      </c>
      <c r="G192" s="98" t="s">
        <v>645</v>
      </c>
      <c r="H192" s="98" t="s">
        <v>646</v>
      </c>
      <c r="I192" s="102" t="s">
        <v>518</v>
      </c>
      <c r="J192" s="102" t="s">
        <v>651</v>
      </c>
      <c r="K192" s="102" t="s">
        <v>694</v>
      </c>
      <c r="L192" s="103">
        <v>1303</v>
      </c>
      <c r="M192" s="98" t="s">
        <v>664</v>
      </c>
      <c r="N192" s="104">
        <v>900.96</v>
      </c>
      <c r="O192" s="18">
        <v>2013</v>
      </c>
    </row>
    <row r="193" spans="1:15">
      <c r="A193" s="98" t="s">
        <v>642</v>
      </c>
      <c r="B193" s="98" t="s">
        <v>643</v>
      </c>
      <c r="C193" s="99" t="s">
        <v>838</v>
      </c>
      <c r="D193" s="111">
        <v>2013</v>
      </c>
      <c r="E193" s="101" t="s">
        <v>826</v>
      </c>
      <c r="F193" s="101" t="s">
        <v>753</v>
      </c>
      <c r="G193" s="98" t="s">
        <v>645</v>
      </c>
      <c r="H193" s="98" t="s">
        <v>646</v>
      </c>
      <c r="I193" s="102" t="s">
        <v>518</v>
      </c>
      <c r="J193" s="102" t="s">
        <v>651</v>
      </c>
      <c r="K193" s="102" t="s">
        <v>694</v>
      </c>
      <c r="L193" s="103">
        <v>1304</v>
      </c>
      <c r="M193" s="98" t="s">
        <v>664</v>
      </c>
      <c r="N193" s="104">
        <v>613.72</v>
      </c>
      <c r="O193" s="18">
        <v>2013</v>
      </c>
    </row>
    <row r="194" spans="1:15">
      <c r="A194" s="98" t="s">
        <v>642</v>
      </c>
      <c r="B194" s="98" t="s">
        <v>643</v>
      </c>
      <c r="C194" s="99" t="s">
        <v>838</v>
      </c>
      <c r="D194" s="111">
        <v>2013</v>
      </c>
      <c r="E194" s="101" t="s">
        <v>826</v>
      </c>
      <c r="F194" s="101" t="s">
        <v>753</v>
      </c>
      <c r="G194" s="98" t="s">
        <v>645</v>
      </c>
      <c r="H194" s="98" t="s">
        <v>646</v>
      </c>
      <c r="I194" s="102" t="s">
        <v>518</v>
      </c>
      <c r="J194" s="102" t="s">
        <v>651</v>
      </c>
      <c r="K194" s="102" t="s">
        <v>694</v>
      </c>
      <c r="L194" s="103">
        <v>1305</v>
      </c>
      <c r="M194" s="98" t="s">
        <v>664</v>
      </c>
      <c r="N194" s="104">
        <v>549.88</v>
      </c>
      <c r="O194" s="18">
        <v>2013</v>
      </c>
    </row>
    <row r="195" spans="1:15">
      <c r="A195" s="98" t="s">
        <v>642</v>
      </c>
      <c r="B195" s="98" t="s">
        <v>643</v>
      </c>
      <c r="C195" s="99" t="s">
        <v>839</v>
      </c>
      <c r="D195" s="111">
        <v>2013</v>
      </c>
      <c r="E195" s="101" t="s">
        <v>826</v>
      </c>
      <c r="F195" s="101" t="s">
        <v>753</v>
      </c>
      <c r="G195" s="98" t="s">
        <v>645</v>
      </c>
      <c r="H195" s="98" t="s">
        <v>646</v>
      </c>
      <c r="I195" s="102" t="s">
        <v>518</v>
      </c>
      <c r="J195" s="102" t="s">
        <v>651</v>
      </c>
      <c r="K195" s="102" t="s">
        <v>694</v>
      </c>
      <c r="L195" s="103">
        <v>1303</v>
      </c>
      <c r="M195" s="98" t="s">
        <v>654</v>
      </c>
      <c r="N195" s="104">
        <v>2740.41</v>
      </c>
      <c r="O195" s="18">
        <v>2013</v>
      </c>
    </row>
    <row r="196" spans="1:15">
      <c r="A196" s="98" t="s">
        <v>642</v>
      </c>
      <c r="B196" s="98" t="s">
        <v>643</v>
      </c>
      <c r="C196" s="99" t="s">
        <v>839</v>
      </c>
      <c r="D196" s="111">
        <v>2013</v>
      </c>
      <c r="E196" s="101" t="s">
        <v>826</v>
      </c>
      <c r="F196" s="101" t="s">
        <v>753</v>
      </c>
      <c r="G196" s="98" t="s">
        <v>645</v>
      </c>
      <c r="H196" s="98" t="s">
        <v>646</v>
      </c>
      <c r="I196" s="102" t="s">
        <v>518</v>
      </c>
      <c r="J196" s="102" t="s">
        <v>651</v>
      </c>
      <c r="K196" s="102" t="s">
        <v>694</v>
      </c>
      <c r="L196" s="103">
        <v>1304</v>
      </c>
      <c r="M196" s="98" t="s">
        <v>654</v>
      </c>
      <c r="N196" s="104">
        <v>2666.16</v>
      </c>
      <c r="O196" s="18">
        <v>2013</v>
      </c>
    </row>
    <row r="197" spans="1:15">
      <c r="A197" s="98" t="s">
        <v>642</v>
      </c>
      <c r="B197" s="98" t="s">
        <v>643</v>
      </c>
      <c r="C197" s="99" t="s">
        <v>839</v>
      </c>
      <c r="D197" s="111">
        <v>2013</v>
      </c>
      <c r="E197" s="101" t="s">
        <v>826</v>
      </c>
      <c r="F197" s="101" t="s">
        <v>753</v>
      </c>
      <c r="G197" s="98" t="s">
        <v>645</v>
      </c>
      <c r="H197" s="98" t="s">
        <v>646</v>
      </c>
      <c r="I197" s="102" t="s">
        <v>518</v>
      </c>
      <c r="J197" s="102" t="s">
        <v>651</v>
      </c>
      <c r="K197" s="102" t="s">
        <v>694</v>
      </c>
      <c r="L197" s="103">
        <v>1305</v>
      </c>
      <c r="M197" s="98" t="s">
        <v>654</v>
      </c>
      <c r="N197" s="104">
        <v>2650.06</v>
      </c>
      <c r="O197" s="18">
        <v>2013</v>
      </c>
    </row>
    <row r="198" spans="1:15">
      <c r="A198" s="98" t="s">
        <v>642</v>
      </c>
      <c r="B198" s="98" t="s">
        <v>643</v>
      </c>
      <c r="C198" s="99" t="s">
        <v>840</v>
      </c>
      <c r="D198" s="111">
        <v>2013</v>
      </c>
      <c r="E198" s="101" t="s">
        <v>826</v>
      </c>
      <c r="F198" s="101" t="s">
        <v>756</v>
      </c>
      <c r="G198" s="98" t="s">
        <v>645</v>
      </c>
      <c r="H198" s="98" t="s">
        <v>646</v>
      </c>
      <c r="I198" s="102" t="s">
        <v>525</v>
      </c>
      <c r="J198" s="102" t="s">
        <v>647</v>
      </c>
      <c r="K198" s="102" t="s">
        <v>708</v>
      </c>
      <c r="L198" s="103">
        <v>1304</v>
      </c>
      <c r="M198" s="98" t="s">
        <v>653</v>
      </c>
      <c r="N198" s="104">
        <v>99485.45</v>
      </c>
      <c r="O198" s="18">
        <v>2013</v>
      </c>
    </row>
    <row r="199" spans="1:15">
      <c r="A199" s="98" t="s">
        <v>642</v>
      </c>
      <c r="B199" s="98" t="s">
        <v>643</v>
      </c>
      <c r="C199" s="99" t="s">
        <v>840</v>
      </c>
      <c r="D199" s="111">
        <v>2013</v>
      </c>
      <c r="E199" s="101" t="s">
        <v>826</v>
      </c>
      <c r="F199" s="101" t="s">
        <v>756</v>
      </c>
      <c r="G199" s="98" t="s">
        <v>645</v>
      </c>
      <c r="H199" s="98" t="s">
        <v>646</v>
      </c>
      <c r="I199" s="102" t="s">
        <v>525</v>
      </c>
      <c r="J199" s="102" t="s">
        <v>647</v>
      </c>
      <c r="K199" s="102" t="s">
        <v>708</v>
      </c>
      <c r="L199" s="103">
        <v>1304</v>
      </c>
      <c r="M199" s="98" t="s">
        <v>664</v>
      </c>
      <c r="N199" s="104">
        <v>8046.67</v>
      </c>
      <c r="O199" s="18">
        <v>2013</v>
      </c>
    </row>
    <row r="200" spans="1:15">
      <c r="A200" s="112" t="s">
        <v>642</v>
      </c>
      <c r="B200" s="98" t="s">
        <v>643</v>
      </c>
      <c r="C200" s="99" t="s">
        <v>841</v>
      </c>
      <c r="D200" s="111">
        <v>2013</v>
      </c>
      <c r="E200" s="113" t="s">
        <v>842</v>
      </c>
      <c r="F200" s="114" t="s">
        <v>762</v>
      </c>
      <c r="G200" s="98" t="s">
        <v>645</v>
      </c>
      <c r="H200" s="98" t="s">
        <v>646</v>
      </c>
      <c r="I200" s="102" t="s">
        <v>531</v>
      </c>
      <c r="J200" s="102" t="s">
        <v>647</v>
      </c>
      <c r="K200" s="102" t="s">
        <v>659</v>
      </c>
      <c r="L200" s="103">
        <v>1303</v>
      </c>
      <c r="M200" s="98" t="s">
        <v>664</v>
      </c>
      <c r="N200" s="104">
        <v>6971.54</v>
      </c>
      <c r="O200" s="18">
        <v>2013</v>
      </c>
    </row>
    <row r="201" spans="1:15">
      <c r="A201" s="112" t="s">
        <v>642</v>
      </c>
      <c r="B201" s="98" t="s">
        <v>643</v>
      </c>
      <c r="C201" s="99" t="s">
        <v>843</v>
      </c>
      <c r="D201" s="111">
        <v>2013</v>
      </c>
      <c r="E201" s="113" t="s">
        <v>842</v>
      </c>
      <c r="F201" s="114" t="s">
        <v>762</v>
      </c>
      <c r="G201" s="98" t="s">
        <v>645</v>
      </c>
      <c r="H201" s="98" t="s">
        <v>646</v>
      </c>
      <c r="I201" s="102" t="s">
        <v>529</v>
      </c>
      <c r="J201" s="102" t="s">
        <v>647</v>
      </c>
      <c r="K201" s="102" t="s">
        <v>668</v>
      </c>
      <c r="L201" s="103">
        <v>1210</v>
      </c>
      <c r="M201" s="98" t="s">
        <v>653</v>
      </c>
      <c r="N201" s="104">
        <v>9654</v>
      </c>
      <c r="O201" s="18">
        <v>2012</v>
      </c>
    </row>
    <row r="202" spans="1:15">
      <c r="A202" s="112" t="s">
        <v>642</v>
      </c>
      <c r="B202" s="98" t="s">
        <v>643</v>
      </c>
      <c r="C202" s="99" t="s">
        <v>844</v>
      </c>
      <c r="D202" s="111">
        <v>2013</v>
      </c>
      <c r="E202" s="113" t="s">
        <v>842</v>
      </c>
      <c r="F202" s="114" t="s">
        <v>762</v>
      </c>
      <c r="G202" s="98" t="s">
        <v>645</v>
      </c>
      <c r="H202" s="98" t="s">
        <v>646</v>
      </c>
      <c r="I202" s="102" t="s">
        <v>529</v>
      </c>
      <c r="J202" s="102" t="s">
        <v>647</v>
      </c>
      <c r="K202" s="102" t="s">
        <v>668</v>
      </c>
      <c r="L202" s="103">
        <v>1303</v>
      </c>
      <c r="M202" s="98" t="s">
        <v>654</v>
      </c>
      <c r="N202" s="104">
        <v>6687.97</v>
      </c>
      <c r="O202" s="18">
        <v>2013</v>
      </c>
    </row>
    <row r="203" spans="1:15">
      <c r="A203" s="98" t="s">
        <v>642</v>
      </c>
      <c r="B203" s="98" t="s">
        <v>643</v>
      </c>
      <c r="C203" s="99" t="s">
        <v>845</v>
      </c>
      <c r="D203" s="111">
        <v>2013</v>
      </c>
      <c r="E203" s="113" t="s">
        <v>842</v>
      </c>
      <c r="F203" s="114" t="s">
        <v>762</v>
      </c>
      <c r="G203" s="98" t="s">
        <v>645</v>
      </c>
      <c r="H203" s="98" t="s">
        <v>646</v>
      </c>
      <c r="I203" s="102" t="s">
        <v>529</v>
      </c>
      <c r="J203" s="102" t="s">
        <v>647</v>
      </c>
      <c r="K203" s="102" t="s">
        <v>668</v>
      </c>
      <c r="L203" s="103">
        <v>1302</v>
      </c>
      <c r="M203" s="115" t="s">
        <v>654</v>
      </c>
      <c r="N203" s="104">
        <v>6791</v>
      </c>
      <c r="O203" s="18">
        <v>2013</v>
      </c>
    </row>
    <row r="204" spans="1:15">
      <c r="A204" s="98" t="s">
        <v>642</v>
      </c>
      <c r="B204" s="98" t="s">
        <v>643</v>
      </c>
      <c r="C204" s="99" t="s">
        <v>846</v>
      </c>
      <c r="D204" s="111">
        <v>2013</v>
      </c>
      <c r="E204" s="113" t="s">
        <v>842</v>
      </c>
      <c r="F204" s="114" t="s">
        <v>762</v>
      </c>
      <c r="G204" s="98" t="s">
        <v>645</v>
      </c>
      <c r="H204" s="98" t="s">
        <v>646</v>
      </c>
      <c r="I204" s="102" t="s">
        <v>529</v>
      </c>
      <c r="J204" s="102" t="s">
        <v>647</v>
      </c>
      <c r="K204" s="102" t="s">
        <v>668</v>
      </c>
      <c r="L204" s="103">
        <v>1301</v>
      </c>
      <c r="M204" s="98" t="s">
        <v>654</v>
      </c>
      <c r="N204" s="104">
        <v>6366</v>
      </c>
      <c r="O204" s="18">
        <v>2013</v>
      </c>
    </row>
    <row r="205" spans="1:15">
      <c r="A205" s="98" t="s">
        <v>642</v>
      </c>
      <c r="B205" s="98" t="s">
        <v>643</v>
      </c>
      <c r="C205" s="99" t="s">
        <v>847</v>
      </c>
      <c r="D205" s="111">
        <v>2013</v>
      </c>
      <c r="E205" s="113" t="s">
        <v>842</v>
      </c>
      <c r="F205" s="114" t="s">
        <v>762</v>
      </c>
      <c r="G205" s="98" t="s">
        <v>645</v>
      </c>
      <c r="H205" s="98" t="s">
        <v>646</v>
      </c>
      <c r="I205" s="102" t="s">
        <v>529</v>
      </c>
      <c r="J205" s="102" t="s">
        <v>647</v>
      </c>
      <c r="K205" s="102" t="s">
        <v>668</v>
      </c>
      <c r="L205" s="103">
        <v>1212</v>
      </c>
      <c r="M205" s="98" t="s">
        <v>654</v>
      </c>
      <c r="N205" s="104">
        <v>7730.5</v>
      </c>
      <c r="O205" s="18">
        <v>2012</v>
      </c>
    </row>
    <row r="206" spans="1:15">
      <c r="A206" s="98" t="s">
        <v>642</v>
      </c>
      <c r="B206" s="98" t="s">
        <v>643</v>
      </c>
      <c r="C206" s="99" t="s">
        <v>848</v>
      </c>
      <c r="D206" s="111">
        <v>2013</v>
      </c>
      <c r="E206" s="113" t="s">
        <v>842</v>
      </c>
      <c r="F206" s="114" t="s">
        <v>762</v>
      </c>
      <c r="G206" s="98" t="s">
        <v>645</v>
      </c>
      <c r="H206" s="98" t="s">
        <v>646</v>
      </c>
      <c r="I206" s="102" t="s">
        <v>529</v>
      </c>
      <c r="J206" s="102" t="s">
        <v>647</v>
      </c>
      <c r="K206" s="102" t="s">
        <v>668</v>
      </c>
      <c r="L206" s="103">
        <v>1211</v>
      </c>
      <c r="M206" s="98" t="s">
        <v>654</v>
      </c>
      <c r="N206" s="104">
        <v>988.49</v>
      </c>
      <c r="O206" s="18">
        <v>2012</v>
      </c>
    </row>
    <row r="207" spans="1:15">
      <c r="A207" s="98" t="s">
        <v>642</v>
      </c>
      <c r="B207" s="98" t="s">
        <v>643</v>
      </c>
      <c r="C207" s="99" t="s">
        <v>849</v>
      </c>
      <c r="D207" s="111">
        <v>2013</v>
      </c>
      <c r="E207" s="113" t="s">
        <v>842</v>
      </c>
      <c r="F207" s="114" t="s">
        <v>826</v>
      </c>
      <c r="G207" s="98" t="s">
        <v>645</v>
      </c>
      <c r="H207" s="98" t="s">
        <v>646</v>
      </c>
      <c r="I207" s="102" t="s">
        <v>524</v>
      </c>
      <c r="J207" s="102" t="s">
        <v>647</v>
      </c>
      <c r="K207" s="102" t="s">
        <v>726</v>
      </c>
      <c r="L207" s="103">
        <v>1304</v>
      </c>
      <c r="M207" s="115" t="s">
        <v>664</v>
      </c>
      <c r="N207" s="104">
        <v>22308</v>
      </c>
      <c r="O207" s="18">
        <v>2013</v>
      </c>
    </row>
    <row r="208" spans="1:15">
      <c r="A208" s="98" t="s">
        <v>642</v>
      </c>
      <c r="B208" s="98" t="s">
        <v>643</v>
      </c>
      <c r="C208" s="99" t="s">
        <v>850</v>
      </c>
      <c r="D208" s="111">
        <v>2013</v>
      </c>
      <c r="E208" s="113" t="s">
        <v>842</v>
      </c>
      <c r="F208" s="114" t="s">
        <v>743</v>
      </c>
      <c r="G208" s="98" t="s">
        <v>645</v>
      </c>
      <c r="H208" s="98" t="s">
        <v>646</v>
      </c>
      <c r="I208" s="102" t="s">
        <v>517</v>
      </c>
      <c r="J208" s="102" t="s">
        <v>651</v>
      </c>
      <c r="K208" s="102" t="s">
        <v>652</v>
      </c>
      <c r="L208" s="103">
        <v>1307</v>
      </c>
      <c r="M208" s="98" t="s">
        <v>653</v>
      </c>
      <c r="N208" s="104">
        <v>190750.61</v>
      </c>
      <c r="O208" s="18">
        <v>2013</v>
      </c>
    </row>
    <row r="209" spans="1:15">
      <c r="A209" s="98" t="s">
        <v>642</v>
      </c>
      <c r="B209" s="98" t="s">
        <v>643</v>
      </c>
      <c r="C209" s="99" t="s">
        <v>850</v>
      </c>
      <c r="D209" s="111">
        <v>2013</v>
      </c>
      <c r="E209" s="113" t="s">
        <v>842</v>
      </c>
      <c r="F209" s="114" t="s">
        <v>743</v>
      </c>
      <c r="G209" s="98" t="s">
        <v>645</v>
      </c>
      <c r="H209" s="98" t="s">
        <v>646</v>
      </c>
      <c r="I209" s="102" t="s">
        <v>517</v>
      </c>
      <c r="J209" s="102" t="s">
        <v>651</v>
      </c>
      <c r="K209" s="102" t="s">
        <v>652</v>
      </c>
      <c r="L209" s="103">
        <v>1307</v>
      </c>
      <c r="M209" s="98" t="s">
        <v>649</v>
      </c>
      <c r="N209" s="104">
        <v>328.92</v>
      </c>
      <c r="O209" s="18">
        <v>2013</v>
      </c>
    </row>
    <row r="210" spans="1:15">
      <c r="A210" s="98" t="s">
        <v>642</v>
      </c>
      <c r="B210" s="98" t="s">
        <v>643</v>
      </c>
      <c r="C210" s="99" t="s">
        <v>851</v>
      </c>
      <c r="D210" s="111">
        <v>2013</v>
      </c>
      <c r="E210" s="113" t="s">
        <v>842</v>
      </c>
      <c r="F210" s="114" t="s">
        <v>743</v>
      </c>
      <c r="G210" s="98" t="s">
        <v>656</v>
      </c>
      <c r="H210" s="98" t="s">
        <v>657</v>
      </c>
      <c r="I210" s="102" t="s">
        <v>535</v>
      </c>
      <c r="J210" s="102" t="s">
        <v>658</v>
      </c>
      <c r="K210" s="102" t="s">
        <v>659</v>
      </c>
      <c r="L210" s="103">
        <v>1307</v>
      </c>
      <c r="M210" s="98" t="s">
        <v>654</v>
      </c>
      <c r="N210" s="104">
        <v>36988.6</v>
      </c>
      <c r="O210" s="18">
        <v>2013</v>
      </c>
    </row>
    <row r="211" spans="1:15">
      <c r="A211" s="98" t="s">
        <v>642</v>
      </c>
      <c r="B211" s="98" t="s">
        <v>643</v>
      </c>
      <c r="C211" s="99" t="s">
        <v>852</v>
      </c>
      <c r="D211" s="111">
        <v>2013</v>
      </c>
      <c r="E211" s="113" t="s">
        <v>842</v>
      </c>
      <c r="F211" s="114" t="s">
        <v>790</v>
      </c>
      <c r="G211" s="98" t="s">
        <v>645</v>
      </c>
      <c r="H211" s="98" t="s">
        <v>646</v>
      </c>
      <c r="I211" s="102" t="s">
        <v>528</v>
      </c>
      <c r="J211" s="102" t="s">
        <v>647</v>
      </c>
      <c r="K211" s="102" t="s">
        <v>681</v>
      </c>
      <c r="L211" s="103">
        <v>1304</v>
      </c>
      <c r="M211" s="98" t="s">
        <v>654</v>
      </c>
      <c r="N211" s="104">
        <v>2312.6999999999998</v>
      </c>
      <c r="O211" s="18">
        <v>2013</v>
      </c>
    </row>
    <row r="212" spans="1:15">
      <c r="A212" s="98" t="s">
        <v>642</v>
      </c>
      <c r="B212" s="98" t="s">
        <v>643</v>
      </c>
      <c r="C212" s="99" t="s">
        <v>853</v>
      </c>
      <c r="D212" s="111">
        <v>2013</v>
      </c>
      <c r="E212" s="113" t="s">
        <v>842</v>
      </c>
      <c r="F212" s="114" t="s">
        <v>748</v>
      </c>
      <c r="G212" s="98" t="s">
        <v>656</v>
      </c>
      <c r="H212" s="98" t="s">
        <v>657</v>
      </c>
      <c r="I212" s="102" t="s">
        <v>534</v>
      </c>
      <c r="J212" s="102" t="s">
        <v>658</v>
      </c>
      <c r="K212" s="102" t="s">
        <v>668</v>
      </c>
      <c r="L212" s="103">
        <v>1306</v>
      </c>
      <c r="M212" s="115" t="s">
        <v>654</v>
      </c>
      <c r="N212" s="104">
        <v>70</v>
      </c>
      <c r="O212" s="18">
        <v>2013</v>
      </c>
    </row>
    <row r="213" spans="1:15">
      <c r="A213" s="98" t="s">
        <v>642</v>
      </c>
      <c r="B213" s="98" t="s">
        <v>643</v>
      </c>
      <c r="C213" s="99" t="s">
        <v>854</v>
      </c>
      <c r="D213" s="111">
        <v>2013</v>
      </c>
      <c r="E213" s="113" t="s">
        <v>842</v>
      </c>
      <c r="F213" s="114" t="s">
        <v>753</v>
      </c>
      <c r="G213" s="98" t="s">
        <v>645</v>
      </c>
      <c r="H213" s="98" t="s">
        <v>646</v>
      </c>
      <c r="I213" s="102" t="s">
        <v>521</v>
      </c>
      <c r="J213" s="102" t="s">
        <v>651</v>
      </c>
      <c r="K213" s="102" t="s">
        <v>681</v>
      </c>
      <c r="L213" s="103">
        <v>1305</v>
      </c>
      <c r="M213" s="98" t="s">
        <v>654</v>
      </c>
      <c r="N213" s="104">
        <v>1722</v>
      </c>
      <c r="O213" s="18">
        <v>2013</v>
      </c>
    </row>
    <row r="214" spans="1:15">
      <c r="A214" s="98" t="s">
        <v>642</v>
      </c>
      <c r="B214" s="98" t="s">
        <v>643</v>
      </c>
      <c r="C214" s="99" t="s">
        <v>855</v>
      </c>
      <c r="D214" s="111">
        <v>2013</v>
      </c>
      <c r="E214" s="113" t="s">
        <v>842</v>
      </c>
      <c r="F214" s="114" t="s">
        <v>753</v>
      </c>
      <c r="G214" s="98" t="s">
        <v>645</v>
      </c>
      <c r="H214" s="98" t="s">
        <v>646</v>
      </c>
      <c r="I214" s="102" t="s">
        <v>521</v>
      </c>
      <c r="J214" s="102" t="s">
        <v>651</v>
      </c>
      <c r="K214" s="102" t="s">
        <v>681</v>
      </c>
      <c r="L214" s="103">
        <v>1305</v>
      </c>
      <c r="M214" s="98" t="s">
        <v>664</v>
      </c>
      <c r="N214" s="104">
        <v>31820</v>
      </c>
      <c r="O214" s="18">
        <v>2013</v>
      </c>
    </row>
    <row r="215" spans="1:15">
      <c r="A215" s="98" t="s">
        <v>642</v>
      </c>
      <c r="B215" s="98" t="s">
        <v>643</v>
      </c>
      <c r="C215" s="99" t="s">
        <v>856</v>
      </c>
      <c r="D215" s="111">
        <v>2013</v>
      </c>
      <c r="E215" s="113" t="s">
        <v>842</v>
      </c>
      <c r="F215" s="114" t="s">
        <v>753</v>
      </c>
      <c r="G215" s="98" t="s">
        <v>645</v>
      </c>
      <c r="H215" s="98" t="s">
        <v>646</v>
      </c>
      <c r="I215" s="102" t="s">
        <v>521</v>
      </c>
      <c r="J215" s="102" t="s">
        <v>651</v>
      </c>
      <c r="K215" s="102" t="s">
        <v>681</v>
      </c>
      <c r="L215" s="103">
        <v>1306</v>
      </c>
      <c r="M215" s="98" t="s">
        <v>654</v>
      </c>
      <c r="N215" s="104">
        <v>1682</v>
      </c>
      <c r="O215" s="18">
        <v>2013</v>
      </c>
    </row>
    <row r="216" spans="1:15">
      <c r="A216" s="98" t="s">
        <v>642</v>
      </c>
      <c r="B216" s="98" t="s">
        <v>643</v>
      </c>
      <c r="C216" s="99" t="s">
        <v>857</v>
      </c>
      <c r="D216" s="111">
        <v>2013</v>
      </c>
      <c r="E216" s="113" t="s">
        <v>842</v>
      </c>
      <c r="F216" s="114" t="s">
        <v>753</v>
      </c>
      <c r="G216" s="98" t="s">
        <v>645</v>
      </c>
      <c r="H216" s="98" t="s">
        <v>646</v>
      </c>
      <c r="I216" s="102" t="s">
        <v>521</v>
      </c>
      <c r="J216" s="102" t="s">
        <v>651</v>
      </c>
      <c r="K216" s="102" t="s">
        <v>681</v>
      </c>
      <c r="L216" s="103">
        <v>1306</v>
      </c>
      <c r="M216" s="98" t="s">
        <v>664</v>
      </c>
      <c r="N216" s="104">
        <v>29690</v>
      </c>
      <c r="O216" s="18">
        <v>2013</v>
      </c>
    </row>
    <row r="217" spans="1:15">
      <c r="A217" s="98" t="s">
        <v>642</v>
      </c>
      <c r="B217" s="98" t="s">
        <v>643</v>
      </c>
      <c r="C217" s="99" t="s">
        <v>858</v>
      </c>
      <c r="D217" s="111">
        <v>2013</v>
      </c>
      <c r="E217" s="113" t="s">
        <v>842</v>
      </c>
      <c r="F217" s="114" t="s">
        <v>759</v>
      </c>
      <c r="G217" s="98" t="s">
        <v>645</v>
      </c>
      <c r="H217" s="98" t="s">
        <v>646</v>
      </c>
      <c r="I217" s="102" t="s">
        <v>525</v>
      </c>
      <c r="J217" s="102" t="s">
        <v>647</v>
      </c>
      <c r="K217" s="102" t="s">
        <v>708</v>
      </c>
      <c r="L217" s="103">
        <v>1305</v>
      </c>
      <c r="M217" s="98" t="s">
        <v>653</v>
      </c>
      <c r="N217" s="104">
        <v>94589.39</v>
      </c>
      <c r="O217" s="18">
        <v>2013</v>
      </c>
    </row>
    <row r="218" spans="1:15">
      <c r="A218" s="98" t="s">
        <v>642</v>
      </c>
      <c r="B218" s="98" t="s">
        <v>643</v>
      </c>
      <c r="C218" s="99" t="s">
        <v>858</v>
      </c>
      <c r="D218" s="111">
        <v>2013</v>
      </c>
      <c r="E218" s="113" t="s">
        <v>842</v>
      </c>
      <c r="F218" s="114" t="s">
        <v>759</v>
      </c>
      <c r="G218" s="98" t="s">
        <v>645</v>
      </c>
      <c r="H218" s="98" t="s">
        <v>646</v>
      </c>
      <c r="I218" s="102" t="s">
        <v>525</v>
      </c>
      <c r="J218" s="102" t="s">
        <v>647</v>
      </c>
      <c r="K218" s="102" t="s">
        <v>708</v>
      </c>
      <c r="L218" s="103">
        <v>1305</v>
      </c>
      <c r="M218" s="98" t="s">
        <v>664</v>
      </c>
      <c r="N218" s="104">
        <v>7226.01</v>
      </c>
      <c r="O218" s="18">
        <v>2013</v>
      </c>
    </row>
    <row r="219" spans="1:15">
      <c r="A219" s="98" t="s">
        <v>642</v>
      </c>
      <c r="B219" s="98" t="s">
        <v>643</v>
      </c>
      <c r="C219" s="99" t="s">
        <v>859</v>
      </c>
      <c r="D219" s="111">
        <v>2013</v>
      </c>
      <c r="E219" s="101" t="s">
        <v>811</v>
      </c>
      <c r="F219" s="101" t="s">
        <v>786</v>
      </c>
      <c r="G219" s="98" t="s">
        <v>860</v>
      </c>
      <c r="H219" s="98" t="s">
        <v>646</v>
      </c>
      <c r="I219" s="102" t="s">
        <v>531</v>
      </c>
      <c r="J219" s="102" t="s">
        <v>647</v>
      </c>
      <c r="K219" s="102" t="s">
        <v>659</v>
      </c>
      <c r="L219" s="103">
        <v>1304</v>
      </c>
      <c r="M219" s="98" t="s">
        <v>664</v>
      </c>
      <c r="N219" s="104">
        <v>7072</v>
      </c>
      <c r="O219" s="18">
        <v>2013</v>
      </c>
    </row>
    <row r="220" spans="1:15">
      <c r="A220" s="98" t="s">
        <v>642</v>
      </c>
      <c r="B220" s="98" t="s">
        <v>643</v>
      </c>
      <c r="C220" s="99" t="s">
        <v>861</v>
      </c>
      <c r="D220" s="111">
        <v>2013</v>
      </c>
      <c r="E220" s="101" t="s">
        <v>811</v>
      </c>
      <c r="F220" s="101" t="s">
        <v>766</v>
      </c>
      <c r="G220" s="98" t="s">
        <v>860</v>
      </c>
      <c r="H220" s="98" t="s">
        <v>646</v>
      </c>
      <c r="I220" s="102" t="s">
        <v>523</v>
      </c>
      <c r="J220" s="102" t="s">
        <v>647</v>
      </c>
      <c r="K220" s="102" t="s">
        <v>694</v>
      </c>
      <c r="L220" s="103">
        <v>1305</v>
      </c>
      <c r="M220" s="98" t="s">
        <v>654</v>
      </c>
      <c r="N220" s="104">
        <v>10088.73</v>
      </c>
      <c r="O220" s="18">
        <v>2013</v>
      </c>
    </row>
    <row r="221" spans="1:15">
      <c r="A221" s="98" t="s">
        <v>642</v>
      </c>
      <c r="B221" s="98" t="s">
        <v>643</v>
      </c>
      <c r="C221" s="99" t="s">
        <v>862</v>
      </c>
      <c r="D221" s="111">
        <v>2013</v>
      </c>
      <c r="E221" s="101" t="s">
        <v>811</v>
      </c>
      <c r="F221" s="101" t="s">
        <v>769</v>
      </c>
      <c r="G221" s="98" t="s">
        <v>860</v>
      </c>
      <c r="H221" s="98" t="s">
        <v>646</v>
      </c>
      <c r="I221" s="102" t="s">
        <v>528</v>
      </c>
      <c r="J221" s="102" t="s">
        <v>647</v>
      </c>
      <c r="K221" s="102" t="s">
        <v>681</v>
      </c>
      <c r="L221" s="103">
        <v>1305</v>
      </c>
      <c r="M221" s="98" t="s">
        <v>654</v>
      </c>
      <c r="N221" s="104">
        <v>2173.6999999999998</v>
      </c>
      <c r="O221" s="18">
        <v>2013</v>
      </c>
    </row>
    <row r="222" spans="1:15">
      <c r="A222" s="98" t="s">
        <v>642</v>
      </c>
      <c r="B222" s="98" t="s">
        <v>643</v>
      </c>
      <c r="C222" s="99" t="s">
        <v>863</v>
      </c>
      <c r="D222" s="111">
        <v>2013</v>
      </c>
      <c r="E222" s="101" t="s">
        <v>811</v>
      </c>
      <c r="F222" s="101" t="s">
        <v>769</v>
      </c>
      <c r="G222" s="98" t="s">
        <v>860</v>
      </c>
      <c r="H222" s="98" t="s">
        <v>646</v>
      </c>
      <c r="I222" s="102" t="s">
        <v>519</v>
      </c>
      <c r="J222" s="102" t="s">
        <v>651</v>
      </c>
      <c r="K222" s="102" t="s">
        <v>675</v>
      </c>
      <c r="L222" s="103">
        <v>1306</v>
      </c>
      <c r="M222" s="98" t="s">
        <v>664</v>
      </c>
      <c r="N222" s="104">
        <v>5997.48</v>
      </c>
      <c r="O222" s="18">
        <v>2013</v>
      </c>
    </row>
    <row r="223" spans="1:15">
      <c r="A223" s="98" t="s">
        <v>642</v>
      </c>
      <c r="B223" s="98" t="s">
        <v>643</v>
      </c>
      <c r="C223" s="99" t="s">
        <v>863</v>
      </c>
      <c r="D223" s="111">
        <v>2013</v>
      </c>
      <c r="E223" s="101" t="s">
        <v>811</v>
      </c>
      <c r="F223" s="101" t="s">
        <v>769</v>
      </c>
      <c r="G223" s="98" t="s">
        <v>860</v>
      </c>
      <c r="H223" s="98" t="s">
        <v>646</v>
      </c>
      <c r="I223" s="102" t="s">
        <v>519</v>
      </c>
      <c r="J223" s="102" t="s">
        <v>651</v>
      </c>
      <c r="K223" s="102" t="s">
        <v>675</v>
      </c>
      <c r="L223" s="103">
        <v>1307</v>
      </c>
      <c r="M223" s="98" t="s">
        <v>664</v>
      </c>
      <c r="N223" s="104">
        <v>5747.93</v>
      </c>
      <c r="O223" s="18">
        <v>2013</v>
      </c>
    </row>
    <row r="224" spans="1:15">
      <c r="A224" s="98" t="s">
        <v>642</v>
      </c>
      <c r="B224" s="98" t="s">
        <v>643</v>
      </c>
      <c r="C224" s="99" t="s">
        <v>864</v>
      </c>
      <c r="D224" s="111">
        <v>2013</v>
      </c>
      <c r="E224" s="101" t="s">
        <v>811</v>
      </c>
      <c r="F224" s="101" t="s">
        <v>769</v>
      </c>
      <c r="G224" s="98" t="s">
        <v>860</v>
      </c>
      <c r="H224" s="98" t="s">
        <v>646</v>
      </c>
      <c r="I224" s="102" t="s">
        <v>519</v>
      </c>
      <c r="J224" s="102" t="s">
        <v>651</v>
      </c>
      <c r="K224" s="102" t="s">
        <v>675</v>
      </c>
      <c r="L224" s="103">
        <v>1306</v>
      </c>
      <c r="M224" s="98" t="s">
        <v>653</v>
      </c>
      <c r="N224" s="104">
        <v>998.02</v>
      </c>
      <c r="O224" s="18">
        <v>2013</v>
      </c>
    </row>
    <row r="225" spans="1:15">
      <c r="A225" s="98" t="s">
        <v>642</v>
      </c>
      <c r="B225" s="98" t="s">
        <v>643</v>
      </c>
      <c r="C225" s="99" t="s">
        <v>864</v>
      </c>
      <c r="D225" s="111">
        <v>2013</v>
      </c>
      <c r="E225" s="101" t="s">
        <v>811</v>
      </c>
      <c r="F225" s="101" t="s">
        <v>769</v>
      </c>
      <c r="G225" s="98" t="s">
        <v>860</v>
      </c>
      <c r="H225" s="98" t="s">
        <v>646</v>
      </c>
      <c r="I225" s="102" t="s">
        <v>519</v>
      </c>
      <c r="J225" s="102" t="s">
        <v>651</v>
      </c>
      <c r="K225" s="102" t="s">
        <v>675</v>
      </c>
      <c r="L225" s="103">
        <v>1307</v>
      </c>
      <c r="M225" s="98" t="s">
        <v>653</v>
      </c>
      <c r="N225" s="104">
        <v>965.21</v>
      </c>
      <c r="O225" s="18">
        <v>2013</v>
      </c>
    </row>
    <row r="226" spans="1:15">
      <c r="A226" s="98" t="s">
        <v>642</v>
      </c>
      <c r="B226" s="98" t="s">
        <v>643</v>
      </c>
      <c r="C226" s="99" t="s">
        <v>865</v>
      </c>
      <c r="D226" s="111">
        <v>2013</v>
      </c>
      <c r="E226" s="101" t="s">
        <v>811</v>
      </c>
      <c r="F226" s="101" t="s">
        <v>743</v>
      </c>
      <c r="G226" s="98" t="s">
        <v>656</v>
      </c>
      <c r="H226" s="98" t="s">
        <v>657</v>
      </c>
      <c r="I226" s="102" t="s">
        <v>535</v>
      </c>
      <c r="J226" s="102" t="s">
        <v>658</v>
      </c>
      <c r="K226" s="102" t="s">
        <v>659</v>
      </c>
      <c r="L226" s="103">
        <v>1308</v>
      </c>
      <c r="M226" s="98" t="s">
        <v>654</v>
      </c>
      <c r="N226" s="104">
        <v>29574.27</v>
      </c>
      <c r="O226" s="18">
        <v>2013</v>
      </c>
    </row>
    <row r="227" spans="1:15">
      <c r="A227" s="98" t="s">
        <v>642</v>
      </c>
      <c r="B227" s="98" t="s">
        <v>643</v>
      </c>
      <c r="C227" s="99" t="s">
        <v>866</v>
      </c>
      <c r="D227" s="111">
        <v>2013</v>
      </c>
      <c r="E227" s="101" t="s">
        <v>811</v>
      </c>
      <c r="F227" s="101" t="s">
        <v>776</v>
      </c>
      <c r="G227" s="98" t="s">
        <v>656</v>
      </c>
      <c r="H227" s="98" t="s">
        <v>657</v>
      </c>
      <c r="I227" s="102" t="s">
        <v>534</v>
      </c>
      <c r="J227" s="102" t="s">
        <v>658</v>
      </c>
      <c r="K227" s="102" t="s">
        <v>668</v>
      </c>
      <c r="L227" s="103">
        <v>1307</v>
      </c>
      <c r="M227" s="98" t="s">
        <v>654</v>
      </c>
      <c r="N227" s="104">
        <v>6045</v>
      </c>
      <c r="O227" s="18">
        <v>2013</v>
      </c>
    </row>
    <row r="228" spans="1:15">
      <c r="A228" s="98" t="s">
        <v>642</v>
      </c>
      <c r="B228" s="98" t="s">
        <v>643</v>
      </c>
      <c r="C228" s="99" t="s">
        <v>867</v>
      </c>
      <c r="D228" s="111">
        <v>2013</v>
      </c>
      <c r="E228" s="101" t="s">
        <v>811</v>
      </c>
      <c r="F228" s="101" t="s">
        <v>868</v>
      </c>
      <c r="G228" s="98" t="s">
        <v>860</v>
      </c>
      <c r="H228" s="98" t="s">
        <v>646</v>
      </c>
      <c r="I228" s="102" t="s">
        <v>530</v>
      </c>
      <c r="J228" s="102" t="s">
        <v>647</v>
      </c>
      <c r="K228" s="102" t="s">
        <v>648</v>
      </c>
      <c r="L228" s="103">
        <v>1308</v>
      </c>
      <c r="M228" s="98" t="s">
        <v>869</v>
      </c>
      <c r="N228" s="104">
        <v>90130</v>
      </c>
      <c r="O228" s="18">
        <v>2013</v>
      </c>
    </row>
    <row r="229" spans="1:15">
      <c r="A229" s="98" t="s">
        <v>642</v>
      </c>
      <c r="B229" s="98" t="s">
        <v>643</v>
      </c>
      <c r="C229" s="99" t="s">
        <v>870</v>
      </c>
      <c r="D229" s="111">
        <v>2013</v>
      </c>
      <c r="E229" s="101" t="s">
        <v>811</v>
      </c>
      <c r="F229" s="101" t="s">
        <v>783</v>
      </c>
      <c r="G229" s="98" t="s">
        <v>860</v>
      </c>
      <c r="H229" s="98" t="s">
        <v>646</v>
      </c>
      <c r="I229" s="102" t="s">
        <v>524</v>
      </c>
      <c r="J229" s="102" t="s">
        <v>647</v>
      </c>
      <c r="K229" s="102" t="s">
        <v>726</v>
      </c>
      <c r="L229" s="103">
        <v>1305</v>
      </c>
      <c r="M229" s="98" t="s">
        <v>664</v>
      </c>
      <c r="N229" s="104">
        <v>20696.400000000001</v>
      </c>
      <c r="O229" s="18">
        <v>2013</v>
      </c>
    </row>
    <row r="230" spans="1:15">
      <c r="A230" s="98" t="s">
        <v>642</v>
      </c>
      <c r="B230" s="98" t="s">
        <v>643</v>
      </c>
      <c r="C230" s="99" t="s">
        <v>871</v>
      </c>
      <c r="D230" s="111">
        <v>2013</v>
      </c>
      <c r="E230" s="101" t="s">
        <v>811</v>
      </c>
      <c r="F230" s="101" t="s">
        <v>801</v>
      </c>
      <c r="G230" s="98" t="s">
        <v>860</v>
      </c>
      <c r="H230" s="98" t="s">
        <v>646</v>
      </c>
      <c r="I230" s="102" t="s">
        <v>525</v>
      </c>
      <c r="J230" s="102" t="s">
        <v>647</v>
      </c>
      <c r="K230" s="102" t="s">
        <v>708</v>
      </c>
      <c r="L230" s="103">
        <v>1306</v>
      </c>
      <c r="M230" s="98" t="s">
        <v>654</v>
      </c>
      <c r="N230" s="104">
        <v>88296.29</v>
      </c>
      <c r="O230" s="18">
        <v>2013</v>
      </c>
    </row>
    <row r="231" spans="1:15">
      <c r="A231" s="98" t="s">
        <v>642</v>
      </c>
      <c r="B231" s="98" t="s">
        <v>643</v>
      </c>
      <c r="C231" s="99" t="s">
        <v>871</v>
      </c>
      <c r="D231" s="111">
        <v>2013</v>
      </c>
      <c r="E231" s="101" t="s">
        <v>811</v>
      </c>
      <c r="F231" s="101" t="s">
        <v>801</v>
      </c>
      <c r="G231" s="98" t="s">
        <v>860</v>
      </c>
      <c r="H231" s="98" t="s">
        <v>646</v>
      </c>
      <c r="I231" s="102" t="s">
        <v>525</v>
      </c>
      <c r="J231" s="102" t="s">
        <v>647</v>
      </c>
      <c r="K231" s="102" t="s">
        <v>708</v>
      </c>
      <c r="L231" s="103">
        <v>1306</v>
      </c>
      <c r="M231" s="98" t="s">
        <v>664</v>
      </c>
      <c r="N231" s="104">
        <v>6747.84</v>
      </c>
      <c r="O231" s="18">
        <v>2013</v>
      </c>
    </row>
    <row r="232" spans="1:15">
      <c r="A232" s="98" t="s">
        <v>642</v>
      </c>
      <c r="B232" s="98" t="s">
        <v>643</v>
      </c>
      <c r="C232" s="99" t="s">
        <v>872</v>
      </c>
      <c r="D232" s="111">
        <v>2013</v>
      </c>
      <c r="E232" s="101" t="s">
        <v>766</v>
      </c>
      <c r="F232" s="101" t="s">
        <v>842</v>
      </c>
      <c r="G232" s="98" t="s">
        <v>656</v>
      </c>
      <c r="H232" s="98" t="s">
        <v>657</v>
      </c>
      <c r="I232" s="102" t="s">
        <v>532</v>
      </c>
      <c r="J232" s="102" t="s">
        <v>658</v>
      </c>
      <c r="K232" s="102" t="s">
        <v>661</v>
      </c>
      <c r="L232" s="103">
        <v>1307</v>
      </c>
      <c r="M232" s="98" t="s">
        <v>654</v>
      </c>
      <c r="N232" s="104">
        <v>44367.91</v>
      </c>
      <c r="O232" s="18">
        <v>2013</v>
      </c>
    </row>
    <row r="233" spans="1:15">
      <c r="A233" s="98" t="s">
        <v>642</v>
      </c>
      <c r="B233" s="98" t="s">
        <v>643</v>
      </c>
      <c r="C233" s="99" t="s">
        <v>872</v>
      </c>
      <c r="D233" s="111">
        <v>2013</v>
      </c>
      <c r="E233" s="101" t="s">
        <v>766</v>
      </c>
      <c r="F233" s="101" t="s">
        <v>842</v>
      </c>
      <c r="G233" s="98" t="s">
        <v>656</v>
      </c>
      <c r="H233" s="98" t="s">
        <v>657</v>
      </c>
      <c r="I233" s="102" t="s">
        <v>532</v>
      </c>
      <c r="J233" s="102" t="s">
        <v>658</v>
      </c>
      <c r="K233" s="102" t="s">
        <v>661</v>
      </c>
      <c r="L233" s="103">
        <v>1308</v>
      </c>
      <c r="M233" s="98" t="s">
        <v>654</v>
      </c>
      <c r="N233" s="104">
        <v>85945.38</v>
      </c>
      <c r="O233" s="18">
        <v>2013</v>
      </c>
    </row>
    <row r="234" spans="1:15">
      <c r="A234" s="98" t="s">
        <v>642</v>
      </c>
      <c r="B234" s="98" t="s">
        <v>643</v>
      </c>
      <c r="C234" s="99" t="s">
        <v>873</v>
      </c>
      <c r="D234" s="111">
        <v>2013</v>
      </c>
      <c r="E234" s="101" t="s">
        <v>766</v>
      </c>
      <c r="F234" s="101" t="s">
        <v>769</v>
      </c>
      <c r="G234" s="98" t="s">
        <v>860</v>
      </c>
      <c r="H234" s="98" t="s">
        <v>646</v>
      </c>
      <c r="I234" s="102" t="s">
        <v>523</v>
      </c>
      <c r="J234" s="102" t="s">
        <v>647</v>
      </c>
      <c r="K234" s="102" t="s">
        <v>694</v>
      </c>
      <c r="L234" s="103">
        <v>1306</v>
      </c>
      <c r="M234" s="98" t="s">
        <v>654</v>
      </c>
      <c r="N234" s="104">
        <v>10013.39</v>
      </c>
      <c r="O234" s="18">
        <v>2013</v>
      </c>
    </row>
    <row r="235" spans="1:15">
      <c r="A235" s="98" t="s">
        <v>642</v>
      </c>
      <c r="B235" s="98" t="s">
        <v>643</v>
      </c>
      <c r="C235" s="99" t="s">
        <v>874</v>
      </c>
      <c r="D235" s="111">
        <v>2013</v>
      </c>
      <c r="E235" s="101" t="s">
        <v>766</v>
      </c>
      <c r="F235" s="101" t="s">
        <v>769</v>
      </c>
      <c r="G235" s="98" t="s">
        <v>656</v>
      </c>
      <c r="H235" s="98" t="s">
        <v>657</v>
      </c>
      <c r="I235" s="102" t="s">
        <v>532</v>
      </c>
      <c r="J235" s="102" t="s">
        <v>658</v>
      </c>
      <c r="K235" s="102" t="s">
        <v>661</v>
      </c>
      <c r="L235" s="103">
        <v>1309</v>
      </c>
      <c r="M235" s="98" t="s">
        <v>654</v>
      </c>
      <c r="N235" s="104">
        <v>120284.48</v>
      </c>
      <c r="O235" s="18">
        <v>2013</v>
      </c>
    </row>
    <row r="236" spans="1:15">
      <c r="A236" s="98" t="s">
        <v>642</v>
      </c>
      <c r="B236" s="98" t="s">
        <v>643</v>
      </c>
      <c r="C236" s="99" t="s">
        <v>875</v>
      </c>
      <c r="D236" s="111">
        <v>2013</v>
      </c>
      <c r="E236" s="101" t="s">
        <v>766</v>
      </c>
      <c r="F236" s="101" t="s">
        <v>769</v>
      </c>
      <c r="G236" s="98" t="s">
        <v>860</v>
      </c>
      <c r="H236" s="98" t="s">
        <v>646</v>
      </c>
      <c r="I236" s="102" t="s">
        <v>521</v>
      </c>
      <c r="J236" s="102" t="s">
        <v>651</v>
      </c>
      <c r="K236" s="102" t="s">
        <v>681</v>
      </c>
      <c r="L236" s="103">
        <v>1308</v>
      </c>
      <c r="M236" s="98" t="s">
        <v>654</v>
      </c>
      <c r="N236" s="104">
        <v>1612</v>
      </c>
      <c r="O236" s="18">
        <v>2013</v>
      </c>
    </row>
    <row r="237" spans="1:15">
      <c r="A237" s="98" t="s">
        <v>642</v>
      </c>
      <c r="B237" s="98" t="s">
        <v>643</v>
      </c>
      <c r="C237" s="99" t="s">
        <v>876</v>
      </c>
      <c r="D237" s="111">
        <v>2013</v>
      </c>
      <c r="E237" s="101" t="s">
        <v>766</v>
      </c>
      <c r="F237" s="101" t="s">
        <v>769</v>
      </c>
      <c r="G237" s="98" t="s">
        <v>860</v>
      </c>
      <c r="H237" s="98" t="s">
        <v>646</v>
      </c>
      <c r="I237" s="102" t="s">
        <v>521</v>
      </c>
      <c r="J237" s="102" t="s">
        <v>651</v>
      </c>
      <c r="K237" s="102" t="s">
        <v>681</v>
      </c>
      <c r="L237" s="103">
        <v>1308</v>
      </c>
      <c r="M237" s="98" t="s">
        <v>664</v>
      </c>
      <c r="N237" s="104">
        <v>26205</v>
      </c>
      <c r="O237" s="18">
        <v>2013</v>
      </c>
    </row>
    <row r="238" spans="1:15">
      <c r="A238" s="98" t="s">
        <v>642</v>
      </c>
      <c r="B238" s="98" t="s">
        <v>643</v>
      </c>
      <c r="C238" s="99" t="s">
        <v>877</v>
      </c>
      <c r="D238" s="111">
        <v>2013</v>
      </c>
      <c r="E238" s="101" t="s">
        <v>766</v>
      </c>
      <c r="F238" s="101" t="s">
        <v>769</v>
      </c>
      <c r="G238" s="98" t="s">
        <v>860</v>
      </c>
      <c r="H238" s="98" t="s">
        <v>646</v>
      </c>
      <c r="I238" s="102" t="s">
        <v>521</v>
      </c>
      <c r="J238" s="102" t="s">
        <v>651</v>
      </c>
      <c r="K238" s="102" t="s">
        <v>681</v>
      </c>
      <c r="L238" s="103">
        <v>1307</v>
      </c>
      <c r="M238" s="98" t="s">
        <v>664</v>
      </c>
      <c r="N238" s="104">
        <v>28014</v>
      </c>
      <c r="O238" s="18">
        <v>2013</v>
      </c>
    </row>
    <row r="239" spans="1:15">
      <c r="A239" s="98" t="s">
        <v>642</v>
      </c>
      <c r="B239" s="98" t="s">
        <v>643</v>
      </c>
      <c r="C239" s="99" t="s">
        <v>878</v>
      </c>
      <c r="D239" s="111">
        <v>2013</v>
      </c>
      <c r="E239" s="101" t="s">
        <v>766</v>
      </c>
      <c r="F239" s="101" t="s">
        <v>769</v>
      </c>
      <c r="G239" s="98" t="s">
        <v>860</v>
      </c>
      <c r="H239" s="98" t="s">
        <v>646</v>
      </c>
      <c r="I239" s="102" t="s">
        <v>521</v>
      </c>
      <c r="J239" s="102" t="s">
        <v>651</v>
      </c>
      <c r="K239" s="102" t="s">
        <v>681</v>
      </c>
      <c r="L239" s="103">
        <v>1307</v>
      </c>
      <c r="M239" s="98" t="s">
        <v>654</v>
      </c>
      <c r="N239" s="104">
        <v>1647</v>
      </c>
      <c r="O239" s="18">
        <v>2013</v>
      </c>
    </row>
    <row r="240" spans="1:15">
      <c r="A240" s="98" t="s">
        <v>642</v>
      </c>
      <c r="B240" s="98" t="s">
        <v>643</v>
      </c>
      <c r="C240" s="99" t="s">
        <v>879</v>
      </c>
      <c r="D240" s="111">
        <v>2013</v>
      </c>
      <c r="E240" s="101" t="s">
        <v>766</v>
      </c>
      <c r="F240" s="101" t="s">
        <v>748</v>
      </c>
      <c r="G240" s="98" t="s">
        <v>656</v>
      </c>
      <c r="H240" s="98" t="s">
        <v>657</v>
      </c>
      <c r="I240" s="102" t="s">
        <v>534</v>
      </c>
      <c r="J240" s="102" t="s">
        <v>658</v>
      </c>
      <c r="K240" s="102" t="s">
        <v>668</v>
      </c>
      <c r="L240" s="103">
        <v>1308</v>
      </c>
      <c r="M240" s="98" t="s">
        <v>654</v>
      </c>
      <c r="N240" s="104">
        <v>50024</v>
      </c>
      <c r="O240" s="18">
        <v>2013</v>
      </c>
    </row>
    <row r="241" spans="1:15">
      <c r="A241" s="98" t="s">
        <v>642</v>
      </c>
      <c r="B241" s="98" t="s">
        <v>643</v>
      </c>
      <c r="C241" s="99" t="s">
        <v>880</v>
      </c>
      <c r="D241" s="111">
        <v>2013</v>
      </c>
      <c r="E241" s="101" t="s">
        <v>766</v>
      </c>
      <c r="F241" s="101" t="s">
        <v>751</v>
      </c>
      <c r="G241" s="98" t="s">
        <v>860</v>
      </c>
      <c r="H241" s="98" t="s">
        <v>646</v>
      </c>
      <c r="I241" s="102" t="s">
        <v>528</v>
      </c>
      <c r="J241" s="102" t="s">
        <v>647</v>
      </c>
      <c r="K241" s="102" t="s">
        <v>681</v>
      </c>
      <c r="L241" s="103">
        <v>1306</v>
      </c>
      <c r="M241" s="98" t="s">
        <v>654</v>
      </c>
      <c r="N241" s="104">
        <v>2058.9499999999998</v>
      </c>
      <c r="O241" s="18">
        <v>2013</v>
      </c>
    </row>
    <row r="242" spans="1:15">
      <c r="A242" s="98" t="s">
        <v>642</v>
      </c>
      <c r="B242" s="98" t="s">
        <v>643</v>
      </c>
      <c r="C242" s="99" t="s">
        <v>881</v>
      </c>
      <c r="D242" s="111">
        <v>2013</v>
      </c>
      <c r="E242" s="101" t="s">
        <v>766</v>
      </c>
      <c r="F242" s="101" t="s">
        <v>799</v>
      </c>
      <c r="G242" s="98" t="s">
        <v>860</v>
      </c>
      <c r="H242" s="98" t="s">
        <v>646</v>
      </c>
      <c r="I242" s="102" t="s">
        <v>498</v>
      </c>
      <c r="J242" s="102" t="s">
        <v>647</v>
      </c>
      <c r="K242" s="102" t="s">
        <v>668</v>
      </c>
      <c r="L242" s="103">
        <v>1210</v>
      </c>
      <c r="M242" s="98" t="s">
        <v>664</v>
      </c>
      <c r="N242" s="104">
        <v>12047.84</v>
      </c>
      <c r="O242" s="18">
        <v>2012</v>
      </c>
    </row>
    <row r="243" spans="1:15">
      <c r="A243" s="98" t="s">
        <v>642</v>
      </c>
      <c r="B243" s="98" t="s">
        <v>643</v>
      </c>
      <c r="C243" s="99" t="s">
        <v>882</v>
      </c>
      <c r="D243" s="111">
        <v>2013</v>
      </c>
      <c r="E243" s="101" t="s">
        <v>766</v>
      </c>
      <c r="F243" s="101" t="s">
        <v>799</v>
      </c>
      <c r="G243" s="98" t="s">
        <v>860</v>
      </c>
      <c r="H243" s="98" t="s">
        <v>646</v>
      </c>
      <c r="I243" s="102" t="s">
        <v>498</v>
      </c>
      <c r="J243" s="102" t="s">
        <v>647</v>
      </c>
      <c r="K243" s="102" t="s">
        <v>668</v>
      </c>
      <c r="L243" s="103">
        <v>1209</v>
      </c>
      <c r="M243" s="98" t="s">
        <v>664</v>
      </c>
      <c r="N243" s="104">
        <v>11166.33</v>
      </c>
      <c r="O243" s="18">
        <v>2012</v>
      </c>
    </row>
    <row r="244" spans="1:15">
      <c r="A244" s="98" t="s">
        <v>642</v>
      </c>
      <c r="B244" s="98" t="s">
        <v>643</v>
      </c>
      <c r="C244" s="99" t="s">
        <v>883</v>
      </c>
      <c r="D244" s="111">
        <v>2013</v>
      </c>
      <c r="E244" s="101" t="s">
        <v>766</v>
      </c>
      <c r="F244" s="101" t="s">
        <v>803</v>
      </c>
      <c r="G244" s="98" t="s">
        <v>860</v>
      </c>
      <c r="H244" s="98" t="s">
        <v>646</v>
      </c>
      <c r="I244" s="102" t="s">
        <v>525</v>
      </c>
      <c r="J244" s="102" t="s">
        <v>647</v>
      </c>
      <c r="K244" s="102" t="s">
        <v>708</v>
      </c>
      <c r="L244" s="103">
        <v>1307</v>
      </c>
      <c r="M244" s="98" t="s">
        <v>654</v>
      </c>
      <c r="N244" s="104">
        <v>84339.4</v>
      </c>
      <c r="O244" s="18">
        <v>2013</v>
      </c>
    </row>
    <row r="245" spans="1:15">
      <c r="A245" s="98" t="s">
        <v>642</v>
      </c>
      <c r="B245" s="98" t="s">
        <v>643</v>
      </c>
      <c r="C245" s="99" t="s">
        <v>883</v>
      </c>
      <c r="D245" s="111">
        <v>2013</v>
      </c>
      <c r="E245" s="101" t="s">
        <v>766</v>
      </c>
      <c r="F245" s="101" t="s">
        <v>803</v>
      </c>
      <c r="G245" s="98" t="s">
        <v>860</v>
      </c>
      <c r="H245" s="98" t="s">
        <v>646</v>
      </c>
      <c r="I245" s="102" t="s">
        <v>525</v>
      </c>
      <c r="J245" s="102" t="s">
        <v>647</v>
      </c>
      <c r="K245" s="102" t="s">
        <v>708</v>
      </c>
      <c r="L245" s="103">
        <v>1307</v>
      </c>
      <c r="M245" s="98" t="s">
        <v>664</v>
      </c>
      <c r="N245" s="104">
        <v>6450</v>
      </c>
      <c r="O245" s="18">
        <v>2013</v>
      </c>
    </row>
    <row r="246" spans="1:15">
      <c r="A246" s="98" t="s">
        <v>642</v>
      </c>
      <c r="B246" s="98" t="s">
        <v>643</v>
      </c>
      <c r="C246" s="99" t="s">
        <v>884</v>
      </c>
      <c r="D246" s="111">
        <v>2013</v>
      </c>
      <c r="E246" s="113" t="s">
        <v>769</v>
      </c>
      <c r="F246" s="114" t="s">
        <v>842</v>
      </c>
      <c r="G246" s="98" t="s">
        <v>860</v>
      </c>
      <c r="H246" s="98" t="s">
        <v>646</v>
      </c>
      <c r="I246" s="102" t="s">
        <v>518</v>
      </c>
      <c r="J246" s="102" t="s">
        <v>651</v>
      </c>
      <c r="K246" s="102" t="s">
        <v>694</v>
      </c>
      <c r="L246" s="103">
        <v>1306</v>
      </c>
      <c r="M246" s="98" t="s">
        <v>664</v>
      </c>
      <c r="N246" s="104">
        <v>274.63</v>
      </c>
      <c r="O246" s="18">
        <v>2013</v>
      </c>
    </row>
    <row r="247" spans="1:15">
      <c r="A247" s="98" t="s">
        <v>642</v>
      </c>
      <c r="B247" s="98" t="s">
        <v>643</v>
      </c>
      <c r="C247" s="99" t="s">
        <v>884</v>
      </c>
      <c r="D247" s="111">
        <v>2013</v>
      </c>
      <c r="E247" s="113" t="s">
        <v>769</v>
      </c>
      <c r="F247" s="114" t="s">
        <v>842</v>
      </c>
      <c r="G247" s="98" t="s">
        <v>860</v>
      </c>
      <c r="H247" s="98" t="s">
        <v>646</v>
      </c>
      <c r="I247" s="102" t="s">
        <v>518</v>
      </c>
      <c r="J247" s="102" t="s">
        <v>651</v>
      </c>
      <c r="K247" s="102" t="s">
        <v>694</v>
      </c>
      <c r="L247" s="103">
        <v>1307</v>
      </c>
      <c r="M247" s="98" t="s">
        <v>664</v>
      </c>
      <c r="N247" s="104">
        <v>279.35000000000002</v>
      </c>
      <c r="O247" s="18">
        <v>2013</v>
      </c>
    </row>
    <row r="248" spans="1:15">
      <c r="A248" s="98" t="s">
        <v>642</v>
      </c>
      <c r="B248" s="98" t="s">
        <v>643</v>
      </c>
      <c r="C248" s="99" t="s">
        <v>885</v>
      </c>
      <c r="D248" s="111">
        <v>2013</v>
      </c>
      <c r="E248" s="113" t="s">
        <v>769</v>
      </c>
      <c r="F248" s="114" t="s">
        <v>842</v>
      </c>
      <c r="G248" s="98" t="s">
        <v>860</v>
      </c>
      <c r="H248" s="98" t="s">
        <v>646</v>
      </c>
      <c r="I248" s="102" t="s">
        <v>518</v>
      </c>
      <c r="J248" s="102" t="s">
        <v>651</v>
      </c>
      <c r="K248" s="102" t="s">
        <v>694</v>
      </c>
      <c r="L248" s="103">
        <v>1306</v>
      </c>
      <c r="M248" s="98" t="s">
        <v>654</v>
      </c>
      <c r="N248" s="104">
        <v>4919.24</v>
      </c>
      <c r="O248" s="18">
        <v>2013</v>
      </c>
    </row>
    <row r="249" spans="1:15">
      <c r="A249" s="98" t="s">
        <v>642</v>
      </c>
      <c r="B249" s="98" t="s">
        <v>643</v>
      </c>
      <c r="C249" s="99" t="s">
        <v>885</v>
      </c>
      <c r="D249" s="111">
        <v>2013</v>
      </c>
      <c r="E249" s="113" t="s">
        <v>769</v>
      </c>
      <c r="F249" s="114" t="s">
        <v>842</v>
      </c>
      <c r="G249" s="98" t="s">
        <v>860</v>
      </c>
      <c r="H249" s="98" t="s">
        <v>646</v>
      </c>
      <c r="I249" s="102" t="s">
        <v>518</v>
      </c>
      <c r="J249" s="102" t="s">
        <v>651</v>
      </c>
      <c r="K249" s="102" t="s">
        <v>694</v>
      </c>
      <c r="L249" s="103">
        <v>1307</v>
      </c>
      <c r="M249" s="98" t="s">
        <v>654</v>
      </c>
      <c r="N249" s="104">
        <v>6112.16</v>
      </c>
      <c r="O249" s="18">
        <v>2013</v>
      </c>
    </row>
    <row r="250" spans="1:15">
      <c r="A250" s="98" t="s">
        <v>642</v>
      </c>
      <c r="B250" s="98" t="s">
        <v>643</v>
      </c>
      <c r="C250" s="99" t="s">
        <v>886</v>
      </c>
      <c r="D250" s="111">
        <v>2013</v>
      </c>
      <c r="E250" s="113" t="s">
        <v>769</v>
      </c>
      <c r="F250" s="114" t="s">
        <v>842</v>
      </c>
      <c r="G250" s="98" t="s">
        <v>860</v>
      </c>
      <c r="H250" s="98" t="s">
        <v>646</v>
      </c>
      <c r="I250" s="102" t="s">
        <v>523</v>
      </c>
      <c r="J250" s="102" t="s">
        <v>647</v>
      </c>
      <c r="K250" s="102" t="s">
        <v>694</v>
      </c>
      <c r="L250" s="103">
        <v>1307</v>
      </c>
      <c r="M250" s="98" t="s">
        <v>654</v>
      </c>
      <c r="N250" s="104">
        <v>9984.6200000000008</v>
      </c>
      <c r="O250" s="18">
        <v>2013</v>
      </c>
    </row>
    <row r="251" spans="1:15">
      <c r="A251" s="98" t="s">
        <v>642</v>
      </c>
      <c r="B251" s="98" t="s">
        <v>643</v>
      </c>
      <c r="C251" s="99" t="s">
        <v>887</v>
      </c>
      <c r="D251" s="111">
        <v>2013</v>
      </c>
      <c r="E251" s="113" t="s">
        <v>769</v>
      </c>
      <c r="F251" s="114" t="s">
        <v>748</v>
      </c>
      <c r="G251" s="98" t="s">
        <v>860</v>
      </c>
      <c r="H251" s="98" t="s">
        <v>657</v>
      </c>
      <c r="I251" s="102" t="s">
        <v>534</v>
      </c>
      <c r="J251" s="102" t="s">
        <v>658</v>
      </c>
      <c r="K251" s="102" t="s">
        <v>668</v>
      </c>
      <c r="L251" s="103">
        <v>1309</v>
      </c>
      <c r="M251" s="98" t="s">
        <v>654</v>
      </c>
      <c r="N251" s="104">
        <v>41381</v>
      </c>
      <c r="O251" s="18">
        <v>2013</v>
      </c>
    </row>
    <row r="252" spans="1:15">
      <c r="A252" s="98" t="s">
        <v>642</v>
      </c>
      <c r="B252" s="98" t="s">
        <v>643</v>
      </c>
      <c r="C252" s="99" t="s">
        <v>888</v>
      </c>
      <c r="D252" s="111">
        <v>2013</v>
      </c>
      <c r="E252" s="113" t="s">
        <v>769</v>
      </c>
      <c r="F252" s="114" t="s">
        <v>889</v>
      </c>
      <c r="G252" s="98" t="s">
        <v>860</v>
      </c>
      <c r="H252" s="98" t="s">
        <v>646</v>
      </c>
      <c r="I252" s="102" t="s">
        <v>519</v>
      </c>
      <c r="J252" s="102" t="s">
        <v>651</v>
      </c>
      <c r="K252" s="102" t="s">
        <v>675</v>
      </c>
      <c r="L252" s="103">
        <v>1308</v>
      </c>
      <c r="M252" s="98" t="s">
        <v>664</v>
      </c>
      <c r="N252" s="104">
        <v>5524.14</v>
      </c>
      <c r="O252" s="18">
        <v>2013</v>
      </c>
    </row>
    <row r="253" spans="1:15">
      <c r="A253" s="98" t="s">
        <v>642</v>
      </c>
      <c r="B253" s="98" t="s">
        <v>643</v>
      </c>
      <c r="C253" s="99" t="s">
        <v>888</v>
      </c>
      <c r="D253" s="111">
        <v>2013</v>
      </c>
      <c r="E253" s="113" t="s">
        <v>769</v>
      </c>
      <c r="F253" s="114" t="s">
        <v>889</v>
      </c>
      <c r="G253" s="98" t="s">
        <v>860</v>
      </c>
      <c r="H253" s="98" t="s">
        <v>646</v>
      </c>
      <c r="I253" s="102" t="s">
        <v>519</v>
      </c>
      <c r="J253" s="102" t="s">
        <v>651</v>
      </c>
      <c r="K253" s="102" t="s">
        <v>675</v>
      </c>
      <c r="L253" s="103">
        <v>1309</v>
      </c>
      <c r="M253" s="98" t="s">
        <v>664</v>
      </c>
      <c r="N253" s="104">
        <v>5286.78</v>
      </c>
      <c r="O253" s="18">
        <v>2013</v>
      </c>
    </row>
    <row r="254" spans="1:15">
      <c r="A254" s="98" t="s">
        <v>642</v>
      </c>
      <c r="B254" s="98" t="s">
        <v>643</v>
      </c>
      <c r="C254" s="99" t="s">
        <v>888</v>
      </c>
      <c r="D254" s="111">
        <v>2013</v>
      </c>
      <c r="E254" s="113" t="s">
        <v>769</v>
      </c>
      <c r="F254" s="114" t="s">
        <v>889</v>
      </c>
      <c r="G254" s="98" t="s">
        <v>860</v>
      </c>
      <c r="H254" s="98" t="s">
        <v>646</v>
      </c>
      <c r="I254" s="102" t="s">
        <v>519</v>
      </c>
      <c r="J254" s="102" t="s">
        <v>651</v>
      </c>
      <c r="K254" s="102" t="s">
        <v>675</v>
      </c>
      <c r="L254" s="103">
        <v>1310</v>
      </c>
      <c r="M254" s="98" t="s">
        <v>664</v>
      </c>
      <c r="N254" s="104">
        <v>5139.12</v>
      </c>
      <c r="O254" s="18">
        <v>2013</v>
      </c>
    </row>
    <row r="255" spans="1:15">
      <c r="A255" s="98" t="s">
        <v>642</v>
      </c>
      <c r="B255" s="98" t="s">
        <v>643</v>
      </c>
      <c r="C255" s="99" t="s">
        <v>890</v>
      </c>
      <c r="D255" s="111">
        <v>2013</v>
      </c>
      <c r="E255" s="113" t="s">
        <v>769</v>
      </c>
      <c r="F255" s="114" t="s">
        <v>889</v>
      </c>
      <c r="G255" s="98" t="s">
        <v>860</v>
      </c>
      <c r="H255" s="98" t="s">
        <v>646</v>
      </c>
      <c r="I255" s="102" t="s">
        <v>519</v>
      </c>
      <c r="J255" s="102" t="s">
        <v>651</v>
      </c>
      <c r="K255" s="102" t="s">
        <v>675</v>
      </c>
      <c r="L255" s="103">
        <v>1308</v>
      </c>
      <c r="M255" s="98" t="s">
        <v>653</v>
      </c>
      <c r="N255" s="104">
        <v>926.24</v>
      </c>
      <c r="O255" s="18">
        <v>2013</v>
      </c>
    </row>
    <row r="256" spans="1:15">
      <c r="A256" s="98" t="s">
        <v>642</v>
      </c>
      <c r="B256" s="98" t="s">
        <v>643</v>
      </c>
      <c r="C256" s="99" t="s">
        <v>890</v>
      </c>
      <c r="D256" s="111">
        <v>2013</v>
      </c>
      <c r="E256" s="113" t="s">
        <v>769</v>
      </c>
      <c r="F256" s="114" t="s">
        <v>889</v>
      </c>
      <c r="G256" s="98" t="s">
        <v>860</v>
      </c>
      <c r="H256" s="98" t="s">
        <v>646</v>
      </c>
      <c r="I256" s="102" t="s">
        <v>519</v>
      </c>
      <c r="J256" s="102" t="s">
        <v>651</v>
      </c>
      <c r="K256" s="102" t="s">
        <v>675</v>
      </c>
      <c r="L256" s="103">
        <v>1309</v>
      </c>
      <c r="M256" s="98" t="s">
        <v>653</v>
      </c>
      <c r="N256" s="104">
        <v>882.09</v>
      </c>
      <c r="O256" s="18">
        <v>2013</v>
      </c>
    </row>
    <row r="257" spans="1:15">
      <c r="A257" s="98" t="s">
        <v>642</v>
      </c>
      <c r="B257" s="98" t="s">
        <v>643</v>
      </c>
      <c r="C257" s="99" t="s">
        <v>890</v>
      </c>
      <c r="D257" s="111">
        <v>2013</v>
      </c>
      <c r="E257" s="113" t="s">
        <v>769</v>
      </c>
      <c r="F257" s="114" t="s">
        <v>889</v>
      </c>
      <c r="G257" s="98" t="s">
        <v>860</v>
      </c>
      <c r="H257" s="98" t="s">
        <v>646</v>
      </c>
      <c r="I257" s="102" t="s">
        <v>519</v>
      </c>
      <c r="J257" s="102" t="s">
        <v>651</v>
      </c>
      <c r="K257" s="102" t="s">
        <v>675</v>
      </c>
      <c r="L257" s="103">
        <v>1310</v>
      </c>
      <c r="M257" s="98" t="s">
        <v>653</v>
      </c>
      <c r="N257" s="104">
        <v>866.63</v>
      </c>
      <c r="O257" s="18">
        <v>2013</v>
      </c>
    </row>
    <row r="258" spans="1:15">
      <c r="A258" s="98" t="s">
        <v>642</v>
      </c>
      <c r="B258" s="98" t="s">
        <v>643</v>
      </c>
      <c r="C258" s="99" t="s">
        <v>891</v>
      </c>
      <c r="D258" s="111">
        <v>2013</v>
      </c>
      <c r="E258" s="113" t="s">
        <v>769</v>
      </c>
      <c r="F258" s="114" t="s">
        <v>889</v>
      </c>
      <c r="G258" s="98" t="s">
        <v>860</v>
      </c>
      <c r="H258" s="98" t="s">
        <v>657</v>
      </c>
      <c r="I258" s="102" t="s">
        <v>532</v>
      </c>
      <c r="J258" s="102" t="s">
        <v>658</v>
      </c>
      <c r="K258" s="102" t="s">
        <v>661</v>
      </c>
      <c r="L258" s="103">
        <v>1310</v>
      </c>
      <c r="M258" s="98" t="s">
        <v>654</v>
      </c>
      <c r="N258" s="104">
        <v>95754.22</v>
      </c>
      <c r="O258" s="18">
        <v>2013</v>
      </c>
    </row>
    <row r="259" spans="1:15">
      <c r="A259" s="98" t="s">
        <v>642</v>
      </c>
      <c r="B259" s="98" t="s">
        <v>643</v>
      </c>
      <c r="C259" s="99" t="s">
        <v>892</v>
      </c>
      <c r="D259" s="111">
        <v>2013</v>
      </c>
      <c r="E259" s="113" t="s">
        <v>769</v>
      </c>
      <c r="F259" s="114" t="s">
        <v>801</v>
      </c>
      <c r="G259" s="98" t="s">
        <v>860</v>
      </c>
      <c r="H259" s="98" t="s">
        <v>646</v>
      </c>
      <c r="I259" s="102" t="s">
        <v>517</v>
      </c>
      <c r="J259" s="102" t="s">
        <v>651</v>
      </c>
      <c r="K259" s="102" t="s">
        <v>652</v>
      </c>
      <c r="L259" s="103">
        <v>1310</v>
      </c>
      <c r="M259" s="98" t="s">
        <v>653</v>
      </c>
      <c r="N259" s="104">
        <v>197485.75</v>
      </c>
      <c r="O259" s="18">
        <v>2013</v>
      </c>
    </row>
    <row r="260" spans="1:15">
      <c r="A260" s="98" t="s">
        <v>642</v>
      </c>
      <c r="B260" s="98" t="s">
        <v>643</v>
      </c>
      <c r="C260" s="99" t="s">
        <v>893</v>
      </c>
      <c r="D260" s="111">
        <v>2013</v>
      </c>
      <c r="E260" s="113" t="s">
        <v>769</v>
      </c>
      <c r="F260" s="114" t="s">
        <v>801</v>
      </c>
      <c r="G260" s="98" t="s">
        <v>860</v>
      </c>
      <c r="H260" s="98" t="s">
        <v>646</v>
      </c>
      <c r="I260" s="102" t="s">
        <v>517</v>
      </c>
      <c r="J260" s="102" t="s">
        <v>651</v>
      </c>
      <c r="K260" s="102" t="s">
        <v>652</v>
      </c>
      <c r="L260" s="103">
        <v>1308</v>
      </c>
      <c r="M260" s="98" t="s">
        <v>653</v>
      </c>
      <c r="N260" s="104">
        <v>200025.94</v>
      </c>
      <c r="O260" s="18">
        <v>2013</v>
      </c>
    </row>
    <row r="261" spans="1:15">
      <c r="A261" s="98" t="s">
        <v>642</v>
      </c>
      <c r="B261" s="98" t="s">
        <v>643</v>
      </c>
      <c r="C261" s="99" t="s">
        <v>893</v>
      </c>
      <c r="D261" s="111">
        <v>2013</v>
      </c>
      <c r="E261" s="113" t="s">
        <v>769</v>
      </c>
      <c r="F261" s="114" t="s">
        <v>801</v>
      </c>
      <c r="G261" s="98" t="s">
        <v>860</v>
      </c>
      <c r="H261" s="98" t="s">
        <v>646</v>
      </c>
      <c r="I261" s="102" t="s">
        <v>517</v>
      </c>
      <c r="J261" s="102" t="s">
        <v>651</v>
      </c>
      <c r="K261" s="102" t="s">
        <v>652</v>
      </c>
      <c r="L261" s="103">
        <v>1308</v>
      </c>
      <c r="M261" s="98" t="s">
        <v>649</v>
      </c>
      <c r="N261" s="104">
        <v>216.72</v>
      </c>
      <c r="O261" s="18">
        <v>2013</v>
      </c>
    </row>
    <row r="262" spans="1:15">
      <c r="A262" s="98" t="s">
        <v>642</v>
      </c>
      <c r="B262" s="98" t="s">
        <v>643</v>
      </c>
      <c r="C262" s="99" t="s">
        <v>894</v>
      </c>
      <c r="D262" s="111">
        <v>2013</v>
      </c>
      <c r="E262" s="113" t="s">
        <v>769</v>
      </c>
      <c r="F262" s="114" t="s">
        <v>801</v>
      </c>
      <c r="G262" s="98" t="s">
        <v>860</v>
      </c>
      <c r="H262" s="98" t="s">
        <v>646</v>
      </c>
      <c r="I262" s="102" t="s">
        <v>517</v>
      </c>
      <c r="J262" s="102" t="s">
        <v>651</v>
      </c>
      <c r="K262" s="102" t="s">
        <v>652</v>
      </c>
      <c r="L262" s="103">
        <v>1309</v>
      </c>
      <c r="M262" s="98" t="s">
        <v>653</v>
      </c>
      <c r="N262" s="104">
        <v>197529.21</v>
      </c>
      <c r="O262" s="18">
        <v>2013</v>
      </c>
    </row>
    <row r="263" spans="1:15">
      <c r="A263" s="98" t="s">
        <v>642</v>
      </c>
      <c r="B263" s="98" t="s">
        <v>643</v>
      </c>
      <c r="C263" s="99" t="s">
        <v>895</v>
      </c>
      <c r="D263" s="111">
        <v>2013</v>
      </c>
      <c r="E263" s="113" t="s">
        <v>769</v>
      </c>
      <c r="F263" s="114" t="s">
        <v>801</v>
      </c>
      <c r="G263" s="98" t="s">
        <v>860</v>
      </c>
      <c r="H263" s="98" t="s">
        <v>657</v>
      </c>
      <c r="I263" s="102" t="s">
        <v>533</v>
      </c>
      <c r="J263" s="102" t="s">
        <v>658</v>
      </c>
      <c r="K263" s="102" t="s">
        <v>652</v>
      </c>
      <c r="L263" s="103">
        <v>1309</v>
      </c>
      <c r="M263" s="98" t="s">
        <v>649</v>
      </c>
      <c r="N263" s="104">
        <v>1375116.03</v>
      </c>
      <c r="O263" s="18">
        <v>2013</v>
      </c>
    </row>
    <row r="264" spans="1:15">
      <c r="A264" s="98" t="s">
        <v>642</v>
      </c>
      <c r="B264" s="98" t="s">
        <v>643</v>
      </c>
      <c r="C264" s="99" t="s">
        <v>896</v>
      </c>
      <c r="D264" s="111">
        <v>2013</v>
      </c>
      <c r="E264" s="113" t="s">
        <v>769</v>
      </c>
      <c r="F264" s="114" t="s">
        <v>803</v>
      </c>
      <c r="G264" s="98" t="s">
        <v>860</v>
      </c>
      <c r="H264" s="98" t="s">
        <v>646</v>
      </c>
      <c r="I264" s="102" t="s">
        <v>524</v>
      </c>
      <c r="J264" s="102" t="s">
        <v>647</v>
      </c>
      <c r="K264" s="102" t="s">
        <v>726</v>
      </c>
      <c r="L264" s="103">
        <v>1307</v>
      </c>
      <c r="M264" s="98" t="s">
        <v>664</v>
      </c>
      <c r="N264" s="104">
        <v>18484.2</v>
      </c>
      <c r="O264" s="18">
        <v>2013</v>
      </c>
    </row>
    <row r="265" spans="1:15">
      <c r="A265" s="98" t="s">
        <v>642</v>
      </c>
      <c r="B265" s="98" t="s">
        <v>643</v>
      </c>
      <c r="C265" s="99" t="s">
        <v>897</v>
      </c>
      <c r="D265" s="111">
        <v>2013</v>
      </c>
      <c r="E265" s="113" t="s">
        <v>769</v>
      </c>
      <c r="F265" s="114" t="s">
        <v>803</v>
      </c>
      <c r="G265" s="98" t="s">
        <v>860</v>
      </c>
      <c r="H265" s="98" t="s">
        <v>646</v>
      </c>
      <c r="I265" s="102" t="s">
        <v>524</v>
      </c>
      <c r="J265" s="102" t="s">
        <v>647</v>
      </c>
      <c r="K265" s="102" t="s">
        <v>726</v>
      </c>
      <c r="L265" s="103">
        <v>1306</v>
      </c>
      <c r="M265" s="98" t="s">
        <v>664</v>
      </c>
      <c r="N265" s="104">
        <v>13718.39</v>
      </c>
      <c r="O265" s="18">
        <v>2013</v>
      </c>
    </row>
    <row r="266" spans="1:15">
      <c r="A266" s="98" t="s">
        <v>642</v>
      </c>
      <c r="B266" s="98" t="s">
        <v>643</v>
      </c>
      <c r="C266" s="99" t="s">
        <v>898</v>
      </c>
      <c r="D266" s="111">
        <v>2013</v>
      </c>
      <c r="E266" s="113" t="s">
        <v>769</v>
      </c>
      <c r="F266" s="114" t="s">
        <v>803</v>
      </c>
      <c r="G266" s="98" t="s">
        <v>860</v>
      </c>
      <c r="H266" s="98" t="s">
        <v>646</v>
      </c>
      <c r="I266" s="102" t="s">
        <v>498</v>
      </c>
      <c r="J266" s="102" t="s">
        <v>647</v>
      </c>
      <c r="K266" s="102" t="s">
        <v>899</v>
      </c>
      <c r="L266" s="103">
        <v>1209</v>
      </c>
      <c r="M266" s="98" t="s">
        <v>664</v>
      </c>
      <c r="N266" s="104">
        <v>1172.1600000000001</v>
      </c>
      <c r="O266" s="18">
        <v>2012</v>
      </c>
    </row>
    <row r="267" spans="1:15">
      <c r="A267" s="98" t="s">
        <v>642</v>
      </c>
      <c r="B267" s="98" t="s">
        <v>643</v>
      </c>
      <c r="C267" s="99" t="s">
        <v>898</v>
      </c>
      <c r="D267" s="111">
        <v>2013</v>
      </c>
      <c r="E267" s="113" t="s">
        <v>769</v>
      </c>
      <c r="F267" s="114" t="s">
        <v>803</v>
      </c>
      <c r="G267" s="98" t="s">
        <v>860</v>
      </c>
      <c r="H267" s="98" t="s">
        <v>646</v>
      </c>
      <c r="I267" s="102" t="s">
        <v>498</v>
      </c>
      <c r="J267" s="102" t="s">
        <v>647</v>
      </c>
      <c r="K267" s="102" t="s">
        <v>899</v>
      </c>
      <c r="L267" s="103">
        <v>1210</v>
      </c>
      <c r="M267" s="98" t="s">
        <v>664</v>
      </c>
      <c r="N267" s="104">
        <v>3657.64</v>
      </c>
      <c r="O267" s="18">
        <v>2012</v>
      </c>
    </row>
    <row r="268" spans="1:15">
      <c r="A268" s="98" t="s">
        <v>642</v>
      </c>
      <c r="B268" s="98" t="s">
        <v>643</v>
      </c>
      <c r="C268" s="99" t="s">
        <v>898</v>
      </c>
      <c r="D268" s="111">
        <v>2013</v>
      </c>
      <c r="E268" s="113" t="s">
        <v>769</v>
      </c>
      <c r="F268" s="114" t="s">
        <v>803</v>
      </c>
      <c r="G268" s="98" t="s">
        <v>860</v>
      </c>
      <c r="H268" s="98" t="s">
        <v>646</v>
      </c>
      <c r="I268" s="102" t="s">
        <v>498</v>
      </c>
      <c r="J268" s="102" t="s">
        <v>647</v>
      </c>
      <c r="K268" s="102" t="s">
        <v>899</v>
      </c>
      <c r="L268" s="103">
        <v>1211</v>
      </c>
      <c r="M268" s="98" t="s">
        <v>664</v>
      </c>
      <c r="N268" s="104">
        <v>16434.59</v>
      </c>
      <c r="O268" s="18">
        <v>2012</v>
      </c>
    </row>
    <row r="269" spans="1:15">
      <c r="A269" s="98" t="s">
        <v>642</v>
      </c>
      <c r="B269" s="98" t="s">
        <v>643</v>
      </c>
      <c r="C269" s="99" t="s">
        <v>900</v>
      </c>
      <c r="D269" s="111">
        <v>2013</v>
      </c>
      <c r="E269" s="113" t="s">
        <v>769</v>
      </c>
      <c r="F269" s="114" t="s">
        <v>803</v>
      </c>
      <c r="G269" s="98" t="s">
        <v>860</v>
      </c>
      <c r="H269" s="98" t="s">
        <v>657</v>
      </c>
      <c r="I269" s="102" t="s">
        <v>532</v>
      </c>
      <c r="J269" s="102" t="s">
        <v>658</v>
      </c>
      <c r="K269" s="102" t="s">
        <v>661</v>
      </c>
      <c r="L269" s="103">
        <v>1212</v>
      </c>
      <c r="M269" s="98" t="s">
        <v>654</v>
      </c>
      <c r="N269" s="104">
        <v>489.6</v>
      </c>
      <c r="O269" s="18">
        <v>2012</v>
      </c>
    </row>
    <row r="270" spans="1:15">
      <c r="A270" s="98" t="s">
        <v>642</v>
      </c>
      <c r="B270" s="98" t="s">
        <v>643</v>
      </c>
      <c r="C270" s="99" t="s">
        <v>901</v>
      </c>
      <c r="D270" s="111">
        <v>2013</v>
      </c>
      <c r="E270" s="113" t="s">
        <v>769</v>
      </c>
      <c r="F270" s="114" t="s">
        <v>803</v>
      </c>
      <c r="G270" s="98" t="s">
        <v>860</v>
      </c>
      <c r="H270" s="98" t="s">
        <v>646</v>
      </c>
      <c r="I270" s="102" t="s">
        <v>525</v>
      </c>
      <c r="J270" s="102" t="s">
        <v>647</v>
      </c>
      <c r="K270" s="102" t="s">
        <v>708</v>
      </c>
      <c r="L270" s="103">
        <v>1308</v>
      </c>
      <c r="M270" s="98" t="s">
        <v>654</v>
      </c>
      <c r="N270" s="104">
        <v>80576.73</v>
      </c>
      <c r="O270" s="18">
        <v>2013</v>
      </c>
    </row>
    <row r="271" spans="1:15">
      <c r="A271" s="98" t="s">
        <v>642</v>
      </c>
      <c r="B271" s="98" t="s">
        <v>643</v>
      </c>
      <c r="C271" s="99" t="s">
        <v>901</v>
      </c>
      <c r="D271" s="111">
        <v>2013</v>
      </c>
      <c r="E271" s="113" t="s">
        <v>769</v>
      </c>
      <c r="F271" s="114" t="s">
        <v>803</v>
      </c>
      <c r="G271" s="98" t="s">
        <v>860</v>
      </c>
      <c r="H271" s="98" t="s">
        <v>646</v>
      </c>
      <c r="I271" s="102" t="s">
        <v>525</v>
      </c>
      <c r="J271" s="102" t="s">
        <v>647</v>
      </c>
      <c r="K271" s="102" t="s">
        <v>708</v>
      </c>
      <c r="L271" s="103">
        <v>1308</v>
      </c>
      <c r="M271" s="98" t="s">
        <v>664</v>
      </c>
      <c r="N271" s="104">
        <v>6182.55</v>
      </c>
      <c r="O271" s="18">
        <v>2013</v>
      </c>
    </row>
    <row r="272" spans="1:15">
      <c r="A272" s="98" t="s">
        <v>642</v>
      </c>
      <c r="B272" s="98" t="s">
        <v>643</v>
      </c>
      <c r="C272" s="99" t="s">
        <v>902</v>
      </c>
      <c r="D272" s="111">
        <v>2013</v>
      </c>
      <c r="E272" s="113" t="s">
        <v>743</v>
      </c>
      <c r="F272" s="114" t="s">
        <v>764</v>
      </c>
      <c r="G272" s="98" t="s">
        <v>860</v>
      </c>
      <c r="H272" s="98" t="s">
        <v>646</v>
      </c>
      <c r="I272" s="102" t="s">
        <v>498</v>
      </c>
      <c r="J272" s="102" t="s">
        <v>647</v>
      </c>
      <c r="K272" s="102" t="s">
        <v>668</v>
      </c>
      <c r="L272" s="103">
        <v>1211</v>
      </c>
      <c r="M272" s="98" t="s">
        <v>664</v>
      </c>
      <c r="N272" s="104">
        <v>11261.15</v>
      </c>
      <c r="O272" s="18">
        <v>2012</v>
      </c>
    </row>
    <row r="273" spans="1:15">
      <c r="A273" s="98" t="s">
        <v>642</v>
      </c>
      <c r="B273" s="98" t="s">
        <v>643</v>
      </c>
      <c r="C273" s="99" t="s">
        <v>903</v>
      </c>
      <c r="D273" s="111">
        <v>2013</v>
      </c>
      <c r="E273" s="113" t="s">
        <v>743</v>
      </c>
      <c r="F273" s="114" t="s">
        <v>904</v>
      </c>
      <c r="G273" s="98" t="s">
        <v>860</v>
      </c>
      <c r="H273" s="98" t="s">
        <v>646</v>
      </c>
      <c r="I273" s="102" t="s">
        <v>498</v>
      </c>
      <c r="J273" s="102" t="s">
        <v>647</v>
      </c>
      <c r="K273" s="102" t="s">
        <v>899</v>
      </c>
      <c r="L273" s="103">
        <v>1211</v>
      </c>
      <c r="M273" s="98" t="s">
        <v>664</v>
      </c>
      <c r="N273" s="104">
        <v>16434.59</v>
      </c>
      <c r="O273" s="18">
        <v>2012</v>
      </c>
    </row>
    <row r="274" spans="1:15">
      <c r="A274" s="98" t="s">
        <v>642</v>
      </c>
      <c r="B274" s="98" t="s">
        <v>643</v>
      </c>
      <c r="C274" s="99" t="s">
        <v>905</v>
      </c>
      <c r="D274" s="111">
        <v>2013</v>
      </c>
      <c r="E274" s="113" t="s">
        <v>743</v>
      </c>
      <c r="F274" s="114" t="s">
        <v>904</v>
      </c>
      <c r="G274" s="98" t="s">
        <v>860</v>
      </c>
      <c r="H274" s="98" t="s">
        <v>646</v>
      </c>
      <c r="I274" s="102" t="s">
        <v>498</v>
      </c>
      <c r="J274" s="102" t="s">
        <v>647</v>
      </c>
      <c r="K274" s="102" t="s">
        <v>899</v>
      </c>
      <c r="L274" s="103">
        <v>1209</v>
      </c>
      <c r="M274" s="98" t="s">
        <v>664</v>
      </c>
      <c r="N274" s="104">
        <v>1172.1600000000001</v>
      </c>
      <c r="O274" s="18">
        <v>2012</v>
      </c>
    </row>
    <row r="275" spans="1:15">
      <c r="A275" s="98" t="s">
        <v>642</v>
      </c>
      <c r="B275" s="98" t="s">
        <v>643</v>
      </c>
      <c r="C275" s="99" t="s">
        <v>906</v>
      </c>
      <c r="D275" s="111">
        <v>2013</v>
      </c>
      <c r="E275" s="113" t="s">
        <v>743</v>
      </c>
      <c r="F275" s="114" t="s">
        <v>904</v>
      </c>
      <c r="G275" s="98" t="s">
        <v>860</v>
      </c>
      <c r="H275" s="98" t="s">
        <v>646</v>
      </c>
      <c r="I275" s="102" t="s">
        <v>498</v>
      </c>
      <c r="J275" s="102" t="s">
        <v>647</v>
      </c>
      <c r="K275" s="102" t="s">
        <v>899</v>
      </c>
      <c r="L275" s="103">
        <v>1209</v>
      </c>
      <c r="M275" s="98" t="s">
        <v>664</v>
      </c>
      <c r="N275" s="104">
        <v>-1172.1600000000001</v>
      </c>
      <c r="O275" s="18">
        <v>2012</v>
      </c>
    </row>
    <row r="276" spans="1:15">
      <c r="A276" s="98" t="s">
        <v>642</v>
      </c>
      <c r="B276" s="98" t="s">
        <v>643</v>
      </c>
      <c r="C276" s="99" t="s">
        <v>906</v>
      </c>
      <c r="D276" s="111">
        <v>2013</v>
      </c>
      <c r="E276" s="113" t="s">
        <v>743</v>
      </c>
      <c r="F276" s="114" t="s">
        <v>904</v>
      </c>
      <c r="G276" s="98" t="s">
        <v>860</v>
      </c>
      <c r="H276" s="98" t="s">
        <v>646</v>
      </c>
      <c r="I276" s="102" t="s">
        <v>498</v>
      </c>
      <c r="J276" s="102" t="s">
        <v>647</v>
      </c>
      <c r="K276" s="102" t="s">
        <v>899</v>
      </c>
      <c r="L276" s="103">
        <v>1210</v>
      </c>
      <c r="M276" s="98" t="s">
        <v>664</v>
      </c>
      <c r="N276" s="104">
        <v>-3657.64</v>
      </c>
      <c r="O276" s="18">
        <v>2012</v>
      </c>
    </row>
    <row r="277" spans="1:15">
      <c r="A277" s="98" t="s">
        <v>642</v>
      </c>
      <c r="B277" s="98" t="s">
        <v>643</v>
      </c>
      <c r="C277" s="99" t="s">
        <v>906</v>
      </c>
      <c r="D277" s="111">
        <v>2013</v>
      </c>
      <c r="E277" s="113" t="s">
        <v>743</v>
      </c>
      <c r="F277" s="114" t="s">
        <v>904</v>
      </c>
      <c r="G277" s="98" t="s">
        <v>860</v>
      </c>
      <c r="H277" s="98" t="s">
        <v>646</v>
      </c>
      <c r="I277" s="102" t="s">
        <v>498</v>
      </c>
      <c r="J277" s="102" t="s">
        <v>647</v>
      </c>
      <c r="K277" s="102" t="s">
        <v>899</v>
      </c>
      <c r="L277" s="103">
        <v>1211</v>
      </c>
      <c r="M277" s="98" t="s">
        <v>664</v>
      </c>
      <c r="N277" s="104">
        <v>-16434.59</v>
      </c>
      <c r="O277" s="18">
        <v>2012</v>
      </c>
    </row>
    <row r="278" spans="1:15">
      <c r="A278" s="98" t="s">
        <v>642</v>
      </c>
      <c r="B278" s="98" t="s">
        <v>643</v>
      </c>
      <c r="C278" s="99" t="s">
        <v>907</v>
      </c>
      <c r="D278" s="111">
        <v>2013</v>
      </c>
      <c r="E278" s="113" t="s">
        <v>743</v>
      </c>
      <c r="F278" s="114" t="s">
        <v>766</v>
      </c>
      <c r="G278" s="98" t="s">
        <v>860</v>
      </c>
      <c r="H278" s="98" t="s">
        <v>646</v>
      </c>
      <c r="I278" s="102" t="s">
        <v>530</v>
      </c>
      <c r="J278" s="102" t="s">
        <v>647</v>
      </c>
      <c r="K278" s="102" t="s">
        <v>648</v>
      </c>
      <c r="L278" s="103">
        <v>1310</v>
      </c>
      <c r="M278" s="98" t="s">
        <v>869</v>
      </c>
      <c r="N278" s="104">
        <v>100000</v>
      </c>
      <c r="O278" s="18">
        <v>2013</v>
      </c>
    </row>
    <row r="279" spans="1:15">
      <c r="A279" s="98" t="s">
        <v>642</v>
      </c>
      <c r="B279" s="98" t="s">
        <v>643</v>
      </c>
      <c r="C279" s="99" t="s">
        <v>908</v>
      </c>
      <c r="D279" s="111">
        <v>2013</v>
      </c>
      <c r="E279" s="113" t="s">
        <v>743</v>
      </c>
      <c r="F279" s="114" t="s">
        <v>766</v>
      </c>
      <c r="G279" s="98" t="s">
        <v>860</v>
      </c>
      <c r="H279" s="98" t="s">
        <v>646</v>
      </c>
      <c r="I279" s="102" t="s">
        <v>530</v>
      </c>
      <c r="J279" s="102" t="s">
        <v>647</v>
      </c>
      <c r="K279" s="102" t="s">
        <v>648</v>
      </c>
      <c r="L279" s="103">
        <v>1310</v>
      </c>
      <c r="M279" s="98" t="s">
        <v>869</v>
      </c>
      <c r="N279" s="104">
        <v>150000</v>
      </c>
      <c r="O279" s="18">
        <v>2013</v>
      </c>
    </row>
    <row r="280" spans="1:15">
      <c r="A280" s="98" t="s">
        <v>642</v>
      </c>
      <c r="B280" s="98" t="s">
        <v>643</v>
      </c>
      <c r="C280" s="99" t="s">
        <v>909</v>
      </c>
      <c r="D280" s="111">
        <v>2013</v>
      </c>
      <c r="E280" s="113" t="s">
        <v>743</v>
      </c>
      <c r="F280" s="114" t="s">
        <v>766</v>
      </c>
      <c r="G280" s="98" t="s">
        <v>860</v>
      </c>
      <c r="H280" s="98" t="s">
        <v>646</v>
      </c>
      <c r="I280" s="102" t="s">
        <v>523</v>
      </c>
      <c r="J280" s="102" t="s">
        <v>647</v>
      </c>
      <c r="K280" s="102" t="s">
        <v>694</v>
      </c>
      <c r="L280" s="103">
        <v>1308</v>
      </c>
      <c r="M280" s="98" t="s">
        <v>654</v>
      </c>
      <c r="N280" s="104">
        <v>10726.58</v>
      </c>
      <c r="O280" s="18">
        <v>2013</v>
      </c>
    </row>
    <row r="281" spans="1:15">
      <c r="A281" s="98" t="s">
        <v>642</v>
      </c>
      <c r="B281" s="98" t="s">
        <v>643</v>
      </c>
      <c r="C281" s="99" t="s">
        <v>910</v>
      </c>
      <c r="D281" s="111">
        <v>2013</v>
      </c>
      <c r="E281" s="113" t="s">
        <v>743</v>
      </c>
      <c r="F281" s="114" t="s">
        <v>769</v>
      </c>
      <c r="G281" s="98" t="s">
        <v>860</v>
      </c>
      <c r="H281" s="98" t="s">
        <v>657</v>
      </c>
      <c r="I281" s="102" t="s">
        <v>532</v>
      </c>
      <c r="J281" s="102" t="s">
        <v>658</v>
      </c>
      <c r="K281" s="102" t="s">
        <v>661</v>
      </c>
      <c r="L281" s="103">
        <v>1311</v>
      </c>
      <c r="M281" s="98" t="s">
        <v>654</v>
      </c>
      <c r="N281" s="104">
        <v>144667.96</v>
      </c>
      <c r="O281" s="18">
        <v>2013</v>
      </c>
    </row>
    <row r="282" spans="1:15">
      <c r="A282" s="98" t="s">
        <v>642</v>
      </c>
      <c r="B282" s="98" t="s">
        <v>643</v>
      </c>
      <c r="C282" s="99" t="s">
        <v>911</v>
      </c>
      <c r="D282" s="111">
        <v>2013</v>
      </c>
      <c r="E282" s="113" t="s">
        <v>743</v>
      </c>
      <c r="F282" s="114" t="s">
        <v>743</v>
      </c>
      <c r="G282" s="98" t="s">
        <v>860</v>
      </c>
      <c r="H282" s="98" t="s">
        <v>646</v>
      </c>
      <c r="I282" s="102" t="s">
        <v>521</v>
      </c>
      <c r="J282" s="102" t="s">
        <v>651</v>
      </c>
      <c r="K282" s="102" t="s">
        <v>681</v>
      </c>
      <c r="L282" s="103">
        <v>1310</v>
      </c>
      <c r="M282" s="98" t="s">
        <v>654</v>
      </c>
      <c r="N282" s="104">
        <v>1515</v>
      </c>
      <c r="O282" s="18">
        <v>2013</v>
      </c>
    </row>
    <row r="283" spans="1:15">
      <c r="A283" s="98" t="s">
        <v>642</v>
      </c>
      <c r="B283" s="98" t="s">
        <v>643</v>
      </c>
      <c r="C283" s="99" t="s">
        <v>912</v>
      </c>
      <c r="D283" s="111">
        <v>2013</v>
      </c>
      <c r="E283" s="113" t="s">
        <v>743</v>
      </c>
      <c r="F283" s="114" t="s">
        <v>743</v>
      </c>
      <c r="G283" s="98" t="s">
        <v>860</v>
      </c>
      <c r="H283" s="98" t="s">
        <v>646</v>
      </c>
      <c r="I283" s="102" t="s">
        <v>521</v>
      </c>
      <c r="J283" s="102" t="s">
        <v>651</v>
      </c>
      <c r="K283" s="102" t="s">
        <v>681</v>
      </c>
      <c r="L283" s="103">
        <v>1310</v>
      </c>
      <c r="M283" s="98" t="s">
        <v>664</v>
      </c>
      <c r="N283" s="104">
        <v>22933</v>
      </c>
      <c r="O283" s="18">
        <v>2013</v>
      </c>
    </row>
    <row r="284" spans="1:15">
      <c r="A284" s="98" t="s">
        <v>642</v>
      </c>
      <c r="B284" s="98" t="s">
        <v>643</v>
      </c>
      <c r="C284" s="99" t="s">
        <v>913</v>
      </c>
      <c r="D284" s="111">
        <v>2013</v>
      </c>
      <c r="E284" s="113" t="s">
        <v>743</v>
      </c>
      <c r="F284" s="114" t="s">
        <v>743</v>
      </c>
      <c r="G284" s="98" t="s">
        <v>860</v>
      </c>
      <c r="H284" s="98" t="s">
        <v>646</v>
      </c>
      <c r="I284" s="102" t="s">
        <v>521</v>
      </c>
      <c r="J284" s="102" t="s">
        <v>651</v>
      </c>
      <c r="K284" s="102" t="s">
        <v>681</v>
      </c>
      <c r="L284" s="103">
        <v>1309</v>
      </c>
      <c r="M284" s="98" t="s">
        <v>654</v>
      </c>
      <c r="N284" s="104">
        <v>1571</v>
      </c>
      <c r="O284" s="18">
        <v>2013</v>
      </c>
    </row>
    <row r="285" spans="1:15">
      <c r="A285" s="98" t="s">
        <v>642</v>
      </c>
      <c r="B285" s="98" t="s">
        <v>643</v>
      </c>
      <c r="C285" s="99" t="s">
        <v>914</v>
      </c>
      <c r="D285" s="111">
        <v>2013</v>
      </c>
      <c r="E285" s="113" t="s">
        <v>743</v>
      </c>
      <c r="F285" s="114" t="s">
        <v>743</v>
      </c>
      <c r="G285" s="98" t="s">
        <v>860</v>
      </c>
      <c r="H285" s="98" t="s">
        <v>646</v>
      </c>
      <c r="I285" s="102" t="s">
        <v>521</v>
      </c>
      <c r="J285" s="102" t="s">
        <v>651</v>
      </c>
      <c r="K285" s="102" t="s">
        <v>681</v>
      </c>
      <c r="L285" s="103">
        <v>1309</v>
      </c>
      <c r="M285" s="98" t="s">
        <v>664</v>
      </c>
      <c r="N285" s="104">
        <v>24502</v>
      </c>
      <c r="O285" s="18">
        <v>2013</v>
      </c>
    </row>
    <row r="286" spans="1:15">
      <c r="A286" s="98" t="s">
        <v>642</v>
      </c>
      <c r="B286" s="98" t="s">
        <v>643</v>
      </c>
      <c r="C286" s="99" t="s">
        <v>915</v>
      </c>
      <c r="D286" s="111">
        <v>2013</v>
      </c>
      <c r="E286" s="113" t="s">
        <v>743</v>
      </c>
      <c r="F286" s="114" t="s">
        <v>776</v>
      </c>
      <c r="G286" s="98" t="s">
        <v>860</v>
      </c>
      <c r="H286" s="98" t="s">
        <v>646</v>
      </c>
      <c r="I286" s="102" t="s">
        <v>518</v>
      </c>
      <c r="J286" s="102" t="s">
        <v>651</v>
      </c>
      <c r="K286" s="102" t="s">
        <v>694</v>
      </c>
      <c r="L286" s="103">
        <v>1308</v>
      </c>
      <c r="M286" s="98" t="s">
        <v>664</v>
      </c>
      <c r="N286" s="104">
        <v>267.89999999999998</v>
      </c>
      <c r="O286" s="18">
        <v>2013</v>
      </c>
    </row>
    <row r="287" spans="1:15">
      <c r="A287" s="98" t="s">
        <v>642</v>
      </c>
      <c r="B287" s="98" t="s">
        <v>643</v>
      </c>
      <c r="C287" s="99" t="s">
        <v>915</v>
      </c>
      <c r="D287" s="111">
        <v>2013</v>
      </c>
      <c r="E287" s="113" t="s">
        <v>743</v>
      </c>
      <c r="F287" s="114" t="s">
        <v>776</v>
      </c>
      <c r="G287" s="98" t="s">
        <v>860</v>
      </c>
      <c r="H287" s="98" t="s">
        <v>646</v>
      </c>
      <c r="I287" s="102" t="s">
        <v>518</v>
      </c>
      <c r="J287" s="102" t="s">
        <v>651</v>
      </c>
      <c r="K287" s="102" t="s">
        <v>694</v>
      </c>
      <c r="L287" s="103">
        <v>1309</v>
      </c>
      <c r="M287" s="98" t="s">
        <v>664</v>
      </c>
      <c r="N287" s="104">
        <v>226.19</v>
      </c>
      <c r="O287" s="18">
        <v>2013</v>
      </c>
    </row>
    <row r="288" spans="1:15">
      <c r="A288" s="98" t="s">
        <v>642</v>
      </c>
      <c r="B288" s="98" t="s">
        <v>643</v>
      </c>
      <c r="C288" s="99" t="s">
        <v>916</v>
      </c>
      <c r="D288" s="111">
        <v>2013</v>
      </c>
      <c r="E288" s="113" t="s">
        <v>743</v>
      </c>
      <c r="F288" s="114" t="s">
        <v>776</v>
      </c>
      <c r="G288" s="98" t="s">
        <v>860</v>
      </c>
      <c r="H288" s="98" t="s">
        <v>646</v>
      </c>
      <c r="I288" s="102" t="s">
        <v>518</v>
      </c>
      <c r="J288" s="102" t="s">
        <v>651</v>
      </c>
      <c r="K288" s="102" t="s">
        <v>694</v>
      </c>
      <c r="L288" s="103">
        <v>1308</v>
      </c>
      <c r="M288" s="98" t="s">
        <v>654</v>
      </c>
      <c r="N288" s="104">
        <v>5086.59</v>
      </c>
      <c r="O288" s="18">
        <v>2013</v>
      </c>
    </row>
    <row r="289" spans="1:15">
      <c r="A289" s="98" t="s">
        <v>642</v>
      </c>
      <c r="B289" s="98" t="s">
        <v>643</v>
      </c>
      <c r="C289" s="99" t="s">
        <v>916</v>
      </c>
      <c r="D289" s="111">
        <v>2013</v>
      </c>
      <c r="E289" s="113" t="s">
        <v>743</v>
      </c>
      <c r="F289" s="114" t="s">
        <v>776</v>
      </c>
      <c r="G289" s="98" t="s">
        <v>860</v>
      </c>
      <c r="H289" s="98" t="s">
        <v>646</v>
      </c>
      <c r="I289" s="102" t="s">
        <v>518</v>
      </c>
      <c r="J289" s="102" t="s">
        <v>651</v>
      </c>
      <c r="K289" s="102" t="s">
        <v>694</v>
      </c>
      <c r="L289" s="103">
        <v>1309</v>
      </c>
      <c r="M289" s="98" t="s">
        <v>654</v>
      </c>
      <c r="N289" s="104">
        <v>1539.07</v>
      </c>
      <c r="O289" s="18">
        <v>2013</v>
      </c>
    </row>
    <row r="290" spans="1:15">
      <c r="A290" s="98" t="s">
        <v>642</v>
      </c>
      <c r="B290" s="98" t="s">
        <v>643</v>
      </c>
      <c r="C290" s="99" t="s">
        <v>916</v>
      </c>
      <c r="D290" s="111">
        <v>2013</v>
      </c>
      <c r="E290" s="113" t="s">
        <v>743</v>
      </c>
      <c r="F290" s="114" t="s">
        <v>776</v>
      </c>
      <c r="G290" s="98" t="s">
        <v>860</v>
      </c>
      <c r="H290" s="98" t="s">
        <v>646</v>
      </c>
      <c r="I290" s="102" t="s">
        <v>518</v>
      </c>
      <c r="J290" s="102" t="s">
        <v>651</v>
      </c>
      <c r="K290" s="102" t="s">
        <v>694</v>
      </c>
      <c r="L290" s="103">
        <v>1310</v>
      </c>
      <c r="M290" s="98" t="s">
        <v>654</v>
      </c>
      <c r="N290" s="104">
        <v>4430.26</v>
      </c>
      <c r="O290" s="18">
        <v>2013</v>
      </c>
    </row>
    <row r="291" spans="1:15">
      <c r="A291" s="98" t="s">
        <v>642</v>
      </c>
      <c r="B291" s="98" t="s">
        <v>643</v>
      </c>
      <c r="C291" s="99" t="s">
        <v>917</v>
      </c>
      <c r="D291" s="111">
        <v>2013</v>
      </c>
      <c r="E291" s="113" t="s">
        <v>743</v>
      </c>
      <c r="F291" s="114" t="s">
        <v>776</v>
      </c>
      <c r="G291" s="98" t="s">
        <v>860</v>
      </c>
      <c r="H291" s="98" t="s">
        <v>646</v>
      </c>
      <c r="I291" s="102" t="s">
        <v>517</v>
      </c>
      <c r="J291" s="102" t="s">
        <v>651</v>
      </c>
      <c r="K291" s="102" t="s">
        <v>652</v>
      </c>
      <c r="L291" s="103">
        <v>1311</v>
      </c>
      <c r="M291" s="98" t="s">
        <v>653</v>
      </c>
      <c r="N291" s="104">
        <v>191657.81</v>
      </c>
      <c r="O291" s="18">
        <v>2013</v>
      </c>
    </row>
    <row r="292" spans="1:15">
      <c r="A292" s="98" t="s">
        <v>642</v>
      </c>
      <c r="B292" s="98" t="s">
        <v>643</v>
      </c>
      <c r="C292" s="99" t="s">
        <v>918</v>
      </c>
      <c r="D292" s="111">
        <v>2013</v>
      </c>
      <c r="E292" s="113" t="s">
        <v>743</v>
      </c>
      <c r="F292" s="114" t="s">
        <v>815</v>
      </c>
      <c r="G292" s="98" t="s">
        <v>860</v>
      </c>
      <c r="H292" s="98" t="s">
        <v>657</v>
      </c>
      <c r="I292" s="102" t="s">
        <v>534</v>
      </c>
      <c r="J292" s="102" t="s">
        <v>658</v>
      </c>
      <c r="K292" s="102" t="s">
        <v>668</v>
      </c>
      <c r="L292" s="103">
        <v>1310</v>
      </c>
      <c r="M292" s="98" t="s">
        <v>654</v>
      </c>
      <c r="N292" s="104">
        <v>40834</v>
      </c>
      <c r="O292" s="18">
        <v>2013</v>
      </c>
    </row>
    <row r="293" spans="1:15">
      <c r="A293" s="98" t="s">
        <v>642</v>
      </c>
      <c r="B293" s="98" t="s">
        <v>643</v>
      </c>
      <c r="C293" s="99" t="s">
        <v>919</v>
      </c>
      <c r="D293" s="111">
        <v>2013</v>
      </c>
      <c r="E293" s="113" t="s">
        <v>743</v>
      </c>
      <c r="F293" s="114" t="s">
        <v>751</v>
      </c>
      <c r="G293" s="98" t="s">
        <v>860</v>
      </c>
      <c r="H293" s="98" t="s">
        <v>646</v>
      </c>
      <c r="I293" s="102" t="s">
        <v>525</v>
      </c>
      <c r="J293" s="102" t="s">
        <v>647</v>
      </c>
      <c r="K293" s="102" t="s">
        <v>708</v>
      </c>
      <c r="L293" s="103">
        <v>1309</v>
      </c>
      <c r="M293" s="98" t="s">
        <v>654</v>
      </c>
      <c r="N293" s="104">
        <v>77722.38</v>
      </c>
      <c r="O293" s="18">
        <v>2013</v>
      </c>
    </row>
    <row r="294" spans="1:15">
      <c r="A294" s="98" t="s">
        <v>642</v>
      </c>
      <c r="B294" s="98" t="s">
        <v>643</v>
      </c>
      <c r="C294" s="99" t="s">
        <v>919</v>
      </c>
      <c r="D294" s="111">
        <v>2013</v>
      </c>
      <c r="E294" s="113" t="s">
        <v>743</v>
      </c>
      <c r="F294" s="114" t="s">
        <v>751</v>
      </c>
      <c r="G294" s="98" t="s">
        <v>860</v>
      </c>
      <c r="H294" s="98" t="s">
        <v>646</v>
      </c>
      <c r="I294" s="102" t="s">
        <v>525</v>
      </c>
      <c r="J294" s="102" t="s">
        <v>647</v>
      </c>
      <c r="K294" s="102" t="s">
        <v>708</v>
      </c>
      <c r="L294" s="103">
        <v>1309</v>
      </c>
      <c r="M294" s="98" t="s">
        <v>664</v>
      </c>
      <c r="N294" s="104">
        <v>6002.37</v>
      </c>
      <c r="O294" s="18">
        <v>2013</v>
      </c>
    </row>
    <row r="295" spans="1:15">
      <c r="A295" s="98" t="s">
        <v>642</v>
      </c>
      <c r="B295" s="98" t="s">
        <v>643</v>
      </c>
      <c r="C295" s="99" t="s">
        <v>920</v>
      </c>
      <c r="D295" s="111">
        <v>2013</v>
      </c>
      <c r="E295" s="113" t="s">
        <v>743</v>
      </c>
      <c r="F295" s="114" t="s">
        <v>783</v>
      </c>
      <c r="G295" s="98" t="s">
        <v>860</v>
      </c>
      <c r="H295" s="98" t="s">
        <v>646</v>
      </c>
      <c r="I295" s="102" t="s">
        <v>498</v>
      </c>
      <c r="J295" s="102" t="s">
        <v>647</v>
      </c>
      <c r="K295" s="102" t="s">
        <v>668</v>
      </c>
      <c r="L295" s="103">
        <v>1212</v>
      </c>
      <c r="M295" s="98" t="s">
        <v>664</v>
      </c>
      <c r="N295" s="104">
        <v>12236.83</v>
      </c>
      <c r="O295" s="18">
        <v>2012</v>
      </c>
    </row>
    <row r="296" spans="1:15">
      <c r="A296" s="98" t="s">
        <v>642</v>
      </c>
      <c r="B296" s="98" t="s">
        <v>643</v>
      </c>
      <c r="C296" s="99" t="s">
        <v>921</v>
      </c>
      <c r="D296" s="111">
        <v>2014</v>
      </c>
      <c r="E296" s="101" t="s">
        <v>762</v>
      </c>
      <c r="F296" s="101" t="s">
        <v>786</v>
      </c>
      <c r="G296" s="98" t="s">
        <v>860</v>
      </c>
      <c r="H296" s="98" t="s">
        <v>646</v>
      </c>
      <c r="I296" s="102" t="s">
        <v>498</v>
      </c>
      <c r="J296" s="102" t="s">
        <v>647</v>
      </c>
      <c r="K296" s="102" t="s">
        <v>899</v>
      </c>
      <c r="L296" s="103">
        <v>1212</v>
      </c>
      <c r="M296" s="98" t="s">
        <v>664</v>
      </c>
      <c r="N296" s="104">
        <v>3043.1</v>
      </c>
      <c r="O296" s="18">
        <v>2012</v>
      </c>
    </row>
    <row r="297" spans="1:15">
      <c r="A297" s="98" t="s">
        <v>642</v>
      </c>
      <c r="B297" s="98" t="s">
        <v>643</v>
      </c>
      <c r="C297" s="99" t="s">
        <v>922</v>
      </c>
      <c r="D297" s="111">
        <v>2014</v>
      </c>
      <c r="E297" s="101" t="s">
        <v>762</v>
      </c>
      <c r="F297" s="101" t="s">
        <v>842</v>
      </c>
      <c r="G297" s="98" t="s">
        <v>860</v>
      </c>
      <c r="H297" s="98" t="s">
        <v>646</v>
      </c>
      <c r="I297" s="102" t="s">
        <v>523</v>
      </c>
      <c r="J297" s="102" t="s">
        <v>647</v>
      </c>
      <c r="K297" s="102" t="s">
        <v>694</v>
      </c>
      <c r="L297" s="103">
        <v>1309</v>
      </c>
      <c r="M297" s="98" t="s">
        <v>654</v>
      </c>
      <c r="N297" s="104">
        <v>8291.82</v>
      </c>
      <c r="O297" s="18">
        <v>2013</v>
      </c>
    </row>
    <row r="298" spans="1:15">
      <c r="A298" s="98" t="s">
        <v>642</v>
      </c>
      <c r="B298" s="98" t="s">
        <v>643</v>
      </c>
      <c r="C298" s="99" t="s">
        <v>923</v>
      </c>
      <c r="D298" s="111">
        <v>2014</v>
      </c>
      <c r="E298" s="101" t="s">
        <v>762</v>
      </c>
      <c r="F298" s="101" t="s">
        <v>766</v>
      </c>
      <c r="G298" s="98" t="s">
        <v>860</v>
      </c>
      <c r="H298" s="98" t="s">
        <v>657</v>
      </c>
      <c r="I298" s="102" t="s">
        <v>532</v>
      </c>
      <c r="J298" s="102" t="s">
        <v>658</v>
      </c>
      <c r="K298" s="102" t="s">
        <v>661</v>
      </c>
      <c r="L298" s="103">
        <v>1312</v>
      </c>
      <c r="M298" s="98" t="s">
        <v>654</v>
      </c>
      <c r="N298" s="104">
        <v>182017.9</v>
      </c>
      <c r="O298" s="18">
        <v>2013</v>
      </c>
    </row>
    <row r="299" spans="1:15">
      <c r="A299" s="98" t="s">
        <v>642</v>
      </c>
      <c r="B299" s="98" t="s">
        <v>643</v>
      </c>
      <c r="C299" s="99" t="s">
        <v>924</v>
      </c>
      <c r="D299" s="111">
        <v>2014</v>
      </c>
      <c r="E299" s="101" t="s">
        <v>762</v>
      </c>
      <c r="F299" s="101" t="s">
        <v>790</v>
      </c>
      <c r="G299" s="98" t="s">
        <v>860</v>
      </c>
      <c r="H299" s="98" t="s">
        <v>657</v>
      </c>
      <c r="I299" s="102" t="s">
        <v>534</v>
      </c>
      <c r="J299" s="102" t="s">
        <v>658</v>
      </c>
      <c r="K299" s="102" t="s">
        <v>668</v>
      </c>
      <c r="L299" s="103">
        <v>1311</v>
      </c>
      <c r="M299" s="98" t="s">
        <v>654</v>
      </c>
      <c r="N299" s="104">
        <v>49972</v>
      </c>
      <c r="O299" s="18">
        <v>2013</v>
      </c>
    </row>
    <row r="300" spans="1:15">
      <c r="A300" s="98" t="s">
        <v>642</v>
      </c>
      <c r="B300" s="98" t="s">
        <v>643</v>
      </c>
      <c r="C300" s="99" t="s">
        <v>925</v>
      </c>
      <c r="D300" s="111">
        <v>2014</v>
      </c>
      <c r="E300" s="101" t="s">
        <v>762</v>
      </c>
      <c r="F300" s="101" t="s">
        <v>815</v>
      </c>
      <c r="G300" s="98" t="s">
        <v>860</v>
      </c>
      <c r="H300" s="98" t="s">
        <v>646</v>
      </c>
      <c r="I300" s="102" t="s">
        <v>525</v>
      </c>
      <c r="J300" s="102" t="s">
        <v>647</v>
      </c>
      <c r="K300" s="102" t="s">
        <v>708</v>
      </c>
      <c r="L300" s="103">
        <v>1310</v>
      </c>
      <c r="M300" s="98" t="s">
        <v>654</v>
      </c>
      <c r="N300" s="104">
        <v>98892.53</v>
      </c>
      <c r="O300" s="18">
        <v>2013</v>
      </c>
    </row>
    <row r="301" spans="1:15">
      <c r="A301" s="98" t="s">
        <v>642</v>
      </c>
      <c r="B301" s="98" t="s">
        <v>643</v>
      </c>
      <c r="C301" s="99" t="s">
        <v>925</v>
      </c>
      <c r="D301" s="111">
        <v>2014</v>
      </c>
      <c r="E301" s="101" t="s">
        <v>762</v>
      </c>
      <c r="F301" s="101" t="s">
        <v>815</v>
      </c>
      <c r="G301" s="98" t="s">
        <v>860</v>
      </c>
      <c r="H301" s="98" t="s">
        <v>646</v>
      </c>
      <c r="I301" s="102" t="s">
        <v>525</v>
      </c>
      <c r="J301" s="102" t="s">
        <v>647</v>
      </c>
      <c r="K301" s="102" t="s">
        <v>708</v>
      </c>
      <c r="L301" s="103">
        <v>1310</v>
      </c>
      <c r="M301" s="98" t="s">
        <v>664</v>
      </c>
      <c r="N301" s="104">
        <v>4696</v>
      </c>
      <c r="O301" s="18">
        <v>2013</v>
      </c>
    </row>
    <row r="302" spans="1:15">
      <c r="A302" s="98" t="s">
        <v>642</v>
      </c>
      <c r="B302" s="98" t="s">
        <v>643</v>
      </c>
      <c r="C302" s="99" t="s">
        <v>926</v>
      </c>
      <c r="D302" s="111">
        <v>2014</v>
      </c>
      <c r="E302" s="101" t="s">
        <v>762</v>
      </c>
      <c r="F302" s="101" t="s">
        <v>889</v>
      </c>
      <c r="G302" s="98" t="s">
        <v>860</v>
      </c>
      <c r="H302" s="98" t="s">
        <v>646</v>
      </c>
      <c r="I302" s="102" t="s">
        <v>528</v>
      </c>
      <c r="J302" s="102" t="s">
        <v>647</v>
      </c>
      <c r="K302" s="102" t="s">
        <v>681</v>
      </c>
      <c r="L302" s="103">
        <v>1306</v>
      </c>
      <c r="M302" s="98" t="s">
        <v>654</v>
      </c>
      <c r="N302" s="104">
        <v>-2058.9499999999998</v>
      </c>
      <c r="O302" s="18">
        <v>2013</v>
      </c>
    </row>
    <row r="303" spans="1:15">
      <c r="A303" s="98" t="s">
        <v>642</v>
      </c>
      <c r="B303" s="98" t="s">
        <v>643</v>
      </c>
      <c r="C303" s="99" t="s">
        <v>927</v>
      </c>
      <c r="D303" s="111">
        <v>2014</v>
      </c>
      <c r="E303" s="101" t="s">
        <v>762</v>
      </c>
      <c r="F303" s="101" t="s">
        <v>889</v>
      </c>
      <c r="G303" s="98" t="s">
        <v>860</v>
      </c>
      <c r="H303" s="98" t="s">
        <v>646</v>
      </c>
      <c r="I303" s="102" t="s">
        <v>528</v>
      </c>
      <c r="J303" s="102" t="s">
        <v>647</v>
      </c>
      <c r="K303" s="102" t="s">
        <v>681</v>
      </c>
      <c r="L303" s="103">
        <v>1305</v>
      </c>
      <c r="M303" s="98" t="s">
        <v>654</v>
      </c>
      <c r="N303" s="104">
        <v>-2173.6999999999998</v>
      </c>
      <c r="O303" s="18">
        <v>2013</v>
      </c>
    </row>
    <row r="304" spans="1:15">
      <c r="A304" s="98" t="s">
        <v>642</v>
      </c>
      <c r="B304" s="98" t="s">
        <v>643</v>
      </c>
      <c r="C304" s="99" t="s">
        <v>928</v>
      </c>
      <c r="D304" s="111">
        <v>2014</v>
      </c>
      <c r="E304" s="101" t="s">
        <v>762</v>
      </c>
      <c r="F304" s="101" t="s">
        <v>889</v>
      </c>
      <c r="G304" s="98" t="s">
        <v>860</v>
      </c>
      <c r="H304" s="98" t="s">
        <v>646</v>
      </c>
      <c r="I304" s="102" t="s">
        <v>517</v>
      </c>
      <c r="J304" s="102" t="s">
        <v>651</v>
      </c>
      <c r="K304" s="102" t="s">
        <v>652</v>
      </c>
      <c r="L304" s="103">
        <v>1312</v>
      </c>
      <c r="M304" s="98" t="s">
        <v>653</v>
      </c>
      <c r="N304" s="104">
        <v>185549.37</v>
      </c>
      <c r="O304" s="18">
        <v>2013</v>
      </c>
    </row>
    <row r="305" spans="1:15">
      <c r="A305" s="98" t="s">
        <v>642</v>
      </c>
      <c r="B305" s="98" t="s">
        <v>643</v>
      </c>
      <c r="C305" s="99" t="s">
        <v>928</v>
      </c>
      <c r="D305" s="111">
        <v>2014</v>
      </c>
      <c r="E305" s="101" t="s">
        <v>762</v>
      </c>
      <c r="F305" s="101" t="s">
        <v>889</v>
      </c>
      <c r="G305" s="98" t="s">
        <v>860</v>
      </c>
      <c r="H305" s="98" t="s">
        <v>646</v>
      </c>
      <c r="I305" s="102" t="s">
        <v>517</v>
      </c>
      <c r="J305" s="102" t="s">
        <v>651</v>
      </c>
      <c r="K305" s="102" t="s">
        <v>652</v>
      </c>
      <c r="L305" s="103">
        <v>1312</v>
      </c>
      <c r="M305" s="98" t="s">
        <v>649</v>
      </c>
      <c r="N305" s="104">
        <v>-0.91</v>
      </c>
      <c r="O305" s="18">
        <v>2013</v>
      </c>
    </row>
    <row r="306" spans="1:15">
      <c r="A306" s="98" t="s">
        <v>642</v>
      </c>
      <c r="B306" s="98" t="s">
        <v>643</v>
      </c>
      <c r="C306" s="99" t="s">
        <v>928</v>
      </c>
      <c r="D306" s="111">
        <v>2014</v>
      </c>
      <c r="E306" s="101" t="s">
        <v>762</v>
      </c>
      <c r="F306" s="101" t="s">
        <v>889</v>
      </c>
      <c r="G306" s="98" t="s">
        <v>860</v>
      </c>
      <c r="H306" s="98" t="s">
        <v>646</v>
      </c>
      <c r="I306" s="102" t="s">
        <v>517</v>
      </c>
      <c r="J306" s="102" t="s">
        <v>651</v>
      </c>
      <c r="K306" s="102" t="s">
        <v>652</v>
      </c>
      <c r="L306" s="103">
        <v>1312</v>
      </c>
      <c r="M306" s="98" t="s">
        <v>653</v>
      </c>
      <c r="N306" s="104">
        <v>-22</v>
      </c>
      <c r="O306" s="18">
        <v>2013</v>
      </c>
    </row>
    <row r="307" spans="1:15">
      <c r="A307" s="98" t="s">
        <v>642</v>
      </c>
      <c r="B307" s="98" t="s">
        <v>643</v>
      </c>
      <c r="C307" s="99" t="s">
        <v>929</v>
      </c>
      <c r="D307" s="111">
        <v>2014</v>
      </c>
      <c r="E307" s="101" t="s">
        <v>930</v>
      </c>
      <c r="F307" s="101" t="s">
        <v>746</v>
      </c>
      <c r="G307" s="98" t="s">
        <v>860</v>
      </c>
      <c r="H307" s="98" t="s">
        <v>646</v>
      </c>
      <c r="I307" s="102" t="s">
        <v>523</v>
      </c>
      <c r="J307" s="102" t="s">
        <v>647</v>
      </c>
      <c r="K307" s="102" t="s">
        <v>694</v>
      </c>
      <c r="L307" s="103">
        <v>1310</v>
      </c>
      <c r="M307" s="98" t="s">
        <v>654</v>
      </c>
      <c r="N307" s="104">
        <v>7477.92</v>
      </c>
      <c r="O307" s="18">
        <v>2013</v>
      </c>
    </row>
    <row r="308" spans="1:15">
      <c r="A308" s="98" t="s">
        <v>642</v>
      </c>
      <c r="B308" s="98" t="s">
        <v>643</v>
      </c>
      <c r="C308" s="99" t="s">
        <v>931</v>
      </c>
      <c r="D308" s="111">
        <v>2014</v>
      </c>
      <c r="E308" s="101" t="s">
        <v>930</v>
      </c>
      <c r="F308" s="101" t="s">
        <v>790</v>
      </c>
      <c r="G308" s="98" t="s">
        <v>860</v>
      </c>
      <c r="H308" s="98" t="s">
        <v>646</v>
      </c>
      <c r="I308" s="102" t="s">
        <v>517</v>
      </c>
      <c r="J308" s="102" t="s">
        <v>651</v>
      </c>
      <c r="K308" s="102" t="s">
        <v>652</v>
      </c>
      <c r="L308" s="103">
        <v>1401</v>
      </c>
      <c r="M308" s="98" t="s">
        <v>654</v>
      </c>
      <c r="N308" s="104">
        <v>117403.84</v>
      </c>
      <c r="O308" s="18">
        <v>2014</v>
      </c>
    </row>
    <row r="309" spans="1:15">
      <c r="A309" s="98" t="s">
        <v>642</v>
      </c>
      <c r="B309" s="98" t="s">
        <v>643</v>
      </c>
      <c r="C309" s="99" t="s">
        <v>931</v>
      </c>
      <c r="D309" s="111">
        <v>2014</v>
      </c>
      <c r="E309" s="101" t="s">
        <v>930</v>
      </c>
      <c r="F309" s="101" t="s">
        <v>790</v>
      </c>
      <c r="G309" s="98" t="s">
        <v>860</v>
      </c>
      <c r="H309" s="98" t="s">
        <v>646</v>
      </c>
      <c r="I309" s="102" t="s">
        <v>517</v>
      </c>
      <c r="J309" s="102" t="s">
        <v>651</v>
      </c>
      <c r="K309" s="102" t="s">
        <v>652</v>
      </c>
      <c r="L309" s="103">
        <v>1401</v>
      </c>
      <c r="M309" s="98" t="s">
        <v>654</v>
      </c>
      <c r="N309" s="104">
        <v>-1668</v>
      </c>
      <c r="O309" s="18">
        <v>2014</v>
      </c>
    </row>
    <row r="310" spans="1:15">
      <c r="A310" s="98" t="s">
        <v>642</v>
      </c>
      <c r="B310" s="98" t="s">
        <v>643</v>
      </c>
      <c r="C310" s="99" t="s">
        <v>932</v>
      </c>
      <c r="D310" s="111">
        <v>2014</v>
      </c>
      <c r="E310" s="101" t="s">
        <v>930</v>
      </c>
      <c r="F310" s="101" t="s">
        <v>815</v>
      </c>
      <c r="G310" s="98" t="s">
        <v>860</v>
      </c>
      <c r="H310" s="98" t="s">
        <v>657</v>
      </c>
      <c r="I310" s="102" t="s">
        <v>534</v>
      </c>
      <c r="J310" s="102" t="s">
        <v>658</v>
      </c>
      <c r="K310" s="102" t="s">
        <v>668</v>
      </c>
      <c r="L310" s="103">
        <v>1312</v>
      </c>
      <c r="M310" s="98" t="s">
        <v>654</v>
      </c>
      <c r="N310" s="104">
        <v>67956</v>
      </c>
      <c r="O310" s="18">
        <v>2013</v>
      </c>
    </row>
    <row r="311" spans="1:15">
      <c r="A311" s="98" t="s">
        <v>642</v>
      </c>
      <c r="B311" s="98" t="s">
        <v>643</v>
      </c>
      <c r="C311" s="99" t="s">
        <v>933</v>
      </c>
      <c r="D311" s="111">
        <v>2014</v>
      </c>
      <c r="E311" s="101" t="s">
        <v>930</v>
      </c>
      <c r="F311" s="101" t="s">
        <v>815</v>
      </c>
      <c r="G311" s="98" t="s">
        <v>860</v>
      </c>
      <c r="H311" s="98" t="s">
        <v>657</v>
      </c>
      <c r="I311" s="102" t="s">
        <v>533</v>
      </c>
      <c r="J311" s="102" t="s">
        <v>658</v>
      </c>
      <c r="K311" s="102" t="s">
        <v>652</v>
      </c>
      <c r="L311" s="103">
        <v>1312</v>
      </c>
      <c r="M311" s="98" t="s">
        <v>649</v>
      </c>
      <c r="N311" s="104">
        <v>416136.03</v>
      </c>
      <c r="O311" s="18">
        <v>2013</v>
      </c>
    </row>
    <row r="312" spans="1:15">
      <c r="A312" s="98" t="s">
        <v>642</v>
      </c>
      <c r="B312" s="98" t="s">
        <v>643</v>
      </c>
      <c r="C312" s="99" t="s">
        <v>934</v>
      </c>
      <c r="D312" s="111">
        <v>2014</v>
      </c>
      <c r="E312" s="101" t="s">
        <v>930</v>
      </c>
      <c r="F312" s="101" t="s">
        <v>815</v>
      </c>
      <c r="G312" s="98" t="s">
        <v>860</v>
      </c>
      <c r="H312" s="98" t="s">
        <v>657</v>
      </c>
      <c r="I312" s="102" t="s">
        <v>533</v>
      </c>
      <c r="J312" s="102" t="s">
        <v>658</v>
      </c>
      <c r="K312" s="102" t="s">
        <v>652</v>
      </c>
      <c r="L312" s="103">
        <v>1310</v>
      </c>
      <c r="M312" s="98" t="s">
        <v>649</v>
      </c>
      <c r="N312" s="104">
        <v>573543.98</v>
      </c>
      <c r="O312" s="18">
        <v>2013</v>
      </c>
    </row>
    <row r="313" spans="1:15">
      <c r="A313" s="98" t="s">
        <v>642</v>
      </c>
      <c r="B313" s="98" t="s">
        <v>643</v>
      </c>
      <c r="C313" s="99" t="s">
        <v>935</v>
      </c>
      <c r="D313" s="111">
        <v>2014</v>
      </c>
      <c r="E313" s="101" t="s">
        <v>930</v>
      </c>
      <c r="F313" s="101" t="s">
        <v>801</v>
      </c>
      <c r="G313" s="98" t="s">
        <v>860</v>
      </c>
      <c r="H313" s="98" t="s">
        <v>646</v>
      </c>
      <c r="I313" s="102" t="s">
        <v>519</v>
      </c>
      <c r="J313" s="102" t="s">
        <v>651</v>
      </c>
      <c r="K313" s="102" t="s">
        <v>675</v>
      </c>
      <c r="L313" s="103">
        <v>1311</v>
      </c>
      <c r="M313" s="98" t="s">
        <v>664</v>
      </c>
      <c r="N313" s="104">
        <v>4878.76</v>
      </c>
      <c r="O313" s="18">
        <v>2013</v>
      </c>
    </row>
    <row r="314" spans="1:15">
      <c r="A314" s="98" t="s">
        <v>642</v>
      </c>
      <c r="B314" s="98" t="s">
        <v>643</v>
      </c>
      <c r="C314" s="99" t="s">
        <v>935</v>
      </c>
      <c r="D314" s="111">
        <v>2014</v>
      </c>
      <c r="E314" s="101" t="s">
        <v>930</v>
      </c>
      <c r="F314" s="101" t="s">
        <v>801</v>
      </c>
      <c r="G314" s="98" t="s">
        <v>860</v>
      </c>
      <c r="H314" s="98" t="s">
        <v>646</v>
      </c>
      <c r="I314" s="102" t="s">
        <v>519</v>
      </c>
      <c r="J314" s="102" t="s">
        <v>651</v>
      </c>
      <c r="K314" s="102" t="s">
        <v>675</v>
      </c>
      <c r="L314" s="103">
        <v>1312</v>
      </c>
      <c r="M314" s="98" t="s">
        <v>664</v>
      </c>
      <c r="N314" s="104">
        <v>4666.7</v>
      </c>
      <c r="O314" s="18">
        <v>2013</v>
      </c>
    </row>
    <row r="315" spans="1:15">
      <c r="A315" s="98" t="s">
        <v>642</v>
      </c>
      <c r="B315" s="98" t="s">
        <v>643</v>
      </c>
      <c r="C315" s="99" t="s">
        <v>936</v>
      </c>
      <c r="D315" s="111">
        <v>2014</v>
      </c>
      <c r="E315" s="101" t="s">
        <v>930</v>
      </c>
      <c r="F315" s="101" t="s">
        <v>803</v>
      </c>
      <c r="G315" s="98" t="s">
        <v>860</v>
      </c>
      <c r="H315" s="98" t="s">
        <v>646</v>
      </c>
      <c r="I315" s="102" t="s">
        <v>525</v>
      </c>
      <c r="J315" s="102" t="s">
        <v>647</v>
      </c>
      <c r="K315" s="102" t="s">
        <v>708</v>
      </c>
      <c r="L315" s="103">
        <v>1311</v>
      </c>
      <c r="M315" s="98" t="s">
        <v>654</v>
      </c>
      <c r="N315" s="104">
        <v>99905.18</v>
      </c>
      <c r="O315" s="18">
        <v>2013</v>
      </c>
    </row>
    <row r="316" spans="1:15">
      <c r="A316" s="98" t="s">
        <v>642</v>
      </c>
      <c r="B316" s="98" t="s">
        <v>643</v>
      </c>
      <c r="C316" s="99" t="s">
        <v>936</v>
      </c>
      <c r="D316" s="111">
        <v>2014</v>
      </c>
      <c r="E316" s="101" t="s">
        <v>930</v>
      </c>
      <c r="F316" s="101" t="s">
        <v>803</v>
      </c>
      <c r="G316" s="98" t="s">
        <v>860</v>
      </c>
      <c r="H316" s="98" t="s">
        <v>646</v>
      </c>
      <c r="I316" s="102" t="s">
        <v>525</v>
      </c>
      <c r="J316" s="102" t="s">
        <v>647</v>
      </c>
      <c r="K316" s="102" t="s">
        <v>708</v>
      </c>
      <c r="L316" s="103">
        <v>1311</v>
      </c>
      <c r="M316" s="98" t="s">
        <v>664</v>
      </c>
      <c r="N316" s="104">
        <v>4525</v>
      </c>
      <c r="O316" s="18">
        <v>2013</v>
      </c>
    </row>
    <row r="317" spans="1:15">
      <c r="A317" s="98" t="s">
        <v>642</v>
      </c>
      <c r="B317" s="98" t="s">
        <v>643</v>
      </c>
      <c r="C317" s="99" t="s">
        <v>937</v>
      </c>
      <c r="D317" s="111">
        <v>2014</v>
      </c>
      <c r="E317" s="101" t="s">
        <v>764</v>
      </c>
      <c r="F317" s="101" t="s">
        <v>904</v>
      </c>
      <c r="G317" s="98" t="s">
        <v>860</v>
      </c>
      <c r="H317" s="98" t="s">
        <v>646</v>
      </c>
      <c r="I317" s="102" t="s">
        <v>529</v>
      </c>
      <c r="J317" s="102" t="s">
        <v>647</v>
      </c>
      <c r="K317" s="102" t="s">
        <v>668</v>
      </c>
      <c r="L317" s="103">
        <v>1310</v>
      </c>
      <c r="M317" s="98" t="s">
        <v>654</v>
      </c>
      <c r="N317" s="104">
        <v>4631.01</v>
      </c>
      <c r="O317" s="18">
        <v>2013</v>
      </c>
    </row>
    <row r="318" spans="1:15">
      <c r="A318" s="98" t="s">
        <v>642</v>
      </c>
      <c r="B318" s="98" t="s">
        <v>643</v>
      </c>
      <c r="C318" s="99" t="s">
        <v>938</v>
      </c>
      <c r="D318" s="111">
        <v>2014</v>
      </c>
      <c r="E318" s="101" t="s">
        <v>764</v>
      </c>
      <c r="F318" s="101" t="s">
        <v>904</v>
      </c>
      <c r="G318" s="98" t="s">
        <v>860</v>
      </c>
      <c r="H318" s="98" t="s">
        <v>646</v>
      </c>
      <c r="I318" s="102" t="s">
        <v>529</v>
      </c>
      <c r="J318" s="102" t="s">
        <v>647</v>
      </c>
      <c r="K318" s="102" t="s">
        <v>668</v>
      </c>
      <c r="L318" s="103">
        <v>1309</v>
      </c>
      <c r="M318" s="98" t="s">
        <v>654</v>
      </c>
      <c r="N318" s="104">
        <v>4905.99</v>
      </c>
      <c r="O318" s="18">
        <v>2013</v>
      </c>
    </row>
    <row r="319" spans="1:15">
      <c r="A319" s="98" t="s">
        <v>642</v>
      </c>
      <c r="B319" s="98" t="s">
        <v>643</v>
      </c>
      <c r="C319" s="99" t="s">
        <v>939</v>
      </c>
      <c r="D319" s="111">
        <v>2014</v>
      </c>
      <c r="E319" s="101" t="s">
        <v>764</v>
      </c>
      <c r="F319" s="101" t="s">
        <v>904</v>
      </c>
      <c r="G319" s="98" t="s">
        <v>860</v>
      </c>
      <c r="H319" s="98" t="s">
        <v>646</v>
      </c>
      <c r="I319" s="102" t="s">
        <v>529</v>
      </c>
      <c r="J319" s="102" t="s">
        <v>647</v>
      </c>
      <c r="K319" s="102" t="s">
        <v>668</v>
      </c>
      <c r="L319" s="103">
        <v>1308</v>
      </c>
      <c r="M319" s="98" t="s">
        <v>654</v>
      </c>
      <c r="N319" s="104">
        <v>5151.67</v>
      </c>
      <c r="O319" s="18">
        <v>2013</v>
      </c>
    </row>
    <row r="320" spans="1:15">
      <c r="A320" s="98" t="s">
        <v>642</v>
      </c>
      <c r="B320" s="98" t="s">
        <v>643</v>
      </c>
      <c r="C320" s="99" t="s">
        <v>940</v>
      </c>
      <c r="D320" s="111">
        <v>2014</v>
      </c>
      <c r="E320" s="101" t="s">
        <v>764</v>
      </c>
      <c r="F320" s="101" t="s">
        <v>904</v>
      </c>
      <c r="G320" s="98" t="s">
        <v>860</v>
      </c>
      <c r="H320" s="98" t="s">
        <v>646</v>
      </c>
      <c r="I320" s="102" t="s">
        <v>529</v>
      </c>
      <c r="J320" s="102" t="s">
        <v>647</v>
      </c>
      <c r="K320" s="102" t="s">
        <v>668</v>
      </c>
      <c r="L320" s="103">
        <v>1307</v>
      </c>
      <c r="M320" s="98" t="s">
        <v>654</v>
      </c>
      <c r="N320" s="104">
        <v>5430.03</v>
      </c>
      <c r="O320" s="18">
        <v>2013</v>
      </c>
    </row>
    <row r="321" spans="1:15">
      <c r="A321" s="98" t="s">
        <v>642</v>
      </c>
      <c r="B321" s="98" t="s">
        <v>643</v>
      </c>
      <c r="C321" s="99" t="s">
        <v>941</v>
      </c>
      <c r="D321" s="111">
        <v>2014</v>
      </c>
      <c r="E321" s="101" t="s">
        <v>764</v>
      </c>
      <c r="F321" s="101" t="s">
        <v>904</v>
      </c>
      <c r="G321" s="98" t="s">
        <v>860</v>
      </c>
      <c r="H321" s="98" t="s">
        <v>646</v>
      </c>
      <c r="I321" s="102" t="s">
        <v>529</v>
      </c>
      <c r="J321" s="102" t="s">
        <v>647</v>
      </c>
      <c r="K321" s="102" t="s">
        <v>668</v>
      </c>
      <c r="L321" s="103">
        <v>1306</v>
      </c>
      <c r="M321" s="98" t="s">
        <v>654</v>
      </c>
      <c r="N321" s="104">
        <v>5209.95</v>
      </c>
      <c r="O321" s="18">
        <v>2013</v>
      </c>
    </row>
    <row r="322" spans="1:15">
      <c r="A322" s="98" t="s">
        <v>642</v>
      </c>
      <c r="B322" s="98" t="s">
        <v>643</v>
      </c>
      <c r="C322" s="99" t="s">
        <v>942</v>
      </c>
      <c r="D322" s="111">
        <v>2014</v>
      </c>
      <c r="E322" s="101" t="s">
        <v>764</v>
      </c>
      <c r="F322" s="101" t="s">
        <v>904</v>
      </c>
      <c r="G322" s="98" t="s">
        <v>860</v>
      </c>
      <c r="H322" s="98" t="s">
        <v>646</v>
      </c>
      <c r="I322" s="102" t="s">
        <v>529</v>
      </c>
      <c r="J322" s="102" t="s">
        <v>647</v>
      </c>
      <c r="K322" s="102" t="s">
        <v>668</v>
      </c>
      <c r="L322" s="103">
        <v>1305</v>
      </c>
      <c r="M322" s="98" t="s">
        <v>654</v>
      </c>
      <c r="N322" s="104">
        <v>5987.38</v>
      </c>
      <c r="O322" s="18">
        <v>2013</v>
      </c>
    </row>
    <row r="323" spans="1:15">
      <c r="A323" s="98" t="s">
        <v>642</v>
      </c>
      <c r="B323" s="98" t="s">
        <v>643</v>
      </c>
      <c r="C323" s="99" t="s">
        <v>943</v>
      </c>
      <c r="D323" s="111">
        <v>2014</v>
      </c>
      <c r="E323" s="101" t="s">
        <v>764</v>
      </c>
      <c r="F323" s="101" t="s">
        <v>904</v>
      </c>
      <c r="G323" s="98" t="s">
        <v>860</v>
      </c>
      <c r="H323" s="98" t="s">
        <v>646</v>
      </c>
      <c r="I323" s="102" t="s">
        <v>529</v>
      </c>
      <c r="J323" s="102" t="s">
        <v>647</v>
      </c>
      <c r="K323" s="102" t="s">
        <v>668</v>
      </c>
      <c r="L323" s="103">
        <v>1304</v>
      </c>
      <c r="M323" s="98" t="s">
        <v>654</v>
      </c>
      <c r="N323" s="104">
        <v>6141.52</v>
      </c>
      <c r="O323" s="18">
        <v>2013</v>
      </c>
    </row>
    <row r="324" spans="1:15">
      <c r="A324" s="98" t="s">
        <v>642</v>
      </c>
      <c r="B324" s="98" t="s">
        <v>643</v>
      </c>
      <c r="C324" s="99" t="s">
        <v>944</v>
      </c>
      <c r="D324" s="111">
        <v>2014</v>
      </c>
      <c r="E324" s="101" t="s">
        <v>764</v>
      </c>
      <c r="F324" s="101" t="s">
        <v>904</v>
      </c>
      <c r="G324" s="98" t="s">
        <v>860</v>
      </c>
      <c r="H324" s="98" t="s">
        <v>646</v>
      </c>
      <c r="I324" s="102" t="s">
        <v>529</v>
      </c>
      <c r="J324" s="102" t="s">
        <v>647</v>
      </c>
      <c r="K324" s="102" t="s">
        <v>668</v>
      </c>
      <c r="L324" s="103">
        <v>1211</v>
      </c>
      <c r="M324" s="98" t="s">
        <v>654</v>
      </c>
      <c r="N324" s="104">
        <v>9479.7000000000007</v>
      </c>
      <c r="O324" s="18">
        <v>2012</v>
      </c>
    </row>
    <row r="325" spans="1:15">
      <c r="A325" s="98" t="s">
        <v>642</v>
      </c>
      <c r="B325" s="98" t="s">
        <v>643</v>
      </c>
      <c r="C325" s="99" t="s">
        <v>945</v>
      </c>
      <c r="D325" s="100">
        <v>2014</v>
      </c>
      <c r="E325" s="101" t="s">
        <v>764</v>
      </c>
      <c r="F325" s="101">
        <v>11</v>
      </c>
      <c r="G325" s="98" t="s">
        <v>946</v>
      </c>
      <c r="H325" s="98" t="s">
        <v>646</v>
      </c>
      <c r="I325" s="102" t="s">
        <v>523</v>
      </c>
      <c r="J325" s="102" t="s">
        <v>647</v>
      </c>
      <c r="K325" s="102" t="s">
        <v>694</v>
      </c>
      <c r="L325" s="103">
        <v>1311</v>
      </c>
      <c r="M325" s="98" t="s">
        <v>654</v>
      </c>
      <c r="N325" s="104">
        <v>7365.55</v>
      </c>
      <c r="O325" s="18">
        <v>2013</v>
      </c>
    </row>
    <row r="326" spans="1:15">
      <c r="A326" s="98" t="s">
        <v>642</v>
      </c>
      <c r="B326" s="98" t="s">
        <v>643</v>
      </c>
      <c r="C326" s="99" t="s">
        <v>947</v>
      </c>
      <c r="D326" s="100">
        <v>2014</v>
      </c>
      <c r="E326" s="101" t="s">
        <v>764</v>
      </c>
      <c r="F326" s="101">
        <v>13</v>
      </c>
      <c r="G326" s="98" t="s">
        <v>946</v>
      </c>
      <c r="H326" s="98" t="s">
        <v>646</v>
      </c>
      <c r="I326" s="102" t="s">
        <v>517</v>
      </c>
      <c r="J326" s="102" t="s">
        <v>651</v>
      </c>
      <c r="K326" s="102" t="s">
        <v>652</v>
      </c>
      <c r="L326" s="103">
        <v>1402</v>
      </c>
      <c r="M326" s="98" t="s">
        <v>654</v>
      </c>
      <c r="N326" s="104">
        <v>70782.100000000006</v>
      </c>
      <c r="O326" s="18">
        <v>2014</v>
      </c>
    </row>
    <row r="327" spans="1:15">
      <c r="A327" s="98" t="s">
        <v>642</v>
      </c>
      <c r="B327" s="98" t="s">
        <v>643</v>
      </c>
      <c r="C327" s="99" t="s">
        <v>947</v>
      </c>
      <c r="D327" s="100">
        <v>2014</v>
      </c>
      <c r="E327" s="101" t="s">
        <v>764</v>
      </c>
      <c r="F327" s="101">
        <v>13</v>
      </c>
      <c r="G327" s="98" t="s">
        <v>946</v>
      </c>
      <c r="H327" s="98" t="s">
        <v>646</v>
      </c>
      <c r="I327" s="102" t="s">
        <v>517</v>
      </c>
      <c r="J327" s="102" t="s">
        <v>651</v>
      </c>
      <c r="K327" s="102" t="s">
        <v>652</v>
      </c>
      <c r="L327" s="103">
        <v>1402</v>
      </c>
      <c r="M327" s="98" t="s">
        <v>654</v>
      </c>
      <c r="N327" s="104">
        <v>-684</v>
      </c>
      <c r="O327" s="18">
        <v>2014</v>
      </c>
    </row>
    <row r="328" spans="1:15">
      <c r="A328" s="98" t="s">
        <v>642</v>
      </c>
      <c r="B328" s="98" t="s">
        <v>643</v>
      </c>
      <c r="C328" s="99" t="s">
        <v>948</v>
      </c>
      <c r="D328" s="100">
        <v>2014</v>
      </c>
      <c r="E328" s="101" t="s">
        <v>764</v>
      </c>
      <c r="F328" s="101">
        <v>13</v>
      </c>
      <c r="G328" s="98" t="s">
        <v>946</v>
      </c>
      <c r="H328" s="98" t="s">
        <v>646</v>
      </c>
      <c r="I328" s="102" t="s">
        <v>529</v>
      </c>
      <c r="J328" s="102" t="s">
        <v>647</v>
      </c>
      <c r="K328" s="102" t="s">
        <v>668</v>
      </c>
      <c r="L328" s="103">
        <v>1312</v>
      </c>
      <c r="M328" s="98" t="s">
        <v>654</v>
      </c>
      <c r="N328" s="104">
        <v>9251.1</v>
      </c>
      <c r="O328" s="18">
        <v>2013</v>
      </c>
    </row>
    <row r="329" spans="1:15">
      <c r="A329" s="98" t="s">
        <v>642</v>
      </c>
      <c r="B329" s="98" t="s">
        <v>643</v>
      </c>
      <c r="C329" s="99" t="s">
        <v>949</v>
      </c>
      <c r="D329" s="100">
        <v>2014</v>
      </c>
      <c r="E329" s="101" t="s">
        <v>764</v>
      </c>
      <c r="F329" s="101">
        <v>14</v>
      </c>
      <c r="G329" s="98" t="s">
        <v>946</v>
      </c>
      <c r="H329" s="98" t="s">
        <v>646</v>
      </c>
      <c r="I329" s="102" t="s">
        <v>518</v>
      </c>
      <c r="J329" s="102" t="s">
        <v>651</v>
      </c>
      <c r="K329" s="102" t="s">
        <v>694</v>
      </c>
      <c r="L329" s="103">
        <v>1311</v>
      </c>
      <c r="M329" s="98" t="s">
        <v>664</v>
      </c>
      <c r="N329" s="104">
        <v>209.21</v>
      </c>
      <c r="O329" s="18">
        <v>2013</v>
      </c>
    </row>
    <row r="330" spans="1:15">
      <c r="A330" s="98" t="s">
        <v>642</v>
      </c>
      <c r="B330" s="98" t="s">
        <v>643</v>
      </c>
      <c r="C330" s="99" t="s">
        <v>949</v>
      </c>
      <c r="D330" s="100">
        <v>2014</v>
      </c>
      <c r="E330" s="101" t="s">
        <v>764</v>
      </c>
      <c r="F330" s="101">
        <v>14</v>
      </c>
      <c r="G330" s="98" t="s">
        <v>946</v>
      </c>
      <c r="H330" s="98" t="s">
        <v>646</v>
      </c>
      <c r="I330" s="102" t="s">
        <v>518</v>
      </c>
      <c r="J330" s="102" t="s">
        <v>651</v>
      </c>
      <c r="K330" s="102" t="s">
        <v>694</v>
      </c>
      <c r="L330" s="103">
        <v>1312</v>
      </c>
      <c r="M330" s="98" t="s">
        <v>664</v>
      </c>
      <c r="N330" s="104">
        <v>200.19</v>
      </c>
      <c r="O330" s="18">
        <v>2013</v>
      </c>
    </row>
    <row r="331" spans="1:15">
      <c r="A331" s="98" t="s">
        <v>642</v>
      </c>
      <c r="B331" s="98" t="s">
        <v>643</v>
      </c>
      <c r="C331" s="99" t="s">
        <v>949</v>
      </c>
      <c r="D331" s="100">
        <v>2014</v>
      </c>
      <c r="E331" s="101" t="s">
        <v>764</v>
      </c>
      <c r="F331" s="101">
        <v>14</v>
      </c>
      <c r="G331" s="98" t="s">
        <v>946</v>
      </c>
      <c r="H331" s="98" t="s">
        <v>646</v>
      </c>
      <c r="I331" s="102" t="s">
        <v>518</v>
      </c>
      <c r="J331" s="102" t="s">
        <v>651</v>
      </c>
      <c r="K331" s="102" t="s">
        <v>694</v>
      </c>
      <c r="L331" s="103">
        <v>1401</v>
      </c>
      <c r="M331" s="98" t="s">
        <v>664</v>
      </c>
      <c r="N331" s="104">
        <v>107.92</v>
      </c>
      <c r="O331" s="18">
        <v>2014</v>
      </c>
    </row>
    <row r="332" spans="1:15">
      <c r="A332" s="98" t="s">
        <v>642</v>
      </c>
      <c r="B332" s="98" t="s">
        <v>643</v>
      </c>
      <c r="C332" s="99" t="s">
        <v>950</v>
      </c>
      <c r="D332" s="100">
        <v>2014</v>
      </c>
      <c r="E332" s="101" t="s">
        <v>764</v>
      </c>
      <c r="F332" s="101">
        <v>14</v>
      </c>
      <c r="G332" s="98" t="s">
        <v>946</v>
      </c>
      <c r="H332" s="98" t="s">
        <v>646</v>
      </c>
      <c r="I332" s="102" t="s">
        <v>518</v>
      </c>
      <c r="J332" s="102" t="s">
        <v>651</v>
      </c>
      <c r="K332" s="102" t="s">
        <v>694</v>
      </c>
      <c r="L332" s="103">
        <v>1311</v>
      </c>
      <c r="M332" s="98" t="s">
        <v>654</v>
      </c>
      <c r="N332" s="104">
        <v>4873.1499999999996</v>
      </c>
      <c r="O332" s="18">
        <v>2013</v>
      </c>
    </row>
    <row r="333" spans="1:15">
      <c r="A333" s="98" t="s">
        <v>642</v>
      </c>
      <c r="B333" s="98" t="s">
        <v>643</v>
      </c>
      <c r="C333" s="99" t="s">
        <v>950</v>
      </c>
      <c r="D333" s="100">
        <v>2014</v>
      </c>
      <c r="E333" s="101" t="s">
        <v>764</v>
      </c>
      <c r="F333" s="101">
        <v>14</v>
      </c>
      <c r="G333" s="98" t="s">
        <v>946</v>
      </c>
      <c r="H333" s="98" t="s">
        <v>646</v>
      </c>
      <c r="I333" s="102" t="s">
        <v>518</v>
      </c>
      <c r="J333" s="102" t="s">
        <v>651</v>
      </c>
      <c r="K333" s="102" t="s">
        <v>694</v>
      </c>
      <c r="L333" s="103">
        <v>1312</v>
      </c>
      <c r="M333" s="98" t="s">
        <v>654</v>
      </c>
      <c r="N333" s="104">
        <v>4786.9399999999996</v>
      </c>
      <c r="O333" s="18">
        <v>2013</v>
      </c>
    </row>
    <row r="334" spans="1:15">
      <c r="A334" s="98" t="s">
        <v>642</v>
      </c>
      <c r="B334" s="98" t="s">
        <v>643</v>
      </c>
      <c r="C334" s="99" t="s">
        <v>950</v>
      </c>
      <c r="D334" s="100">
        <v>2014</v>
      </c>
      <c r="E334" s="101" t="s">
        <v>764</v>
      </c>
      <c r="F334" s="101">
        <v>14</v>
      </c>
      <c r="G334" s="98" t="s">
        <v>946</v>
      </c>
      <c r="H334" s="98" t="s">
        <v>646</v>
      </c>
      <c r="I334" s="102" t="s">
        <v>518</v>
      </c>
      <c r="J334" s="102" t="s">
        <v>651</v>
      </c>
      <c r="K334" s="102" t="s">
        <v>694</v>
      </c>
      <c r="L334" s="103">
        <v>1401</v>
      </c>
      <c r="M334" s="98" t="s">
        <v>654</v>
      </c>
      <c r="N334" s="104">
        <v>1457.44</v>
      </c>
      <c r="O334" s="18">
        <v>2014</v>
      </c>
    </row>
    <row r="335" spans="1:15">
      <c r="A335" s="98" t="s">
        <v>642</v>
      </c>
      <c r="B335" s="98" t="s">
        <v>643</v>
      </c>
      <c r="C335" s="99" t="s">
        <v>951</v>
      </c>
      <c r="D335" s="100">
        <v>2014</v>
      </c>
      <c r="E335" s="101" t="s">
        <v>764</v>
      </c>
      <c r="F335" s="101">
        <v>17</v>
      </c>
      <c r="G335" s="98" t="s">
        <v>946</v>
      </c>
      <c r="H335" s="98" t="s">
        <v>646</v>
      </c>
      <c r="I335" s="102" t="s">
        <v>525</v>
      </c>
      <c r="J335" s="102" t="s">
        <v>647</v>
      </c>
      <c r="K335" s="102" t="s">
        <v>708</v>
      </c>
      <c r="L335" s="103">
        <v>1312</v>
      </c>
      <c r="M335" s="98" t="s">
        <v>654</v>
      </c>
      <c r="N335" s="104">
        <v>95939.65</v>
      </c>
      <c r="O335" s="18">
        <v>2013</v>
      </c>
    </row>
    <row r="336" spans="1:15">
      <c r="A336" s="98" t="s">
        <v>642</v>
      </c>
      <c r="B336" s="98" t="s">
        <v>643</v>
      </c>
      <c r="C336" s="99" t="s">
        <v>951</v>
      </c>
      <c r="D336" s="100">
        <v>2014</v>
      </c>
      <c r="E336" s="101" t="s">
        <v>764</v>
      </c>
      <c r="F336" s="101">
        <v>17</v>
      </c>
      <c r="G336" s="98" t="s">
        <v>946</v>
      </c>
      <c r="H336" s="98" t="s">
        <v>646</v>
      </c>
      <c r="I336" s="102" t="s">
        <v>525</v>
      </c>
      <c r="J336" s="102" t="s">
        <v>647</v>
      </c>
      <c r="K336" s="102" t="s">
        <v>708</v>
      </c>
      <c r="L336" s="103">
        <v>1312</v>
      </c>
      <c r="M336" s="98" t="s">
        <v>664</v>
      </c>
      <c r="N336" s="104">
        <v>4345</v>
      </c>
      <c r="O336" s="18">
        <v>2013</v>
      </c>
    </row>
    <row r="337" spans="1:15">
      <c r="A337" s="98" t="s">
        <v>642</v>
      </c>
      <c r="B337" s="98" t="s">
        <v>643</v>
      </c>
      <c r="C337" s="99" t="s">
        <v>952</v>
      </c>
      <c r="D337" s="100">
        <v>2014</v>
      </c>
      <c r="E337" s="101" t="s">
        <v>764</v>
      </c>
      <c r="F337" s="101">
        <v>17</v>
      </c>
      <c r="G337" s="98" t="s">
        <v>946</v>
      </c>
      <c r="H337" s="98" t="s">
        <v>657</v>
      </c>
      <c r="I337" s="102" t="s">
        <v>533</v>
      </c>
      <c r="J337" s="102" t="s">
        <v>658</v>
      </c>
      <c r="K337" s="102" t="s">
        <v>652</v>
      </c>
      <c r="L337" s="103">
        <v>1402</v>
      </c>
      <c r="M337" s="98" t="s">
        <v>649</v>
      </c>
      <c r="N337" s="104">
        <v>331444.25</v>
      </c>
      <c r="O337" s="18">
        <v>2014</v>
      </c>
    </row>
    <row r="338" spans="1:15">
      <c r="A338" s="98" t="s">
        <v>642</v>
      </c>
      <c r="B338" s="98" t="s">
        <v>643</v>
      </c>
      <c r="C338" s="99" t="s">
        <v>953</v>
      </c>
      <c r="D338" s="100">
        <v>2014</v>
      </c>
      <c r="E338" s="101" t="s">
        <v>764</v>
      </c>
      <c r="F338" s="101">
        <v>18</v>
      </c>
      <c r="G338" s="98" t="s">
        <v>946</v>
      </c>
      <c r="H338" s="98" t="s">
        <v>657</v>
      </c>
      <c r="I338" s="102" t="s">
        <v>534</v>
      </c>
      <c r="J338" s="102" t="s">
        <v>658</v>
      </c>
      <c r="K338" s="102" t="s">
        <v>668</v>
      </c>
      <c r="L338" s="103">
        <v>1401</v>
      </c>
      <c r="M338" s="98" t="s">
        <v>654</v>
      </c>
      <c r="N338" s="104">
        <v>91534</v>
      </c>
      <c r="O338" s="18">
        <v>2014</v>
      </c>
    </row>
    <row r="339" spans="1:15">
      <c r="A339" s="98" t="s">
        <v>642</v>
      </c>
      <c r="B339" s="98" t="s">
        <v>643</v>
      </c>
      <c r="C339" s="99" t="s">
        <v>954</v>
      </c>
      <c r="D339" s="100">
        <v>2014</v>
      </c>
      <c r="E339" s="101" t="s">
        <v>764</v>
      </c>
      <c r="F339" s="101">
        <v>25</v>
      </c>
      <c r="G339" s="98" t="s">
        <v>946</v>
      </c>
      <c r="H339" s="98" t="s">
        <v>646</v>
      </c>
      <c r="I339" s="102" t="s">
        <v>524</v>
      </c>
      <c r="J339" s="102" t="s">
        <v>647</v>
      </c>
      <c r="K339" s="102" t="s">
        <v>726</v>
      </c>
      <c r="L339" s="103">
        <v>1311</v>
      </c>
      <c r="M339" s="98" t="s">
        <v>664</v>
      </c>
      <c r="N339" s="104">
        <v>65204.4</v>
      </c>
      <c r="O339" s="18">
        <v>2013</v>
      </c>
    </row>
    <row r="340" spans="1:15">
      <c r="A340" s="98" t="s">
        <v>642</v>
      </c>
      <c r="B340" s="98" t="s">
        <v>643</v>
      </c>
      <c r="C340" s="99" t="s">
        <v>955</v>
      </c>
      <c r="D340" s="100">
        <v>2014</v>
      </c>
      <c r="E340" s="101" t="s">
        <v>764</v>
      </c>
      <c r="F340" s="101">
        <v>25</v>
      </c>
      <c r="G340" s="98" t="s">
        <v>946</v>
      </c>
      <c r="H340" s="98" t="s">
        <v>646</v>
      </c>
      <c r="I340" s="102" t="s">
        <v>524</v>
      </c>
      <c r="J340" s="102" t="s">
        <v>647</v>
      </c>
      <c r="K340" s="102" t="s">
        <v>726</v>
      </c>
      <c r="L340" s="103">
        <v>1310</v>
      </c>
      <c r="M340" s="98" t="s">
        <v>664</v>
      </c>
      <c r="N340" s="104">
        <v>54755.4</v>
      </c>
      <c r="O340" s="18">
        <v>2013</v>
      </c>
    </row>
    <row r="341" spans="1:15">
      <c r="A341" s="98" t="s">
        <v>642</v>
      </c>
      <c r="B341" s="98" t="s">
        <v>643</v>
      </c>
      <c r="C341" s="99" t="s">
        <v>956</v>
      </c>
      <c r="D341" s="100">
        <v>2014</v>
      </c>
      <c r="E341" s="101" t="s">
        <v>764</v>
      </c>
      <c r="F341" s="101">
        <v>25</v>
      </c>
      <c r="G341" s="98" t="s">
        <v>946</v>
      </c>
      <c r="H341" s="98" t="s">
        <v>646</v>
      </c>
      <c r="I341" s="102" t="s">
        <v>524</v>
      </c>
      <c r="J341" s="102" t="s">
        <v>647</v>
      </c>
      <c r="K341" s="102" t="s">
        <v>726</v>
      </c>
      <c r="L341" s="103">
        <v>1309</v>
      </c>
      <c r="M341" s="98" t="s">
        <v>664</v>
      </c>
      <c r="N341" s="104">
        <v>34741.800000000003</v>
      </c>
      <c r="O341" s="18">
        <v>2013</v>
      </c>
    </row>
    <row r="342" spans="1:15">
      <c r="A342" s="98" t="s">
        <v>642</v>
      </c>
      <c r="B342" s="98" t="s">
        <v>643</v>
      </c>
      <c r="C342" s="99" t="s">
        <v>957</v>
      </c>
      <c r="D342" s="100">
        <v>2014</v>
      </c>
      <c r="E342" s="101" t="s">
        <v>764</v>
      </c>
      <c r="F342" s="101">
        <v>25</v>
      </c>
      <c r="G342" s="98" t="s">
        <v>946</v>
      </c>
      <c r="H342" s="98" t="s">
        <v>646</v>
      </c>
      <c r="I342" s="102" t="s">
        <v>524</v>
      </c>
      <c r="J342" s="102" t="s">
        <v>647</v>
      </c>
      <c r="K342" s="102" t="s">
        <v>726</v>
      </c>
      <c r="L342" s="103">
        <v>1308</v>
      </c>
      <c r="M342" s="98" t="s">
        <v>664</v>
      </c>
      <c r="N342" s="104">
        <v>18010.8</v>
      </c>
      <c r="O342" s="18">
        <v>2013</v>
      </c>
    </row>
    <row r="343" spans="1:15">
      <c r="A343" s="98" t="s">
        <v>642</v>
      </c>
      <c r="B343" s="98" t="s">
        <v>643</v>
      </c>
      <c r="C343" s="99" t="s">
        <v>958</v>
      </c>
      <c r="D343" s="100">
        <v>2014</v>
      </c>
      <c r="E343" s="101">
        <v>4</v>
      </c>
      <c r="F343" s="101">
        <v>3</v>
      </c>
      <c r="G343" s="98" t="s">
        <v>860</v>
      </c>
      <c r="H343" s="98" t="s">
        <v>646</v>
      </c>
      <c r="I343" s="102" t="s">
        <v>498</v>
      </c>
      <c r="J343" s="102" t="s">
        <v>647</v>
      </c>
      <c r="K343" s="102" t="s">
        <v>899</v>
      </c>
      <c r="L343" s="103">
        <v>1301</v>
      </c>
      <c r="M343" s="98" t="s">
        <v>664</v>
      </c>
      <c r="N343" s="104">
        <v>180.62</v>
      </c>
      <c r="O343" s="18">
        <v>2013</v>
      </c>
    </row>
    <row r="344" spans="1:15">
      <c r="A344" s="98" t="s">
        <v>642</v>
      </c>
      <c r="B344" s="98" t="s">
        <v>643</v>
      </c>
      <c r="C344" s="99" t="s">
        <v>959</v>
      </c>
      <c r="D344" s="100">
        <v>2014</v>
      </c>
      <c r="E344" s="101">
        <v>4</v>
      </c>
      <c r="F344" s="101">
        <v>3</v>
      </c>
      <c r="G344" s="98" t="s">
        <v>860</v>
      </c>
      <c r="H344" s="98" t="s">
        <v>646</v>
      </c>
      <c r="I344" s="102" t="s">
        <v>498</v>
      </c>
      <c r="J344" s="102" t="s">
        <v>647</v>
      </c>
      <c r="K344" s="102" t="s">
        <v>899</v>
      </c>
      <c r="L344" s="103">
        <v>1310</v>
      </c>
      <c r="M344" s="98" t="s">
        <v>664</v>
      </c>
      <c r="N344" s="104">
        <v>3657.64</v>
      </c>
      <c r="O344" s="18">
        <v>2013</v>
      </c>
    </row>
    <row r="345" spans="1:15">
      <c r="A345" s="98" t="s">
        <v>642</v>
      </c>
      <c r="B345" s="98" t="s">
        <v>643</v>
      </c>
      <c r="C345" s="99" t="s">
        <v>960</v>
      </c>
      <c r="D345" s="100">
        <v>2014</v>
      </c>
      <c r="E345" s="101">
        <v>4</v>
      </c>
      <c r="F345" s="101">
        <v>9</v>
      </c>
      <c r="G345" s="98" t="s">
        <v>860</v>
      </c>
      <c r="H345" s="98" t="s">
        <v>646</v>
      </c>
      <c r="I345" s="102" t="s">
        <v>518</v>
      </c>
      <c r="J345" s="102" t="s">
        <v>651</v>
      </c>
      <c r="K345" s="102" t="s">
        <v>694</v>
      </c>
      <c r="L345" s="103">
        <v>1402</v>
      </c>
      <c r="M345" s="98" t="s">
        <v>664</v>
      </c>
      <c r="N345" s="104">
        <v>174.71</v>
      </c>
      <c r="O345" s="18">
        <v>2014</v>
      </c>
    </row>
    <row r="346" spans="1:15">
      <c r="A346" s="98" t="s">
        <v>642</v>
      </c>
      <c r="B346" s="98" t="s">
        <v>643</v>
      </c>
      <c r="C346" s="99" t="s">
        <v>961</v>
      </c>
      <c r="D346" s="100">
        <v>2014</v>
      </c>
      <c r="E346" s="101">
        <v>4</v>
      </c>
      <c r="F346" s="101">
        <v>9</v>
      </c>
      <c r="G346" s="98" t="s">
        <v>860</v>
      </c>
      <c r="H346" s="98" t="s">
        <v>646</v>
      </c>
      <c r="I346" s="102" t="s">
        <v>518</v>
      </c>
      <c r="J346" s="102" t="s">
        <v>651</v>
      </c>
      <c r="K346" s="102" t="s">
        <v>694</v>
      </c>
      <c r="L346" s="103">
        <v>1402</v>
      </c>
      <c r="M346" s="98" t="s">
        <v>654</v>
      </c>
      <c r="N346" s="104">
        <v>4634.5</v>
      </c>
      <c r="O346" s="18">
        <v>2014</v>
      </c>
    </row>
    <row r="347" spans="1:15">
      <c r="A347" s="98" t="s">
        <v>642</v>
      </c>
      <c r="B347" s="98" t="s">
        <v>643</v>
      </c>
      <c r="C347" s="99" t="s">
        <v>962</v>
      </c>
      <c r="D347" s="100">
        <v>2014</v>
      </c>
      <c r="E347" s="101">
        <v>4</v>
      </c>
      <c r="F347" s="101">
        <v>14</v>
      </c>
      <c r="G347" s="98" t="s">
        <v>860</v>
      </c>
      <c r="H347" s="98" t="s">
        <v>646</v>
      </c>
      <c r="I347" s="102" t="s">
        <v>531</v>
      </c>
      <c r="J347" s="102" t="s">
        <v>647</v>
      </c>
      <c r="K347" s="102" t="s">
        <v>659</v>
      </c>
      <c r="L347" s="103">
        <v>1305</v>
      </c>
      <c r="M347" s="98" t="s">
        <v>664</v>
      </c>
      <c r="N347" s="104">
        <v>7004</v>
      </c>
      <c r="O347" s="18">
        <v>2013</v>
      </c>
    </row>
    <row r="348" spans="1:15">
      <c r="A348" s="98" t="s">
        <v>642</v>
      </c>
      <c r="B348" s="98" t="s">
        <v>643</v>
      </c>
      <c r="C348" s="99" t="s">
        <v>963</v>
      </c>
      <c r="D348" s="100">
        <v>2014</v>
      </c>
      <c r="E348" s="101">
        <v>4</v>
      </c>
      <c r="F348" s="101">
        <v>14</v>
      </c>
      <c r="G348" s="98" t="s">
        <v>860</v>
      </c>
      <c r="H348" s="98" t="s">
        <v>646</v>
      </c>
      <c r="I348" s="102" t="s">
        <v>531</v>
      </c>
      <c r="J348" s="102" t="s">
        <v>647</v>
      </c>
      <c r="K348" s="102" t="s">
        <v>659</v>
      </c>
      <c r="L348" s="103">
        <v>1306</v>
      </c>
      <c r="M348" s="98" t="s">
        <v>664</v>
      </c>
      <c r="N348" s="104">
        <v>3824.17</v>
      </c>
      <c r="O348" s="18">
        <v>2013</v>
      </c>
    </row>
    <row r="349" spans="1:15">
      <c r="A349" s="98" t="s">
        <v>642</v>
      </c>
      <c r="B349" s="98" t="s">
        <v>643</v>
      </c>
      <c r="C349" s="99" t="s">
        <v>964</v>
      </c>
      <c r="D349" s="100">
        <v>2014</v>
      </c>
      <c r="E349" s="101">
        <v>4</v>
      </c>
      <c r="F349" s="101">
        <v>14</v>
      </c>
      <c r="G349" s="98" t="s">
        <v>860</v>
      </c>
      <c r="H349" s="98" t="s">
        <v>646</v>
      </c>
      <c r="I349" s="102" t="s">
        <v>531</v>
      </c>
      <c r="J349" s="102" t="s">
        <v>647</v>
      </c>
      <c r="K349" s="102" t="s">
        <v>659</v>
      </c>
      <c r="L349" s="103">
        <v>1307</v>
      </c>
      <c r="M349" s="98" t="s">
        <v>664</v>
      </c>
      <c r="N349" s="104">
        <v>6841.78</v>
      </c>
      <c r="O349" s="18">
        <v>2013</v>
      </c>
    </row>
    <row r="350" spans="1:15">
      <c r="A350" s="98" t="s">
        <v>642</v>
      </c>
      <c r="B350" s="98" t="s">
        <v>643</v>
      </c>
      <c r="C350" s="99" t="s">
        <v>965</v>
      </c>
      <c r="D350" s="100">
        <v>2014</v>
      </c>
      <c r="E350" s="101">
        <v>4</v>
      </c>
      <c r="F350" s="101">
        <v>14</v>
      </c>
      <c r="G350" s="98" t="s">
        <v>860</v>
      </c>
      <c r="H350" s="98" t="s">
        <v>646</v>
      </c>
      <c r="I350" s="102" t="s">
        <v>531</v>
      </c>
      <c r="J350" s="102" t="s">
        <v>647</v>
      </c>
      <c r="K350" s="102" t="s">
        <v>659</v>
      </c>
      <c r="L350" s="103">
        <v>1308</v>
      </c>
      <c r="M350" s="98" t="s">
        <v>664</v>
      </c>
      <c r="N350" s="104">
        <v>6761.75</v>
      </c>
      <c r="O350" s="18">
        <v>2013</v>
      </c>
    </row>
    <row r="351" spans="1:15">
      <c r="A351" s="98" t="s">
        <v>642</v>
      </c>
      <c r="B351" s="98" t="s">
        <v>643</v>
      </c>
      <c r="C351" s="99" t="s">
        <v>966</v>
      </c>
      <c r="D351" s="100">
        <v>2014</v>
      </c>
      <c r="E351" s="101">
        <v>4</v>
      </c>
      <c r="F351" s="101">
        <v>14</v>
      </c>
      <c r="G351" s="98" t="s">
        <v>860</v>
      </c>
      <c r="H351" s="98" t="s">
        <v>646</v>
      </c>
      <c r="I351" s="102" t="s">
        <v>531</v>
      </c>
      <c r="J351" s="102" t="s">
        <v>647</v>
      </c>
      <c r="K351" s="102" t="s">
        <v>659</v>
      </c>
      <c r="L351" s="103">
        <v>1309</v>
      </c>
      <c r="M351" s="98" t="s">
        <v>664</v>
      </c>
      <c r="N351" s="104">
        <v>6736.25</v>
      </c>
      <c r="O351" s="18">
        <v>2013</v>
      </c>
    </row>
    <row r="352" spans="1:15">
      <c r="A352" s="98" t="s">
        <v>642</v>
      </c>
      <c r="B352" s="98" t="s">
        <v>643</v>
      </c>
      <c r="C352" s="99" t="s">
        <v>967</v>
      </c>
      <c r="D352" s="100">
        <v>2014</v>
      </c>
      <c r="E352" s="101">
        <v>4</v>
      </c>
      <c r="F352" s="101">
        <v>14</v>
      </c>
      <c r="G352" s="98" t="s">
        <v>860</v>
      </c>
      <c r="H352" s="98" t="s">
        <v>646</v>
      </c>
      <c r="I352" s="102" t="s">
        <v>531</v>
      </c>
      <c r="J352" s="102" t="s">
        <v>647</v>
      </c>
      <c r="K352" s="102" t="s">
        <v>659</v>
      </c>
      <c r="L352" s="103">
        <v>1310</v>
      </c>
      <c r="M352" s="98" t="s">
        <v>664</v>
      </c>
      <c r="N352" s="104">
        <v>6664</v>
      </c>
      <c r="O352" s="18">
        <v>2013</v>
      </c>
    </row>
    <row r="353" spans="1:15">
      <c r="A353" s="98" t="s">
        <v>642</v>
      </c>
      <c r="B353" s="98" t="s">
        <v>643</v>
      </c>
      <c r="C353" s="99" t="s">
        <v>968</v>
      </c>
      <c r="D353" s="100">
        <v>2014</v>
      </c>
      <c r="E353" s="101">
        <v>4</v>
      </c>
      <c r="F353" s="101">
        <v>14</v>
      </c>
      <c r="G353" s="98" t="s">
        <v>860</v>
      </c>
      <c r="H353" s="98" t="s">
        <v>646</v>
      </c>
      <c r="I353" s="102" t="s">
        <v>531</v>
      </c>
      <c r="J353" s="102" t="s">
        <v>647</v>
      </c>
      <c r="K353" s="102" t="s">
        <v>659</v>
      </c>
      <c r="L353" s="103">
        <v>1311</v>
      </c>
      <c r="M353" s="98" t="s">
        <v>664</v>
      </c>
      <c r="N353" s="104">
        <v>6634.25</v>
      </c>
      <c r="O353" s="18">
        <v>2013</v>
      </c>
    </row>
    <row r="354" spans="1:15">
      <c r="A354" s="98" t="s">
        <v>642</v>
      </c>
      <c r="B354" s="98" t="s">
        <v>643</v>
      </c>
      <c r="C354" s="99" t="s">
        <v>969</v>
      </c>
      <c r="D354" s="100">
        <v>2014</v>
      </c>
      <c r="E354" s="101">
        <v>4</v>
      </c>
      <c r="F354" s="101">
        <v>14</v>
      </c>
      <c r="G354" s="98" t="s">
        <v>860</v>
      </c>
      <c r="H354" s="98" t="s">
        <v>646</v>
      </c>
      <c r="I354" s="102" t="s">
        <v>528</v>
      </c>
      <c r="J354" s="102" t="s">
        <v>647</v>
      </c>
      <c r="K354" s="102" t="s">
        <v>681</v>
      </c>
      <c r="L354" s="103">
        <v>1307</v>
      </c>
      <c r="M354" s="98" t="s">
        <v>654</v>
      </c>
      <c r="N354" s="104">
        <v>2006.95</v>
      </c>
      <c r="O354" s="18">
        <v>2013</v>
      </c>
    </row>
    <row r="355" spans="1:15">
      <c r="A355" s="98" t="s">
        <v>642</v>
      </c>
      <c r="B355" s="98" t="s">
        <v>643</v>
      </c>
      <c r="C355" s="99" t="s">
        <v>970</v>
      </c>
      <c r="D355" s="100">
        <v>2014</v>
      </c>
      <c r="E355" s="101">
        <v>4</v>
      </c>
      <c r="F355" s="101">
        <v>14</v>
      </c>
      <c r="G355" s="98" t="s">
        <v>860</v>
      </c>
      <c r="H355" s="98" t="s">
        <v>646</v>
      </c>
      <c r="I355" s="102" t="s">
        <v>528</v>
      </c>
      <c r="J355" s="102" t="s">
        <v>647</v>
      </c>
      <c r="K355" s="102" t="s">
        <v>681</v>
      </c>
      <c r="L355" s="103">
        <v>1308</v>
      </c>
      <c r="M355" s="98" t="s">
        <v>654</v>
      </c>
      <c r="N355" s="104">
        <v>1938.4</v>
      </c>
      <c r="O355" s="18">
        <v>2013</v>
      </c>
    </row>
    <row r="356" spans="1:15">
      <c r="A356" s="98" t="s">
        <v>642</v>
      </c>
      <c r="B356" s="98" t="s">
        <v>643</v>
      </c>
      <c r="C356" s="99" t="s">
        <v>971</v>
      </c>
      <c r="D356" s="100">
        <v>2014</v>
      </c>
      <c r="E356" s="101">
        <v>4</v>
      </c>
      <c r="F356" s="101">
        <v>14</v>
      </c>
      <c r="G356" s="98" t="s">
        <v>860</v>
      </c>
      <c r="H356" s="98" t="s">
        <v>646</v>
      </c>
      <c r="I356" s="102" t="s">
        <v>528</v>
      </c>
      <c r="J356" s="102" t="s">
        <v>647</v>
      </c>
      <c r="K356" s="102" t="s">
        <v>681</v>
      </c>
      <c r="L356" s="103">
        <v>1309</v>
      </c>
      <c r="M356" s="98" t="s">
        <v>654</v>
      </c>
      <c r="N356" s="104">
        <v>1865.05</v>
      </c>
      <c r="O356" s="18">
        <v>2013</v>
      </c>
    </row>
    <row r="357" spans="1:15">
      <c r="A357" s="98" t="s">
        <v>642</v>
      </c>
      <c r="B357" s="98" t="s">
        <v>643</v>
      </c>
      <c r="C357" s="99" t="s">
        <v>972</v>
      </c>
      <c r="D357" s="100">
        <v>2014</v>
      </c>
      <c r="E357" s="101">
        <v>4</v>
      </c>
      <c r="F357" s="101">
        <v>15</v>
      </c>
      <c r="G357" s="98" t="s">
        <v>860</v>
      </c>
      <c r="H357" s="98" t="s">
        <v>646</v>
      </c>
      <c r="I357" s="102" t="s">
        <v>517</v>
      </c>
      <c r="J357" s="102" t="s">
        <v>651</v>
      </c>
      <c r="K357" s="102" t="s">
        <v>652</v>
      </c>
      <c r="L357" s="103">
        <v>1403</v>
      </c>
      <c r="M357" s="98" t="s">
        <v>654</v>
      </c>
      <c r="N357" s="104">
        <v>52776.56</v>
      </c>
      <c r="O357" s="18">
        <v>2014</v>
      </c>
    </row>
    <row r="358" spans="1:15">
      <c r="A358" s="98" t="s">
        <v>642</v>
      </c>
      <c r="B358" s="98" t="s">
        <v>643</v>
      </c>
      <c r="C358" s="99" t="s">
        <v>972</v>
      </c>
      <c r="D358" s="100">
        <v>2014</v>
      </c>
      <c r="E358" s="101">
        <v>4</v>
      </c>
      <c r="F358" s="101">
        <v>15</v>
      </c>
      <c r="G358" s="98" t="s">
        <v>860</v>
      </c>
      <c r="H358" s="98" t="s">
        <v>646</v>
      </c>
      <c r="I358" s="102" t="s">
        <v>517</v>
      </c>
      <c r="J358" s="102" t="s">
        <v>651</v>
      </c>
      <c r="K358" s="102" t="s">
        <v>652</v>
      </c>
      <c r="L358" s="103">
        <v>1403</v>
      </c>
      <c r="M358" s="98" t="s">
        <v>654</v>
      </c>
      <c r="N358" s="104">
        <v>-562</v>
      </c>
      <c r="O358" s="18">
        <v>2014</v>
      </c>
    </row>
    <row r="359" spans="1:15">
      <c r="A359" s="98" t="s">
        <v>642</v>
      </c>
      <c r="B359" s="98" t="s">
        <v>643</v>
      </c>
      <c r="C359" s="99" t="s">
        <v>973</v>
      </c>
      <c r="D359" s="100">
        <v>2014</v>
      </c>
      <c r="E359" s="101">
        <v>4</v>
      </c>
      <c r="F359" s="101">
        <v>15</v>
      </c>
      <c r="G359" s="98" t="s">
        <v>860</v>
      </c>
      <c r="H359" s="98" t="s">
        <v>657</v>
      </c>
      <c r="I359" s="102" t="s">
        <v>534</v>
      </c>
      <c r="J359" s="102" t="s">
        <v>658</v>
      </c>
      <c r="K359" s="102" t="s">
        <v>668</v>
      </c>
      <c r="L359" s="103">
        <v>1402</v>
      </c>
      <c r="M359" s="98" t="s">
        <v>654</v>
      </c>
      <c r="N359" s="104">
        <v>99611</v>
      </c>
      <c r="O359" s="18">
        <v>2014</v>
      </c>
    </row>
    <row r="360" spans="1:15">
      <c r="A360" s="98" t="s">
        <v>642</v>
      </c>
      <c r="B360" s="98" t="s">
        <v>643</v>
      </c>
      <c r="C360" s="99" t="s">
        <v>974</v>
      </c>
      <c r="D360" s="100">
        <v>2014</v>
      </c>
      <c r="E360" s="101">
        <v>4</v>
      </c>
      <c r="F360" s="101">
        <v>18</v>
      </c>
      <c r="G360" s="98" t="s">
        <v>860</v>
      </c>
      <c r="H360" s="98" t="s">
        <v>646</v>
      </c>
      <c r="I360" s="102" t="s">
        <v>520</v>
      </c>
      <c r="J360" s="102" t="s">
        <v>651</v>
      </c>
      <c r="K360" s="102" t="s">
        <v>730</v>
      </c>
      <c r="L360" s="103">
        <v>1310</v>
      </c>
      <c r="M360" s="98" t="s">
        <v>654</v>
      </c>
      <c r="N360" s="104">
        <v>16284.64</v>
      </c>
      <c r="O360" s="18">
        <v>2013</v>
      </c>
    </row>
    <row r="361" spans="1:15">
      <c r="A361" s="98" t="s">
        <v>642</v>
      </c>
      <c r="B361" s="98" t="s">
        <v>643</v>
      </c>
      <c r="C361" s="99" t="s">
        <v>974</v>
      </c>
      <c r="D361" s="100">
        <v>2014</v>
      </c>
      <c r="E361" s="101">
        <v>4</v>
      </c>
      <c r="F361" s="101">
        <v>18</v>
      </c>
      <c r="G361" s="98" t="s">
        <v>860</v>
      </c>
      <c r="H361" s="98" t="s">
        <v>646</v>
      </c>
      <c r="I361" s="102" t="s">
        <v>520</v>
      </c>
      <c r="J361" s="102" t="s">
        <v>651</v>
      </c>
      <c r="K361" s="102" t="s">
        <v>730</v>
      </c>
      <c r="L361" s="103">
        <v>1311</v>
      </c>
      <c r="M361" s="98" t="s">
        <v>654</v>
      </c>
      <c r="N361" s="104">
        <v>15871.88</v>
      </c>
      <c r="O361" s="18">
        <v>2013</v>
      </c>
    </row>
    <row r="362" spans="1:15">
      <c r="A362" s="98" t="s">
        <v>642</v>
      </c>
      <c r="B362" s="98" t="s">
        <v>643</v>
      </c>
      <c r="C362" s="99" t="s">
        <v>974</v>
      </c>
      <c r="D362" s="100">
        <v>2014</v>
      </c>
      <c r="E362" s="101">
        <v>4</v>
      </c>
      <c r="F362" s="101">
        <v>18</v>
      </c>
      <c r="G362" s="98" t="s">
        <v>860</v>
      </c>
      <c r="H362" s="98" t="s">
        <v>646</v>
      </c>
      <c r="I362" s="102" t="s">
        <v>520</v>
      </c>
      <c r="J362" s="102" t="s">
        <v>651</v>
      </c>
      <c r="K362" s="102" t="s">
        <v>730</v>
      </c>
      <c r="L362" s="103">
        <v>1312</v>
      </c>
      <c r="M362" s="98" t="s">
        <v>654</v>
      </c>
      <c r="N362" s="104">
        <v>16644.080000000002</v>
      </c>
      <c r="O362" s="18">
        <v>2013</v>
      </c>
    </row>
    <row r="363" spans="1:15">
      <c r="A363" s="98" t="s">
        <v>642</v>
      </c>
      <c r="B363" s="98" t="s">
        <v>643</v>
      </c>
      <c r="C363" s="99" t="s">
        <v>974</v>
      </c>
      <c r="D363" s="100">
        <v>2014</v>
      </c>
      <c r="E363" s="101">
        <v>4</v>
      </c>
      <c r="F363" s="101">
        <v>18</v>
      </c>
      <c r="G363" s="98" t="s">
        <v>860</v>
      </c>
      <c r="H363" s="98" t="s">
        <v>646</v>
      </c>
      <c r="I363" s="102" t="s">
        <v>520</v>
      </c>
      <c r="J363" s="102" t="s">
        <v>651</v>
      </c>
      <c r="K363" s="102" t="s">
        <v>730</v>
      </c>
      <c r="L363" s="103">
        <v>1401</v>
      </c>
      <c r="M363" s="98" t="s">
        <v>654</v>
      </c>
      <c r="N363" s="104">
        <v>15906.27</v>
      </c>
      <c r="O363" s="18">
        <v>2014</v>
      </c>
    </row>
    <row r="364" spans="1:15">
      <c r="A364" s="98" t="s">
        <v>642</v>
      </c>
      <c r="B364" s="98" t="s">
        <v>643</v>
      </c>
      <c r="C364" s="99" t="s">
        <v>974</v>
      </c>
      <c r="D364" s="100">
        <v>2014</v>
      </c>
      <c r="E364" s="101">
        <v>4</v>
      </c>
      <c r="F364" s="101">
        <v>18</v>
      </c>
      <c r="G364" s="98" t="s">
        <v>860</v>
      </c>
      <c r="H364" s="98" t="s">
        <v>646</v>
      </c>
      <c r="I364" s="102" t="s">
        <v>520</v>
      </c>
      <c r="J364" s="102" t="s">
        <v>651</v>
      </c>
      <c r="K364" s="102" t="s">
        <v>730</v>
      </c>
      <c r="L364" s="103">
        <v>1402</v>
      </c>
      <c r="M364" s="98" t="s">
        <v>654</v>
      </c>
      <c r="N364" s="104">
        <v>14618.03</v>
      </c>
      <c r="O364" s="18">
        <v>2014</v>
      </c>
    </row>
    <row r="365" spans="1:15">
      <c r="A365" s="98" t="s">
        <v>642</v>
      </c>
      <c r="B365" s="98" t="s">
        <v>643</v>
      </c>
      <c r="C365" s="99" t="s">
        <v>975</v>
      </c>
      <c r="D365" s="100">
        <v>2014</v>
      </c>
      <c r="E365" s="101">
        <v>4</v>
      </c>
      <c r="F365" s="101">
        <v>23</v>
      </c>
      <c r="G365" s="98" t="s">
        <v>860</v>
      </c>
      <c r="H365" s="98" t="s">
        <v>646</v>
      </c>
      <c r="I365" s="102" t="s">
        <v>525</v>
      </c>
      <c r="J365" s="102" t="s">
        <v>647</v>
      </c>
      <c r="K365" s="102" t="s">
        <v>708</v>
      </c>
      <c r="L365" s="103">
        <v>1401</v>
      </c>
      <c r="M365" s="98" t="s">
        <v>654</v>
      </c>
      <c r="N365" s="104">
        <v>91907.42</v>
      </c>
      <c r="O365" s="18">
        <v>2014</v>
      </c>
    </row>
    <row r="366" spans="1:15">
      <c r="A366" s="98" t="s">
        <v>642</v>
      </c>
      <c r="B366" s="98" t="s">
        <v>643</v>
      </c>
      <c r="C366" s="99" t="s">
        <v>975</v>
      </c>
      <c r="D366" s="100">
        <v>2014</v>
      </c>
      <c r="E366" s="101">
        <v>4</v>
      </c>
      <c r="F366" s="101">
        <v>23</v>
      </c>
      <c r="G366" s="98" t="s">
        <v>860</v>
      </c>
      <c r="H366" s="98" t="s">
        <v>646</v>
      </c>
      <c r="I366" s="102" t="s">
        <v>525</v>
      </c>
      <c r="J366" s="102" t="s">
        <v>647</v>
      </c>
      <c r="K366" s="102" t="s">
        <v>708</v>
      </c>
      <c r="L366" s="103">
        <v>1401</v>
      </c>
      <c r="M366" s="98" t="s">
        <v>664</v>
      </c>
      <c r="N366" s="104">
        <v>4228</v>
      </c>
      <c r="O366" s="18">
        <v>2014</v>
      </c>
    </row>
    <row r="367" spans="1:15">
      <c r="A367" s="98" t="s">
        <v>642</v>
      </c>
      <c r="B367" s="98" t="s">
        <v>643</v>
      </c>
      <c r="C367" s="99" t="s">
        <v>976</v>
      </c>
      <c r="D367" s="100">
        <v>2014</v>
      </c>
      <c r="E367" s="101">
        <v>4</v>
      </c>
      <c r="F367" s="101">
        <v>23</v>
      </c>
      <c r="G367" s="98" t="s">
        <v>860</v>
      </c>
      <c r="H367" s="98" t="s">
        <v>646</v>
      </c>
      <c r="I367" s="102" t="s">
        <v>524</v>
      </c>
      <c r="J367" s="102" t="s">
        <v>647</v>
      </c>
      <c r="K367" s="102" t="s">
        <v>726</v>
      </c>
      <c r="L367" s="103">
        <v>1312</v>
      </c>
      <c r="M367" s="98" t="s">
        <v>664</v>
      </c>
      <c r="N367" s="104">
        <v>80566.2</v>
      </c>
      <c r="O367" s="18">
        <v>2013</v>
      </c>
    </row>
    <row r="368" spans="1:15">
      <c r="A368" s="98" t="s">
        <v>642</v>
      </c>
      <c r="B368" s="98" t="s">
        <v>643</v>
      </c>
      <c r="C368" s="99" t="s">
        <v>977</v>
      </c>
      <c r="D368" s="100">
        <v>2014</v>
      </c>
      <c r="E368" s="101">
        <v>5</v>
      </c>
      <c r="F368" s="101">
        <v>7</v>
      </c>
      <c r="G368" s="98" t="s">
        <v>860</v>
      </c>
      <c r="H368" s="98" t="s">
        <v>646</v>
      </c>
      <c r="I368" s="102" t="s">
        <v>519</v>
      </c>
      <c r="J368" s="102" t="s">
        <v>651</v>
      </c>
      <c r="K368" s="102" t="s">
        <v>675</v>
      </c>
      <c r="L368" s="103">
        <v>1401</v>
      </c>
      <c r="M368" s="98" t="s">
        <v>664</v>
      </c>
      <c r="N368" s="104">
        <v>4443.6000000000004</v>
      </c>
      <c r="O368" s="18">
        <v>2014</v>
      </c>
    </row>
    <row r="369" spans="1:15">
      <c r="A369" s="98" t="s">
        <v>642</v>
      </c>
      <c r="B369" s="98" t="s">
        <v>643</v>
      </c>
      <c r="C369" s="99" t="s">
        <v>977</v>
      </c>
      <c r="D369" s="100">
        <v>2014</v>
      </c>
      <c r="E369" s="101">
        <v>5</v>
      </c>
      <c r="F369" s="101">
        <v>7</v>
      </c>
      <c r="G369" s="98" t="s">
        <v>860</v>
      </c>
      <c r="H369" s="98" t="s">
        <v>646</v>
      </c>
      <c r="I369" s="102" t="s">
        <v>519</v>
      </c>
      <c r="J369" s="102" t="s">
        <v>651</v>
      </c>
      <c r="K369" s="102" t="s">
        <v>675</v>
      </c>
      <c r="L369" s="103">
        <v>1402</v>
      </c>
      <c r="M369" s="98" t="s">
        <v>664</v>
      </c>
      <c r="N369" s="104">
        <v>4353.8999999999996</v>
      </c>
      <c r="O369" s="18">
        <v>2014</v>
      </c>
    </row>
    <row r="370" spans="1:15">
      <c r="A370" s="98" t="s">
        <v>642</v>
      </c>
      <c r="B370" s="98" t="s">
        <v>643</v>
      </c>
      <c r="C370" s="99" t="s">
        <v>977</v>
      </c>
      <c r="D370" s="100">
        <v>2014</v>
      </c>
      <c r="E370" s="101">
        <v>5</v>
      </c>
      <c r="F370" s="101">
        <v>7</v>
      </c>
      <c r="G370" s="98" t="s">
        <v>860</v>
      </c>
      <c r="H370" s="98" t="s">
        <v>646</v>
      </c>
      <c r="I370" s="102" t="s">
        <v>519</v>
      </c>
      <c r="J370" s="102" t="s">
        <v>651</v>
      </c>
      <c r="K370" s="102" t="s">
        <v>675</v>
      </c>
      <c r="L370" s="103">
        <v>1403</v>
      </c>
      <c r="M370" s="98" t="s">
        <v>664</v>
      </c>
      <c r="N370" s="104">
        <v>4199.34</v>
      </c>
      <c r="O370" s="18">
        <v>2014</v>
      </c>
    </row>
    <row r="371" spans="1:15">
      <c r="A371" s="98" t="s">
        <v>642</v>
      </c>
      <c r="B371" s="98" t="s">
        <v>643</v>
      </c>
      <c r="C371" s="99" t="s">
        <v>978</v>
      </c>
      <c r="D371" s="100">
        <v>2014</v>
      </c>
      <c r="E371" s="101">
        <v>5</v>
      </c>
      <c r="F371" s="101">
        <v>8</v>
      </c>
      <c r="G371" s="98" t="s">
        <v>860</v>
      </c>
      <c r="H371" s="98" t="s">
        <v>646</v>
      </c>
      <c r="I371" s="102" t="s">
        <v>523</v>
      </c>
      <c r="J371" s="102" t="s">
        <v>647</v>
      </c>
      <c r="K371" s="102" t="s">
        <v>694</v>
      </c>
      <c r="L371" s="103">
        <v>1401</v>
      </c>
      <c r="M371" s="98" t="s">
        <v>654</v>
      </c>
      <c r="N371" s="104">
        <v>2037.37</v>
      </c>
      <c r="O371" s="18">
        <v>2014</v>
      </c>
    </row>
    <row r="372" spans="1:15">
      <c r="A372" s="98" t="s">
        <v>642</v>
      </c>
      <c r="B372" s="98" t="s">
        <v>643</v>
      </c>
      <c r="C372" s="99" t="s">
        <v>979</v>
      </c>
      <c r="D372" s="100">
        <v>2014</v>
      </c>
      <c r="E372" s="101">
        <v>5</v>
      </c>
      <c r="F372" s="101" t="s">
        <v>743</v>
      </c>
      <c r="G372" s="98" t="s">
        <v>860</v>
      </c>
      <c r="H372" s="98" t="s">
        <v>646</v>
      </c>
      <c r="I372" s="102" t="s">
        <v>524</v>
      </c>
      <c r="J372" s="102" t="s">
        <v>647</v>
      </c>
      <c r="K372" s="102" t="s">
        <v>726</v>
      </c>
      <c r="L372" s="103">
        <v>1401</v>
      </c>
      <c r="M372" s="98" t="s">
        <v>664</v>
      </c>
      <c r="N372" s="104">
        <v>33256.199999999997</v>
      </c>
      <c r="O372" s="18">
        <v>2014</v>
      </c>
    </row>
    <row r="373" spans="1:15">
      <c r="A373" s="98" t="s">
        <v>642</v>
      </c>
      <c r="B373" s="98" t="s">
        <v>643</v>
      </c>
      <c r="C373" s="99" t="s">
        <v>980</v>
      </c>
      <c r="D373" s="100">
        <v>2014</v>
      </c>
      <c r="E373" s="101">
        <v>5</v>
      </c>
      <c r="F373" s="101" t="s">
        <v>746</v>
      </c>
      <c r="G373" s="98" t="s">
        <v>860</v>
      </c>
      <c r="H373" s="98" t="s">
        <v>646</v>
      </c>
      <c r="I373" s="102" t="s">
        <v>517</v>
      </c>
      <c r="J373" s="102" t="s">
        <v>651</v>
      </c>
      <c r="K373" s="102" t="s">
        <v>652</v>
      </c>
      <c r="L373" s="103">
        <v>1404</v>
      </c>
      <c r="M373" s="98" t="s">
        <v>654</v>
      </c>
      <c r="N373" s="104">
        <v>35955.19</v>
      </c>
      <c r="O373" s="18">
        <v>2014</v>
      </c>
    </row>
    <row r="374" spans="1:15">
      <c r="A374" s="98" t="s">
        <v>642</v>
      </c>
      <c r="B374" s="98" t="s">
        <v>643</v>
      </c>
      <c r="C374" s="99" t="s">
        <v>980</v>
      </c>
      <c r="D374" s="100">
        <v>2014</v>
      </c>
      <c r="E374" s="101">
        <v>5</v>
      </c>
      <c r="F374" s="101" t="s">
        <v>746</v>
      </c>
      <c r="G374" s="98" t="s">
        <v>860</v>
      </c>
      <c r="H374" s="98" t="s">
        <v>646</v>
      </c>
      <c r="I374" s="102" t="s">
        <v>517</v>
      </c>
      <c r="J374" s="102" t="s">
        <v>651</v>
      </c>
      <c r="K374" s="102" t="s">
        <v>652</v>
      </c>
      <c r="L374" s="103">
        <v>1404</v>
      </c>
      <c r="M374" s="98" t="s">
        <v>654</v>
      </c>
      <c r="N374" s="104">
        <v>-532</v>
      </c>
      <c r="O374" s="18">
        <v>2014</v>
      </c>
    </row>
    <row r="375" spans="1:15">
      <c r="A375" s="98" t="s">
        <v>642</v>
      </c>
      <c r="B375" s="98" t="s">
        <v>643</v>
      </c>
      <c r="C375" s="99" t="s">
        <v>981</v>
      </c>
      <c r="D375" s="100">
        <v>2014</v>
      </c>
      <c r="E375" s="101">
        <v>5</v>
      </c>
      <c r="F375" s="101" t="s">
        <v>790</v>
      </c>
      <c r="G375" s="98" t="s">
        <v>860</v>
      </c>
      <c r="H375" s="98" t="s">
        <v>657</v>
      </c>
      <c r="I375" s="102" t="s">
        <v>534</v>
      </c>
      <c r="J375" s="102" t="s">
        <v>658</v>
      </c>
      <c r="K375" s="102" t="s">
        <v>668</v>
      </c>
      <c r="L375" s="103">
        <v>1403</v>
      </c>
      <c r="M375" s="98" t="s">
        <v>654</v>
      </c>
      <c r="N375" s="104">
        <v>144437</v>
      </c>
      <c r="O375" s="18">
        <v>2014</v>
      </c>
    </row>
    <row r="376" spans="1:15">
      <c r="A376" s="98" t="s">
        <v>642</v>
      </c>
      <c r="B376" s="98" t="s">
        <v>643</v>
      </c>
      <c r="C376" s="99" t="s">
        <v>982</v>
      </c>
      <c r="D376" s="100">
        <v>2014</v>
      </c>
      <c r="E376" s="101">
        <v>5</v>
      </c>
      <c r="F376" s="101" t="s">
        <v>799</v>
      </c>
      <c r="G376" s="98" t="s">
        <v>860</v>
      </c>
      <c r="H376" s="98" t="s">
        <v>646</v>
      </c>
      <c r="I376" s="102" t="s">
        <v>525</v>
      </c>
      <c r="J376" s="102" t="s">
        <v>647</v>
      </c>
      <c r="K376" s="102" t="s">
        <v>708</v>
      </c>
      <c r="L376" s="103">
        <v>1402</v>
      </c>
      <c r="M376" s="98" t="s">
        <v>654</v>
      </c>
      <c r="N376" s="104">
        <v>88670.56</v>
      </c>
      <c r="O376" s="18">
        <v>2014</v>
      </c>
    </row>
    <row r="377" spans="1:15">
      <c r="A377" s="98" t="s">
        <v>642</v>
      </c>
      <c r="B377" s="98" t="s">
        <v>643</v>
      </c>
      <c r="C377" s="99" t="s">
        <v>982</v>
      </c>
      <c r="D377" s="100">
        <v>2014</v>
      </c>
      <c r="E377" s="101">
        <v>5</v>
      </c>
      <c r="F377" s="101" t="s">
        <v>799</v>
      </c>
      <c r="G377" s="98" t="s">
        <v>860</v>
      </c>
      <c r="H377" s="98" t="s">
        <v>646</v>
      </c>
      <c r="I377" s="102" t="s">
        <v>525</v>
      </c>
      <c r="J377" s="102" t="s">
        <v>647</v>
      </c>
      <c r="K377" s="102" t="s">
        <v>708</v>
      </c>
      <c r="L377" s="103">
        <v>1402</v>
      </c>
      <c r="M377" s="98" t="s">
        <v>664</v>
      </c>
      <c r="N377" s="104">
        <v>4100</v>
      </c>
      <c r="O377" s="18">
        <v>2014</v>
      </c>
    </row>
    <row r="378" spans="1:15">
      <c r="A378" s="98" t="s">
        <v>642</v>
      </c>
      <c r="B378" s="98" t="s">
        <v>643</v>
      </c>
      <c r="C378" s="99" t="s">
        <v>983</v>
      </c>
      <c r="D378" s="100">
        <v>2014</v>
      </c>
      <c r="E378" s="101">
        <v>5</v>
      </c>
      <c r="F378" s="101" t="s">
        <v>799</v>
      </c>
      <c r="G378" s="98" t="s">
        <v>860</v>
      </c>
      <c r="H378" s="98" t="s">
        <v>646</v>
      </c>
      <c r="I378" s="102" t="s">
        <v>518</v>
      </c>
      <c r="J378" s="102" t="s">
        <v>651</v>
      </c>
      <c r="K378" s="102" t="s">
        <v>694</v>
      </c>
      <c r="L378" s="103">
        <v>1403</v>
      </c>
      <c r="M378" s="98" t="s">
        <v>654</v>
      </c>
      <c r="N378" s="104">
        <v>4629.25</v>
      </c>
      <c r="O378" s="18">
        <v>2014</v>
      </c>
    </row>
    <row r="379" spans="1:15">
      <c r="A379" s="98" t="s">
        <v>642</v>
      </c>
      <c r="B379" s="98" t="s">
        <v>643</v>
      </c>
      <c r="C379" s="99" t="s">
        <v>984</v>
      </c>
      <c r="D379" s="100">
        <v>2014</v>
      </c>
      <c r="E379" s="101">
        <v>5</v>
      </c>
      <c r="F379" s="101" t="s">
        <v>799</v>
      </c>
      <c r="G379" s="98" t="s">
        <v>860</v>
      </c>
      <c r="H379" s="98" t="s">
        <v>646</v>
      </c>
      <c r="I379" s="102" t="s">
        <v>518</v>
      </c>
      <c r="J379" s="102" t="s">
        <v>651</v>
      </c>
      <c r="K379" s="102" t="s">
        <v>694</v>
      </c>
      <c r="L379" s="103">
        <v>1403</v>
      </c>
      <c r="M379" s="98" t="s">
        <v>664</v>
      </c>
      <c r="N379" s="104">
        <v>157.78</v>
      </c>
      <c r="O379" s="18">
        <v>2014</v>
      </c>
    </row>
    <row r="380" spans="1:15">
      <c r="A380" s="98" t="s">
        <v>642</v>
      </c>
      <c r="B380" s="98" t="s">
        <v>643</v>
      </c>
      <c r="C380" s="99" t="s">
        <v>985</v>
      </c>
      <c r="D380" s="100">
        <v>2014</v>
      </c>
      <c r="E380" s="101">
        <v>5</v>
      </c>
      <c r="F380" s="101">
        <v>28</v>
      </c>
      <c r="G380" s="98" t="s">
        <v>860</v>
      </c>
      <c r="H380" s="98" t="s">
        <v>646</v>
      </c>
      <c r="I380" s="102" t="s">
        <v>520</v>
      </c>
      <c r="J380" s="102" t="s">
        <v>651</v>
      </c>
      <c r="K380" s="102" t="s">
        <v>730</v>
      </c>
      <c r="L380" s="103">
        <v>1305</v>
      </c>
      <c r="M380" s="98" t="s">
        <v>654</v>
      </c>
      <c r="N380" s="104">
        <v>9270.25</v>
      </c>
      <c r="O380" s="18">
        <v>2013</v>
      </c>
    </row>
    <row r="381" spans="1:15">
      <c r="A381" s="98" t="s">
        <v>642</v>
      </c>
      <c r="B381" s="98" t="s">
        <v>643</v>
      </c>
      <c r="C381" s="99" t="s">
        <v>985</v>
      </c>
      <c r="D381" s="100">
        <v>2014</v>
      </c>
      <c r="E381" s="101">
        <v>5</v>
      </c>
      <c r="F381" s="101">
        <v>28</v>
      </c>
      <c r="G381" s="98" t="s">
        <v>860</v>
      </c>
      <c r="H381" s="98" t="s">
        <v>646</v>
      </c>
      <c r="I381" s="102" t="s">
        <v>520</v>
      </c>
      <c r="J381" s="102" t="s">
        <v>651</v>
      </c>
      <c r="K381" s="102" t="s">
        <v>730</v>
      </c>
      <c r="L381" s="103">
        <v>1306</v>
      </c>
      <c r="M381" s="98" t="s">
        <v>654</v>
      </c>
      <c r="N381" s="104">
        <v>8771.86</v>
      </c>
      <c r="O381" s="18">
        <v>2013</v>
      </c>
    </row>
    <row r="382" spans="1:15">
      <c r="A382" s="98" t="s">
        <v>642</v>
      </c>
      <c r="B382" s="98" t="s">
        <v>643</v>
      </c>
      <c r="C382" s="99" t="s">
        <v>985</v>
      </c>
      <c r="D382" s="100">
        <v>2014</v>
      </c>
      <c r="E382" s="101">
        <v>5</v>
      </c>
      <c r="F382" s="101">
        <v>28</v>
      </c>
      <c r="G382" s="98" t="s">
        <v>860</v>
      </c>
      <c r="H382" s="98" t="s">
        <v>646</v>
      </c>
      <c r="I382" s="102" t="s">
        <v>520</v>
      </c>
      <c r="J382" s="102" t="s">
        <v>651</v>
      </c>
      <c r="K382" s="102" t="s">
        <v>730</v>
      </c>
      <c r="L382" s="103">
        <v>1307</v>
      </c>
      <c r="M382" s="98" t="s">
        <v>654</v>
      </c>
      <c r="N382" s="104">
        <v>8930.48</v>
      </c>
      <c r="O382" s="18">
        <v>2013</v>
      </c>
    </row>
    <row r="383" spans="1:15">
      <c r="A383" s="98" t="s">
        <v>642</v>
      </c>
      <c r="B383" s="98" t="s">
        <v>643</v>
      </c>
      <c r="C383" s="99" t="s">
        <v>985</v>
      </c>
      <c r="D383" s="100">
        <v>2014</v>
      </c>
      <c r="E383" s="101">
        <v>5</v>
      </c>
      <c r="F383" s="101">
        <v>28</v>
      </c>
      <c r="G383" s="98" t="s">
        <v>860</v>
      </c>
      <c r="H383" s="98" t="s">
        <v>646</v>
      </c>
      <c r="I383" s="102" t="s">
        <v>520</v>
      </c>
      <c r="J383" s="102" t="s">
        <v>651</v>
      </c>
      <c r="K383" s="102" t="s">
        <v>730</v>
      </c>
      <c r="L383" s="103">
        <v>1308</v>
      </c>
      <c r="M383" s="98" t="s">
        <v>654</v>
      </c>
      <c r="N383" s="104">
        <v>13467.06</v>
      </c>
      <c r="O383" s="18">
        <v>2013</v>
      </c>
    </row>
    <row r="384" spans="1:15">
      <c r="A384" s="98" t="s">
        <v>642</v>
      </c>
      <c r="B384" s="98" t="s">
        <v>643</v>
      </c>
      <c r="C384" s="99" t="s">
        <v>985</v>
      </c>
      <c r="D384" s="100">
        <v>2014</v>
      </c>
      <c r="E384" s="101">
        <v>5</v>
      </c>
      <c r="F384" s="101">
        <v>28</v>
      </c>
      <c r="G384" s="98" t="s">
        <v>860</v>
      </c>
      <c r="H384" s="98" t="s">
        <v>646</v>
      </c>
      <c r="I384" s="102" t="s">
        <v>520</v>
      </c>
      <c r="J384" s="102" t="s">
        <v>651</v>
      </c>
      <c r="K384" s="102" t="s">
        <v>730</v>
      </c>
      <c r="L384" s="103">
        <v>1309</v>
      </c>
      <c r="M384" s="98" t="s">
        <v>654</v>
      </c>
      <c r="N384" s="104">
        <v>15007.37</v>
      </c>
      <c r="O384" s="18">
        <v>2013</v>
      </c>
    </row>
    <row r="385" spans="1:15">
      <c r="A385" s="98" t="s">
        <v>642</v>
      </c>
      <c r="B385" s="98" t="s">
        <v>643</v>
      </c>
      <c r="C385" s="99" t="s">
        <v>985</v>
      </c>
      <c r="D385" s="100">
        <v>2014</v>
      </c>
      <c r="E385" s="101">
        <v>5</v>
      </c>
      <c r="F385" s="101">
        <v>28</v>
      </c>
      <c r="G385" s="98" t="s">
        <v>860</v>
      </c>
      <c r="H385" s="98" t="s">
        <v>646</v>
      </c>
      <c r="I385" s="102" t="s">
        <v>520</v>
      </c>
      <c r="J385" s="102" t="s">
        <v>651</v>
      </c>
      <c r="K385" s="102" t="s">
        <v>730</v>
      </c>
      <c r="L385" s="103">
        <v>1403</v>
      </c>
      <c r="M385" s="98" t="s">
        <v>654</v>
      </c>
      <c r="N385" s="104">
        <v>13352.16</v>
      </c>
      <c r="O385" s="18">
        <v>2014</v>
      </c>
    </row>
    <row r="386" spans="1:15">
      <c r="A386" s="98" t="s">
        <v>642</v>
      </c>
      <c r="B386" s="98" t="s">
        <v>643</v>
      </c>
      <c r="C386" s="99" t="s">
        <v>985</v>
      </c>
      <c r="D386" s="100">
        <v>2014</v>
      </c>
      <c r="E386" s="101">
        <v>5</v>
      </c>
      <c r="F386" s="101">
        <v>28</v>
      </c>
      <c r="G386" s="98" t="s">
        <v>860</v>
      </c>
      <c r="H386" s="98" t="s">
        <v>646</v>
      </c>
      <c r="I386" s="102" t="s">
        <v>520</v>
      </c>
      <c r="J386" s="102" t="s">
        <v>651</v>
      </c>
      <c r="K386" s="102" t="s">
        <v>730</v>
      </c>
      <c r="L386" s="103">
        <v>1404</v>
      </c>
      <c r="M386" s="98" t="s">
        <v>654</v>
      </c>
      <c r="N386" s="104">
        <v>12211.08</v>
      </c>
      <c r="O386" s="18">
        <v>2014</v>
      </c>
    </row>
    <row r="387" spans="1:15">
      <c r="A387" s="105" t="s">
        <v>642</v>
      </c>
      <c r="B387" s="106" t="s">
        <v>643</v>
      </c>
      <c r="C387" s="106" t="s">
        <v>986</v>
      </c>
      <c r="D387" s="106">
        <v>2014</v>
      </c>
      <c r="E387" s="116">
        <v>6</v>
      </c>
      <c r="F387" s="107">
        <v>12</v>
      </c>
      <c r="G387" s="117" t="s">
        <v>860</v>
      </c>
      <c r="H387" s="112" t="s">
        <v>646</v>
      </c>
      <c r="I387" s="106" t="s">
        <v>523</v>
      </c>
      <c r="J387" s="106" t="s">
        <v>647</v>
      </c>
      <c r="K387" s="106" t="s">
        <v>694</v>
      </c>
      <c r="L387" s="106">
        <v>1402</v>
      </c>
      <c r="M387" s="106" t="s">
        <v>654</v>
      </c>
      <c r="N387" s="118">
        <v>1980.41</v>
      </c>
      <c r="O387" s="18">
        <v>2014</v>
      </c>
    </row>
    <row r="388" spans="1:15">
      <c r="A388" s="105" t="s">
        <v>642</v>
      </c>
      <c r="B388" s="106" t="s">
        <v>643</v>
      </c>
      <c r="C388" s="106" t="s">
        <v>987</v>
      </c>
      <c r="D388" s="106">
        <v>2014</v>
      </c>
      <c r="E388" s="116">
        <v>6</v>
      </c>
      <c r="F388" s="107">
        <v>12</v>
      </c>
      <c r="G388" s="117" t="s">
        <v>860</v>
      </c>
      <c r="H388" s="112" t="s">
        <v>646</v>
      </c>
      <c r="I388" s="106" t="s">
        <v>517</v>
      </c>
      <c r="J388" s="106" t="s">
        <v>651</v>
      </c>
      <c r="K388" s="106" t="s">
        <v>652</v>
      </c>
      <c r="L388" s="106">
        <v>1405</v>
      </c>
      <c r="M388" s="106" t="s">
        <v>654</v>
      </c>
      <c r="N388" s="118">
        <v>1334.51</v>
      </c>
      <c r="O388" s="18">
        <v>2014</v>
      </c>
    </row>
    <row r="389" spans="1:15">
      <c r="A389" s="105" t="s">
        <v>642</v>
      </c>
      <c r="B389" s="106" t="s">
        <v>643</v>
      </c>
      <c r="C389" s="106" t="s">
        <v>988</v>
      </c>
      <c r="D389" s="106">
        <v>2014</v>
      </c>
      <c r="E389" s="116">
        <v>6</v>
      </c>
      <c r="F389" s="107">
        <v>13</v>
      </c>
      <c r="G389" s="117" t="s">
        <v>860</v>
      </c>
      <c r="H389" s="112" t="s">
        <v>657</v>
      </c>
      <c r="I389" s="106" t="s">
        <v>534</v>
      </c>
      <c r="J389" s="106" t="s">
        <v>658</v>
      </c>
      <c r="K389" s="106" t="s">
        <v>668</v>
      </c>
      <c r="L389" s="106">
        <v>1404</v>
      </c>
      <c r="M389" s="106" t="s">
        <v>654</v>
      </c>
      <c r="N389" s="118">
        <v>111036</v>
      </c>
      <c r="O389" s="18">
        <v>2014</v>
      </c>
    </row>
    <row r="390" spans="1:15">
      <c r="A390" s="105" t="s">
        <v>642</v>
      </c>
      <c r="B390" s="106" t="s">
        <v>643</v>
      </c>
      <c r="C390" s="106" t="s">
        <v>989</v>
      </c>
      <c r="D390" s="106">
        <v>2014</v>
      </c>
      <c r="E390" s="116">
        <v>6</v>
      </c>
      <c r="F390" s="107">
        <v>16</v>
      </c>
      <c r="G390" s="117" t="s">
        <v>860</v>
      </c>
      <c r="H390" s="112" t="s">
        <v>646</v>
      </c>
      <c r="I390" s="102" t="s">
        <v>531</v>
      </c>
      <c r="J390" s="106" t="s">
        <v>647</v>
      </c>
      <c r="K390" s="106" t="s">
        <v>659</v>
      </c>
      <c r="L390" s="106">
        <v>1401</v>
      </c>
      <c r="M390" s="106" t="s">
        <v>664</v>
      </c>
      <c r="N390" s="118">
        <v>6438.75</v>
      </c>
      <c r="O390" s="18">
        <v>2014</v>
      </c>
    </row>
    <row r="391" spans="1:15">
      <c r="A391" s="105" t="s">
        <v>642</v>
      </c>
      <c r="B391" s="106" t="s">
        <v>643</v>
      </c>
      <c r="C391" s="106" t="s">
        <v>990</v>
      </c>
      <c r="D391" s="106">
        <v>2014</v>
      </c>
      <c r="E391" s="116">
        <v>6</v>
      </c>
      <c r="F391" s="107">
        <v>16</v>
      </c>
      <c r="G391" s="117" t="s">
        <v>860</v>
      </c>
      <c r="H391" s="112" t="s">
        <v>646</v>
      </c>
      <c r="I391" s="102" t="s">
        <v>531</v>
      </c>
      <c r="J391" s="106" t="s">
        <v>647</v>
      </c>
      <c r="K391" s="106" t="s">
        <v>659</v>
      </c>
      <c r="L391" s="106">
        <v>1402</v>
      </c>
      <c r="M391" s="106" t="s">
        <v>664</v>
      </c>
      <c r="N391" s="118">
        <v>6396.25</v>
      </c>
      <c r="O391" s="18">
        <v>2014</v>
      </c>
    </row>
    <row r="392" spans="1:15">
      <c r="A392" s="105" t="s">
        <v>642</v>
      </c>
      <c r="B392" s="106" t="s">
        <v>643</v>
      </c>
      <c r="C392" s="106" t="s">
        <v>991</v>
      </c>
      <c r="D392" s="106">
        <v>2014</v>
      </c>
      <c r="E392" s="116">
        <v>6</v>
      </c>
      <c r="F392" s="107">
        <v>18</v>
      </c>
      <c r="G392" s="117" t="s">
        <v>860</v>
      </c>
      <c r="H392" s="112" t="s">
        <v>646</v>
      </c>
      <c r="I392" s="102" t="s">
        <v>518</v>
      </c>
      <c r="J392" s="106" t="s">
        <v>651</v>
      </c>
      <c r="K392" s="106" t="s">
        <v>694</v>
      </c>
      <c r="L392" s="106">
        <v>1403</v>
      </c>
      <c r="M392" s="106" t="s">
        <v>654</v>
      </c>
      <c r="N392" s="118">
        <v>-4629.25</v>
      </c>
      <c r="O392" s="18">
        <v>2014</v>
      </c>
    </row>
    <row r="393" spans="1:15">
      <c r="A393" s="105" t="s">
        <v>642</v>
      </c>
      <c r="B393" s="106" t="s">
        <v>643</v>
      </c>
      <c r="C393" s="106" t="s">
        <v>992</v>
      </c>
      <c r="D393" s="106">
        <v>2014</v>
      </c>
      <c r="E393" s="116">
        <v>6</v>
      </c>
      <c r="F393" s="107">
        <v>20</v>
      </c>
      <c r="G393" s="117" t="s">
        <v>860</v>
      </c>
      <c r="H393" s="112" t="s">
        <v>646</v>
      </c>
      <c r="I393" s="102" t="s">
        <v>525</v>
      </c>
      <c r="J393" s="106" t="s">
        <v>647</v>
      </c>
      <c r="K393" s="106" t="s">
        <v>708</v>
      </c>
      <c r="L393" s="106">
        <v>1403</v>
      </c>
      <c r="M393" s="106" t="s">
        <v>654</v>
      </c>
      <c r="N393" s="118">
        <v>87670.56</v>
      </c>
      <c r="O393" s="18">
        <v>2014</v>
      </c>
    </row>
    <row r="394" spans="1:15">
      <c r="A394" s="105" t="s">
        <v>642</v>
      </c>
      <c r="B394" s="106" t="s">
        <v>643</v>
      </c>
      <c r="C394" s="106" t="s">
        <v>992</v>
      </c>
      <c r="D394" s="106">
        <v>2014</v>
      </c>
      <c r="E394" s="116">
        <v>6</v>
      </c>
      <c r="F394" s="107">
        <v>20</v>
      </c>
      <c r="G394" s="117" t="s">
        <v>860</v>
      </c>
      <c r="H394" s="112" t="s">
        <v>646</v>
      </c>
      <c r="I394" s="102" t="s">
        <v>525</v>
      </c>
      <c r="J394" s="106" t="s">
        <v>647</v>
      </c>
      <c r="K394" s="106" t="s">
        <v>708</v>
      </c>
      <c r="L394" s="106">
        <v>1403</v>
      </c>
      <c r="M394" s="106" t="s">
        <v>664</v>
      </c>
      <c r="N394" s="118">
        <v>3727.46</v>
      </c>
      <c r="O394" s="18">
        <v>2014</v>
      </c>
    </row>
    <row r="395" spans="1:15">
      <c r="A395" s="105" t="s">
        <v>993</v>
      </c>
      <c r="B395" s="106" t="s">
        <v>643</v>
      </c>
      <c r="C395" s="106" t="s">
        <v>994</v>
      </c>
      <c r="D395" s="106">
        <v>2014</v>
      </c>
      <c r="E395" s="116">
        <v>6</v>
      </c>
      <c r="F395" s="107">
        <v>10</v>
      </c>
      <c r="G395" s="117" t="s">
        <v>860</v>
      </c>
      <c r="H395" s="112" t="s">
        <v>646</v>
      </c>
      <c r="I395" s="102" t="s">
        <v>528</v>
      </c>
      <c r="J395" s="106" t="s">
        <v>647</v>
      </c>
      <c r="K395" s="106" t="s">
        <v>681</v>
      </c>
      <c r="L395" s="106">
        <v>1305</v>
      </c>
      <c r="M395" s="106" t="s">
        <v>654</v>
      </c>
      <c r="N395" s="118">
        <v>2173.6999999999998</v>
      </c>
      <c r="O395" s="18">
        <v>2013</v>
      </c>
    </row>
    <row r="396" spans="1:15">
      <c r="A396" s="105" t="s">
        <v>993</v>
      </c>
      <c r="B396" s="106" t="s">
        <v>643</v>
      </c>
      <c r="C396" s="106" t="s">
        <v>995</v>
      </c>
      <c r="D396" s="106">
        <v>2014</v>
      </c>
      <c r="E396" s="116">
        <v>6</v>
      </c>
      <c r="F396" s="107">
        <v>10</v>
      </c>
      <c r="G396" s="117" t="s">
        <v>860</v>
      </c>
      <c r="H396" s="112" t="s">
        <v>646</v>
      </c>
      <c r="I396" s="102" t="s">
        <v>528</v>
      </c>
      <c r="J396" s="106" t="s">
        <v>647</v>
      </c>
      <c r="K396" s="106" t="s">
        <v>681</v>
      </c>
      <c r="L396" s="106">
        <v>1306</v>
      </c>
      <c r="M396" s="106" t="s">
        <v>654</v>
      </c>
      <c r="N396" s="118">
        <v>2058.9499999999998</v>
      </c>
      <c r="O396" s="18">
        <v>2013</v>
      </c>
    </row>
    <row r="397" spans="1:15">
      <c r="A397" s="105" t="s">
        <v>993</v>
      </c>
      <c r="B397" s="106" t="s">
        <v>643</v>
      </c>
      <c r="C397" s="106" t="s">
        <v>996</v>
      </c>
      <c r="D397" s="106">
        <v>2014</v>
      </c>
      <c r="E397" s="116">
        <v>6</v>
      </c>
      <c r="F397" s="107">
        <v>10</v>
      </c>
      <c r="G397" s="117" t="s">
        <v>860</v>
      </c>
      <c r="H397" s="112" t="s">
        <v>646</v>
      </c>
      <c r="I397" s="102" t="s">
        <v>528</v>
      </c>
      <c r="J397" s="106" t="s">
        <v>647</v>
      </c>
      <c r="K397" s="106" t="s">
        <v>681</v>
      </c>
      <c r="L397" s="106">
        <v>1310</v>
      </c>
      <c r="M397" s="106" t="s">
        <v>654</v>
      </c>
      <c r="N397" s="118">
        <v>1783.45</v>
      </c>
      <c r="O397" s="18">
        <v>2013</v>
      </c>
    </row>
    <row r="398" spans="1:15">
      <c r="A398" s="105" t="s">
        <v>993</v>
      </c>
      <c r="B398" s="106" t="s">
        <v>643</v>
      </c>
      <c r="C398" s="106" t="s">
        <v>997</v>
      </c>
      <c r="D398" s="106">
        <v>2014</v>
      </c>
      <c r="E398" s="116">
        <v>6</v>
      </c>
      <c r="F398" s="107">
        <v>10</v>
      </c>
      <c r="G398" s="117" t="s">
        <v>860</v>
      </c>
      <c r="H398" s="112" t="s">
        <v>646</v>
      </c>
      <c r="I398" s="102" t="s">
        <v>528</v>
      </c>
      <c r="J398" s="106" t="s">
        <v>647</v>
      </c>
      <c r="K398" s="106" t="s">
        <v>681</v>
      </c>
      <c r="L398" s="106">
        <v>1311</v>
      </c>
      <c r="M398" s="106" t="s">
        <v>654</v>
      </c>
      <c r="N398" s="118">
        <v>1737.2</v>
      </c>
      <c r="O398" s="18">
        <v>2013</v>
      </c>
    </row>
    <row r="399" spans="1:15">
      <c r="A399" s="105" t="s">
        <v>993</v>
      </c>
      <c r="B399" s="106" t="s">
        <v>643</v>
      </c>
      <c r="C399" s="106" t="s">
        <v>998</v>
      </c>
      <c r="D399" s="106">
        <v>2014</v>
      </c>
      <c r="E399" s="116">
        <v>6</v>
      </c>
      <c r="F399" s="107">
        <v>17</v>
      </c>
      <c r="G399" s="117" t="s">
        <v>860</v>
      </c>
      <c r="H399" s="112" t="s">
        <v>646</v>
      </c>
      <c r="I399" s="106" t="s">
        <v>498</v>
      </c>
      <c r="J399" s="106" t="s">
        <v>647</v>
      </c>
      <c r="K399" s="106" t="s">
        <v>899</v>
      </c>
      <c r="L399" s="106">
        <v>1302</v>
      </c>
      <c r="M399" s="106" t="s">
        <v>664</v>
      </c>
      <c r="N399" s="118">
        <v>48.27</v>
      </c>
      <c r="O399" s="18">
        <v>2013</v>
      </c>
    </row>
    <row r="400" spans="1:15">
      <c r="A400" s="105" t="s">
        <v>993</v>
      </c>
      <c r="B400" s="106" t="s">
        <v>643</v>
      </c>
      <c r="C400" s="106" t="s">
        <v>999</v>
      </c>
      <c r="D400" s="106">
        <v>2014</v>
      </c>
      <c r="E400" s="116">
        <v>6</v>
      </c>
      <c r="F400" s="107">
        <v>17</v>
      </c>
      <c r="G400" s="117" t="s">
        <v>860</v>
      </c>
      <c r="H400" s="112" t="s">
        <v>646</v>
      </c>
      <c r="I400" s="106" t="s">
        <v>498</v>
      </c>
      <c r="J400" s="106" t="s">
        <v>647</v>
      </c>
      <c r="K400" s="106" t="s">
        <v>899</v>
      </c>
      <c r="L400" s="106">
        <v>1303</v>
      </c>
      <c r="M400" s="106" t="s">
        <v>664</v>
      </c>
      <c r="N400" s="118">
        <v>422.82</v>
      </c>
      <c r="O400" s="18">
        <v>2013</v>
      </c>
    </row>
    <row r="401" spans="1:15">
      <c r="A401" s="105" t="s">
        <v>993</v>
      </c>
      <c r="B401" s="106" t="s">
        <v>643</v>
      </c>
      <c r="C401" s="106" t="s">
        <v>1000</v>
      </c>
      <c r="D401" s="106">
        <v>2014</v>
      </c>
      <c r="E401" s="116">
        <v>6</v>
      </c>
      <c r="F401" s="107">
        <v>19</v>
      </c>
      <c r="G401" s="117" t="s">
        <v>860</v>
      </c>
      <c r="H401" s="112" t="s">
        <v>646</v>
      </c>
      <c r="I401" s="106" t="s">
        <v>521</v>
      </c>
      <c r="J401" s="106" t="s">
        <v>651</v>
      </c>
      <c r="K401" s="106" t="s">
        <v>681</v>
      </c>
      <c r="L401" s="106">
        <v>1403</v>
      </c>
      <c r="M401" s="106" t="s">
        <v>654</v>
      </c>
      <c r="N401" s="118">
        <v>6869</v>
      </c>
      <c r="O401" s="18">
        <v>2014</v>
      </c>
    </row>
    <row r="402" spans="1:15">
      <c r="A402" s="105" t="s">
        <v>993</v>
      </c>
      <c r="B402" s="106" t="s">
        <v>643</v>
      </c>
      <c r="C402" s="106" t="s">
        <v>1001</v>
      </c>
      <c r="D402" s="106">
        <v>2014</v>
      </c>
      <c r="E402" s="116">
        <v>6</v>
      </c>
      <c r="F402" s="107">
        <v>19</v>
      </c>
      <c r="G402" s="117" t="s">
        <v>860</v>
      </c>
      <c r="H402" s="112" t="s">
        <v>646</v>
      </c>
      <c r="I402" s="106" t="s">
        <v>521</v>
      </c>
      <c r="J402" s="106" t="s">
        <v>651</v>
      </c>
      <c r="K402" s="106" t="s">
        <v>681</v>
      </c>
      <c r="L402" s="106">
        <v>1403</v>
      </c>
      <c r="M402" s="106" t="s">
        <v>664</v>
      </c>
      <c r="N402" s="118">
        <v>95379</v>
      </c>
      <c r="O402" s="18">
        <v>2014</v>
      </c>
    </row>
    <row r="403" spans="1:15">
      <c r="A403" s="105" t="s">
        <v>993</v>
      </c>
      <c r="B403" s="106" t="s">
        <v>643</v>
      </c>
      <c r="C403" s="106" t="s">
        <v>1002</v>
      </c>
      <c r="D403" s="106">
        <v>2014</v>
      </c>
      <c r="E403" s="116">
        <v>6</v>
      </c>
      <c r="F403" s="107">
        <v>10</v>
      </c>
      <c r="G403" s="117" t="s">
        <v>860</v>
      </c>
      <c r="H403" s="112" t="s">
        <v>646</v>
      </c>
      <c r="I403" s="106" t="s">
        <v>517</v>
      </c>
      <c r="J403" s="106" t="s">
        <v>651</v>
      </c>
      <c r="K403" s="106" t="s">
        <v>652</v>
      </c>
      <c r="L403" s="106">
        <v>1405</v>
      </c>
      <c r="M403" s="106" t="s">
        <v>654</v>
      </c>
      <c r="N403" s="118">
        <v>34567.17</v>
      </c>
      <c r="O403" s="18">
        <v>2014</v>
      </c>
    </row>
    <row r="404" spans="1:15">
      <c r="A404" s="105" t="s">
        <v>993</v>
      </c>
      <c r="B404" s="106" t="s">
        <v>643</v>
      </c>
      <c r="C404" s="106" t="s">
        <v>1002</v>
      </c>
      <c r="D404" s="106">
        <v>2014</v>
      </c>
      <c r="E404" s="116">
        <v>6</v>
      </c>
      <c r="F404" s="107">
        <v>10</v>
      </c>
      <c r="G404" s="117" t="s">
        <v>860</v>
      </c>
      <c r="H404" s="112" t="s">
        <v>646</v>
      </c>
      <c r="I404" s="106" t="s">
        <v>517</v>
      </c>
      <c r="J404" s="106" t="s">
        <v>651</v>
      </c>
      <c r="K404" s="106" t="s">
        <v>652</v>
      </c>
      <c r="L404" s="106">
        <v>1405</v>
      </c>
      <c r="M404" s="106" t="s">
        <v>654</v>
      </c>
      <c r="N404" s="118">
        <v>-615</v>
      </c>
      <c r="O404" s="18">
        <v>2014</v>
      </c>
    </row>
    <row r="405" spans="1:15">
      <c r="A405" s="105" t="s">
        <v>993</v>
      </c>
      <c r="B405" s="106" t="s">
        <v>643</v>
      </c>
      <c r="C405" s="106" t="s">
        <v>1003</v>
      </c>
      <c r="D405" s="106">
        <v>2014</v>
      </c>
      <c r="E405" s="116">
        <v>6</v>
      </c>
      <c r="F405" s="107">
        <v>10</v>
      </c>
      <c r="G405" s="117" t="s">
        <v>860</v>
      </c>
      <c r="H405" s="112" t="s">
        <v>646</v>
      </c>
      <c r="I405" s="102" t="s">
        <v>518</v>
      </c>
      <c r="J405" s="106" t="s">
        <v>651</v>
      </c>
      <c r="K405" s="106" t="s">
        <v>694</v>
      </c>
      <c r="L405" s="106">
        <v>1403</v>
      </c>
      <c r="M405" s="106" t="s">
        <v>654</v>
      </c>
      <c r="N405" s="118">
        <v>4629.25</v>
      </c>
      <c r="O405" s="18">
        <v>2014</v>
      </c>
    </row>
    <row r="406" spans="1:15">
      <c r="A406" s="105" t="s">
        <v>993</v>
      </c>
      <c r="B406" s="106" t="s">
        <v>643</v>
      </c>
      <c r="C406" s="106">
        <v>6101155</v>
      </c>
      <c r="D406" s="106">
        <v>2014</v>
      </c>
      <c r="E406" s="116">
        <v>6</v>
      </c>
      <c r="F406" s="119">
        <v>24</v>
      </c>
      <c r="G406" s="117" t="s">
        <v>860</v>
      </c>
      <c r="H406" s="112" t="s">
        <v>646</v>
      </c>
      <c r="I406" s="102" t="s">
        <v>528</v>
      </c>
      <c r="J406" s="106" t="s">
        <v>647</v>
      </c>
      <c r="K406" s="106" t="s">
        <v>681</v>
      </c>
      <c r="L406" s="106">
        <v>1312</v>
      </c>
      <c r="M406" s="106" t="s">
        <v>654</v>
      </c>
      <c r="N406" s="118">
        <v>1696.6</v>
      </c>
      <c r="O406" s="18">
        <v>2013</v>
      </c>
    </row>
    <row r="407" spans="1:15">
      <c r="A407" s="120" t="s">
        <v>993</v>
      </c>
      <c r="B407" s="120" t="s">
        <v>643</v>
      </c>
      <c r="C407" s="120" t="s">
        <v>1004</v>
      </c>
      <c r="D407" s="121">
        <v>2014</v>
      </c>
      <c r="E407" s="120">
        <v>3</v>
      </c>
      <c r="F407" s="122">
        <v>10</v>
      </c>
      <c r="G407" s="123" t="s">
        <v>946</v>
      </c>
      <c r="H407" s="124" t="s">
        <v>657</v>
      </c>
      <c r="I407" s="125" t="s">
        <v>499</v>
      </c>
      <c r="J407" s="120" t="s">
        <v>658</v>
      </c>
      <c r="K407" s="120" t="s">
        <v>652</v>
      </c>
      <c r="L407" s="120">
        <v>1401</v>
      </c>
      <c r="M407" s="120" t="s">
        <v>654</v>
      </c>
      <c r="N407" s="126">
        <v>20591.91</v>
      </c>
      <c r="O407" s="18">
        <v>2014</v>
      </c>
    </row>
    <row r="408" spans="1:15">
      <c r="A408" s="105" t="s">
        <v>993</v>
      </c>
      <c r="B408" s="106" t="s">
        <v>643</v>
      </c>
      <c r="C408" s="106" t="s">
        <v>1005</v>
      </c>
      <c r="D408" s="106">
        <v>2014</v>
      </c>
      <c r="E408" s="116">
        <v>7</v>
      </c>
      <c r="F408" s="107">
        <v>7</v>
      </c>
      <c r="G408" s="117" t="s">
        <v>860</v>
      </c>
      <c r="H408" s="112" t="s">
        <v>646</v>
      </c>
      <c r="I408" s="102" t="s">
        <v>519</v>
      </c>
      <c r="J408" s="106" t="s">
        <v>651</v>
      </c>
      <c r="K408" s="106" t="s">
        <v>675</v>
      </c>
      <c r="L408" s="106">
        <v>1404</v>
      </c>
      <c r="M408" s="106" t="s">
        <v>664</v>
      </c>
      <c r="N408" s="118">
        <v>4097.22</v>
      </c>
      <c r="O408" s="18">
        <v>2014</v>
      </c>
    </row>
    <row r="409" spans="1:15">
      <c r="A409" s="105" t="s">
        <v>993</v>
      </c>
      <c r="B409" s="106" t="s">
        <v>643</v>
      </c>
      <c r="C409" s="106" t="s">
        <v>1005</v>
      </c>
      <c r="D409" s="106">
        <v>2014</v>
      </c>
      <c r="E409" s="116">
        <v>7</v>
      </c>
      <c r="F409" s="107">
        <v>7</v>
      </c>
      <c r="G409" s="117" t="s">
        <v>860</v>
      </c>
      <c r="H409" s="112" t="s">
        <v>646</v>
      </c>
      <c r="I409" s="102" t="s">
        <v>519</v>
      </c>
      <c r="J409" s="106" t="s">
        <v>651</v>
      </c>
      <c r="K409" s="106" t="s">
        <v>675</v>
      </c>
      <c r="L409" s="106">
        <v>1405</v>
      </c>
      <c r="M409" s="106" t="s">
        <v>664</v>
      </c>
      <c r="N409" s="118">
        <v>3963.36</v>
      </c>
      <c r="O409" s="18">
        <v>2014</v>
      </c>
    </row>
    <row r="410" spans="1:15">
      <c r="A410" s="105" t="s">
        <v>993</v>
      </c>
      <c r="B410" s="106" t="s">
        <v>643</v>
      </c>
      <c r="C410" s="106" t="s">
        <v>1006</v>
      </c>
      <c r="D410" s="106">
        <v>2014</v>
      </c>
      <c r="E410" s="116">
        <v>7</v>
      </c>
      <c r="F410" s="107">
        <v>15</v>
      </c>
      <c r="G410" s="117" t="s">
        <v>860</v>
      </c>
      <c r="H410" s="112" t="s">
        <v>646</v>
      </c>
      <c r="I410" s="102" t="s">
        <v>531</v>
      </c>
      <c r="J410" s="106" t="s">
        <v>647</v>
      </c>
      <c r="K410" s="106" t="s">
        <v>659</v>
      </c>
      <c r="L410" s="106">
        <v>1403</v>
      </c>
      <c r="M410" s="106" t="s">
        <v>664</v>
      </c>
      <c r="N410" s="118">
        <v>6341</v>
      </c>
      <c r="O410" s="18">
        <v>2014</v>
      </c>
    </row>
    <row r="411" spans="1:15">
      <c r="A411" s="105" t="s">
        <v>993</v>
      </c>
      <c r="B411" s="106" t="s">
        <v>643</v>
      </c>
      <c r="C411" s="106">
        <v>6101159</v>
      </c>
      <c r="D411" s="106">
        <v>2014</v>
      </c>
      <c r="E411" s="116">
        <v>7</v>
      </c>
      <c r="F411" s="107">
        <v>2</v>
      </c>
      <c r="G411" s="117" t="s">
        <v>860</v>
      </c>
      <c r="H411" s="112" t="s">
        <v>646</v>
      </c>
      <c r="I411" s="106" t="s">
        <v>527</v>
      </c>
      <c r="J411" s="106" t="s">
        <v>647</v>
      </c>
      <c r="K411" s="106" t="s">
        <v>1007</v>
      </c>
      <c r="L411" s="106">
        <v>1405</v>
      </c>
      <c r="M411" s="106" t="s">
        <v>654</v>
      </c>
      <c r="N411" s="118">
        <v>3452.4</v>
      </c>
      <c r="O411" s="18">
        <v>2014</v>
      </c>
    </row>
    <row r="412" spans="1:15">
      <c r="A412" s="105" t="s">
        <v>993</v>
      </c>
      <c r="B412" s="106" t="s">
        <v>643</v>
      </c>
      <c r="C412" s="106">
        <v>6101159</v>
      </c>
      <c r="D412" s="106">
        <v>2014</v>
      </c>
      <c r="E412" s="116">
        <v>7</v>
      </c>
      <c r="F412" s="107">
        <v>2</v>
      </c>
      <c r="G412" s="117" t="s">
        <v>860</v>
      </c>
      <c r="H412" s="112" t="s">
        <v>646</v>
      </c>
      <c r="I412" s="106" t="s">
        <v>527</v>
      </c>
      <c r="J412" s="106" t="s">
        <v>647</v>
      </c>
      <c r="K412" s="106" t="s">
        <v>1007</v>
      </c>
      <c r="L412" s="106">
        <v>1405</v>
      </c>
      <c r="M412" s="106" t="s">
        <v>664</v>
      </c>
      <c r="N412" s="118">
        <v>1.8</v>
      </c>
      <c r="O412" s="18">
        <v>2014</v>
      </c>
    </row>
    <row r="413" spans="1:15">
      <c r="A413" s="105" t="s">
        <v>993</v>
      </c>
      <c r="B413" s="106" t="s">
        <v>643</v>
      </c>
      <c r="C413" s="106">
        <v>6101164</v>
      </c>
      <c r="D413" s="106">
        <v>2014</v>
      </c>
      <c r="E413" s="116">
        <v>7</v>
      </c>
      <c r="F413" s="107">
        <v>11</v>
      </c>
      <c r="G413" s="117" t="s">
        <v>860</v>
      </c>
      <c r="H413" s="112" t="s">
        <v>646</v>
      </c>
      <c r="I413" s="106" t="s">
        <v>523</v>
      </c>
      <c r="J413" s="106" t="s">
        <v>647</v>
      </c>
      <c r="K413" s="106" t="s">
        <v>694</v>
      </c>
      <c r="L413" s="106">
        <v>1403</v>
      </c>
      <c r="M413" s="106" t="s">
        <v>654</v>
      </c>
      <c r="N413" s="118">
        <v>1998.88</v>
      </c>
      <c r="O413" s="18">
        <v>2014</v>
      </c>
    </row>
    <row r="414" spans="1:15">
      <c r="A414" s="105" t="s">
        <v>993</v>
      </c>
      <c r="B414" s="106" t="s">
        <v>643</v>
      </c>
      <c r="C414" s="106" t="s">
        <v>1008</v>
      </c>
      <c r="D414" s="106">
        <v>2014</v>
      </c>
      <c r="E414" s="116">
        <v>7</v>
      </c>
      <c r="F414" s="107">
        <v>31</v>
      </c>
      <c r="G414" s="117" t="s">
        <v>860</v>
      </c>
      <c r="H414" s="112" t="s">
        <v>646</v>
      </c>
      <c r="I414" s="102" t="s">
        <v>525</v>
      </c>
      <c r="J414" s="106" t="s">
        <v>647</v>
      </c>
      <c r="K414" s="106" t="s">
        <v>708</v>
      </c>
      <c r="L414" s="106">
        <v>1404</v>
      </c>
      <c r="M414" s="106" t="s">
        <v>654</v>
      </c>
      <c r="N414" s="118">
        <v>83129.7</v>
      </c>
      <c r="O414" s="18">
        <v>2014</v>
      </c>
    </row>
    <row r="415" spans="1:15">
      <c r="A415" s="105" t="s">
        <v>993</v>
      </c>
      <c r="B415" s="106" t="s">
        <v>643</v>
      </c>
      <c r="C415" s="106" t="s">
        <v>1008</v>
      </c>
      <c r="D415" s="106">
        <v>2014</v>
      </c>
      <c r="E415" s="116">
        <v>7</v>
      </c>
      <c r="F415" s="107">
        <v>31</v>
      </c>
      <c r="G415" s="117" t="s">
        <v>860</v>
      </c>
      <c r="H415" s="112" t="s">
        <v>646</v>
      </c>
      <c r="I415" s="102" t="s">
        <v>525</v>
      </c>
      <c r="J415" s="106" t="s">
        <v>647</v>
      </c>
      <c r="K415" s="106" t="s">
        <v>708</v>
      </c>
      <c r="L415" s="106">
        <v>1404</v>
      </c>
      <c r="M415" s="106" t="s">
        <v>664</v>
      </c>
      <c r="N415" s="118">
        <v>3861.99</v>
      </c>
      <c r="O415" s="18">
        <v>2014</v>
      </c>
    </row>
    <row r="416" spans="1:15">
      <c r="A416" s="105" t="s">
        <v>993</v>
      </c>
      <c r="B416" s="106" t="s">
        <v>643</v>
      </c>
      <c r="C416" s="106" t="s">
        <v>1009</v>
      </c>
      <c r="D416" s="106">
        <v>2014</v>
      </c>
      <c r="E416" s="116">
        <v>7</v>
      </c>
      <c r="F416" s="107">
        <v>9</v>
      </c>
      <c r="G416" s="117" t="s">
        <v>860</v>
      </c>
      <c r="H416" s="112" t="s">
        <v>657</v>
      </c>
      <c r="I416" s="106" t="s">
        <v>507</v>
      </c>
      <c r="J416" s="106" t="s">
        <v>658</v>
      </c>
      <c r="K416" s="106" t="s">
        <v>652</v>
      </c>
      <c r="L416" s="106">
        <v>1401</v>
      </c>
      <c r="M416" s="106" t="s">
        <v>1010</v>
      </c>
      <c r="N416" s="118">
        <v>52068.93</v>
      </c>
      <c r="O416" s="18">
        <v>2014</v>
      </c>
    </row>
    <row r="417" spans="1:15">
      <c r="A417" s="105" t="s">
        <v>993</v>
      </c>
      <c r="B417" s="106" t="s">
        <v>643</v>
      </c>
      <c r="C417" s="106" t="s">
        <v>1009</v>
      </c>
      <c r="D417" s="106">
        <v>2014</v>
      </c>
      <c r="E417" s="116">
        <v>7</v>
      </c>
      <c r="F417" s="107">
        <v>9</v>
      </c>
      <c r="G417" s="117" t="s">
        <v>860</v>
      </c>
      <c r="H417" s="112" t="s">
        <v>657</v>
      </c>
      <c r="I417" s="106" t="s">
        <v>507</v>
      </c>
      <c r="J417" s="106" t="s">
        <v>658</v>
      </c>
      <c r="K417" s="106" t="s">
        <v>652</v>
      </c>
      <c r="L417" s="106">
        <v>1402</v>
      </c>
      <c r="M417" s="106" t="s">
        <v>1010</v>
      </c>
      <c r="N417" s="118">
        <v>86343.21</v>
      </c>
      <c r="O417" s="18">
        <v>2014</v>
      </c>
    </row>
    <row r="418" spans="1:15">
      <c r="A418" s="105" t="s">
        <v>993</v>
      </c>
      <c r="B418" s="106" t="s">
        <v>643</v>
      </c>
      <c r="C418" s="106" t="s">
        <v>1009</v>
      </c>
      <c r="D418" s="106">
        <v>2014</v>
      </c>
      <c r="E418" s="116">
        <v>7</v>
      </c>
      <c r="F418" s="107">
        <v>9</v>
      </c>
      <c r="G418" s="117" t="s">
        <v>860</v>
      </c>
      <c r="H418" s="112" t="s">
        <v>657</v>
      </c>
      <c r="I418" s="106" t="s">
        <v>507</v>
      </c>
      <c r="J418" s="106" t="s">
        <v>658</v>
      </c>
      <c r="K418" s="106" t="s">
        <v>652</v>
      </c>
      <c r="L418" s="106">
        <v>1403</v>
      </c>
      <c r="M418" s="106" t="s">
        <v>1010</v>
      </c>
      <c r="N418" s="118">
        <v>113806.25</v>
      </c>
      <c r="O418" s="18">
        <v>2014</v>
      </c>
    </row>
    <row r="419" spans="1:15">
      <c r="A419" s="105" t="s">
        <v>993</v>
      </c>
      <c r="B419" s="106" t="s">
        <v>643</v>
      </c>
      <c r="C419" s="106" t="s">
        <v>1009</v>
      </c>
      <c r="D419" s="106">
        <v>2014</v>
      </c>
      <c r="E419" s="116">
        <v>7</v>
      </c>
      <c r="F419" s="107">
        <v>9</v>
      </c>
      <c r="G419" s="117" t="s">
        <v>860</v>
      </c>
      <c r="H419" s="112" t="s">
        <v>657</v>
      </c>
      <c r="I419" s="106" t="s">
        <v>507</v>
      </c>
      <c r="J419" s="106" t="s">
        <v>658</v>
      </c>
      <c r="K419" s="106" t="s">
        <v>652</v>
      </c>
      <c r="L419" s="106">
        <v>1404</v>
      </c>
      <c r="M419" s="106" t="s">
        <v>1010</v>
      </c>
      <c r="N419" s="118">
        <v>95602.33</v>
      </c>
      <c r="O419" s="18">
        <v>2014</v>
      </c>
    </row>
    <row r="420" spans="1:15">
      <c r="A420" s="105" t="s">
        <v>993</v>
      </c>
      <c r="B420" s="106" t="s">
        <v>643</v>
      </c>
      <c r="C420" s="106" t="s">
        <v>1009</v>
      </c>
      <c r="D420" s="106">
        <v>2014</v>
      </c>
      <c r="E420" s="116">
        <v>7</v>
      </c>
      <c r="F420" s="107">
        <v>9</v>
      </c>
      <c r="G420" s="117" t="s">
        <v>860</v>
      </c>
      <c r="H420" s="112" t="s">
        <v>657</v>
      </c>
      <c r="I420" s="106" t="s">
        <v>507</v>
      </c>
      <c r="J420" s="106" t="s">
        <v>658</v>
      </c>
      <c r="K420" s="106" t="s">
        <v>652</v>
      </c>
      <c r="L420" s="106">
        <v>1405</v>
      </c>
      <c r="M420" s="106" t="s">
        <v>1010</v>
      </c>
      <c r="N420" s="118">
        <v>73410.97</v>
      </c>
      <c r="O420" s="18">
        <v>2014</v>
      </c>
    </row>
    <row r="421" spans="1:15">
      <c r="A421" s="105" t="s">
        <v>993</v>
      </c>
      <c r="B421" s="106" t="s">
        <v>643</v>
      </c>
      <c r="C421" s="106" t="s">
        <v>1009</v>
      </c>
      <c r="D421" s="106">
        <v>2014</v>
      </c>
      <c r="E421" s="116">
        <v>7</v>
      </c>
      <c r="F421" s="107">
        <v>9</v>
      </c>
      <c r="G421" s="117" t="s">
        <v>860</v>
      </c>
      <c r="H421" s="112" t="s">
        <v>657</v>
      </c>
      <c r="I421" s="106" t="s">
        <v>507</v>
      </c>
      <c r="J421" s="106" t="s">
        <v>658</v>
      </c>
      <c r="K421" s="106" t="s">
        <v>652</v>
      </c>
      <c r="L421" s="106">
        <v>1406</v>
      </c>
      <c r="M421" s="106" t="s">
        <v>1010</v>
      </c>
      <c r="N421" s="118">
        <v>64622.7</v>
      </c>
      <c r="O421" s="18">
        <v>2014</v>
      </c>
    </row>
    <row r="422" spans="1:15">
      <c r="A422" s="105" t="s">
        <v>993</v>
      </c>
      <c r="B422" s="106" t="s">
        <v>643</v>
      </c>
      <c r="C422" s="106">
        <v>6101162</v>
      </c>
      <c r="D422" s="106">
        <v>2014</v>
      </c>
      <c r="E422" s="116">
        <v>7</v>
      </c>
      <c r="F422" s="107">
        <v>9</v>
      </c>
      <c r="G422" s="117" t="s">
        <v>860</v>
      </c>
      <c r="H422" s="112" t="s">
        <v>657</v>
      </c>
      <c r="I422" s="106" t="s">
        <v>505</v>
      </c>
      <c r="J422" s="106" t="s">
        <v>658</v>
      </c>
      <c r="K422" s="106" t="s">
        <v>652</v>
      </c>
      <c r="L422" s="106">
        <v>1401</v>
      </c>
      <c r="M422" s="106" t="s">
        <v>1010</v>
      </c>
      <c r="N422" s="118">
        <v>10817.63</v>
      </c>
      <c r="O422" s="18">
        <v>2014</v>
      </c>
    </row>
    <row r="423" spans="1:15">
      <c r="A423" s="105" t="s">
        <v>993</v>
      </c>
      <c r="B423" s="106" t="s">
        <v>643</v>
      </c>
      <c r="C423" s="106">
        <v>6101162</v>
      </c>
      <c r="D423" s="106">
        <v>2014</v>
      </c>
      <c r="E423" s="116">
        <v>7</v>
      </c>
      <c r="F423" s="107">
        <v>9</v>
      </c>
      <c r="G423" s="117" t="s">
        <v>860</v>
      </c>
      <c r="H423" s="112" t="s">
        <v>657</v>
      </c>
      <c r="I423" s="106" t="s">
        <v>505</v>
      </c>
      <c r="J423" s="106" t="s">
        <v>658</v>
      </c>
      <c r="K423" s="106" t="s">
        <v>652</v>
      </c>
      <c r="L423" s="106">
        <v>1402</v>
      </c>
      <c r="M423" s="106" t="s">
        <v>1010</v>
      </c>
      <c r="N423" s="118">
        <v>18946.57</v>
      </c>
      <c r="O423" s="18">
        <v>2014</v>
      </c>
    </row>
    <row r="424" spans="1:15">
      <c r="A424" s="105" t="s">
        <v>993</v>
      </c>
      <c r="B424" s="106" t="s">
        <v>643</v>
      </c>
      <c r="C424" s="106">
        <v>6101162</v>
      </c>
      <c r="D424" s="106">
        <v>2014</v>
      </c>
      <c r="E424" s="116">
        <v>7</v>
      </c>
      <c r="F424" s="107">
        <v>9</v>
      </c>
      <c r="G424" s="117" t="s">
        <v>860</v>
      </c>
      <c r="H424" s="112" t="s">
        <v>657</v>
      </c>
      <c r="I424" s="106" t="s">
        <v>505</v>
      </c>
      <c r="J424" s="106" t="s">
        <v>658</v>
      </c>
      <c r="K424" s="106" t="s">
        <v>652</v>
      </c>
      <c r="L424" s="106">
        <v>1403</v>
      </c>
      <c r="M424" s="106" t="s">
        <v>1010</v>
      </c>
      <c r="N424" s="118">
        <v>20559.14</v>
      </c>
      <c r="O424" s="18">
        <v>2014</v>
      </c>
    </row>
    <row r="425" spans="1:15">
      <c r="A425" s="105" t="s">
        <v>993</v>
      </c>
      <c r="B425" s="106" t="s">
        <v>643</v>
      </c>
      <c r="C425" s="106">
        <v>6101162</v>
      </c>
      <c r="D425" s="106">
        <v>2014</v>
      </c>
      <c r="E425" s="116">
        <v>7</v>
      </c>
      <c r="F425" s="107">
        <v>9</v>
      </c>
      <c r="G425" s="117" t="s">
        <v>860</v>
      </c>
      <c r="H425" s="112" t="s">
        <v>657</v>
      </c>
      <c r="I425" s="106" t="s">
        <v>505</v>
      </c>
      <c r="J425" s="106" t="s">
        <v>658</v>
      </c>
      <c r="K425" s="106" t="s">
        <v>652</v>
      </c>
      <c r="L425" s="106">
        <v>1404</v>
      </c>
      <c r="M425" s="106" t="s">
        <v>1010</v>
      </c>
      <c r="N425" s="118">
        <v>36916.120000000003</v>
      </c>
      <c r="O425" s="18">
        <v>2014</v>
      </c>
    </row>
    <row r="426" spans="1:15">
      <c r="A426" s="105" t="s">
        <v>993</v>
      </c>
      <c r="B426" s="106" t="s">
        <v>643</v>
      </c>
      <c r="C426" s="106">
        <v>6101162</v>
      </c>
      <c r="D426" s="106">
        <v>2014</v>
      </c>
      <c r="E426" s="116">
        <v>7</v>
      </c>
      <c r="F426" s="107">
        <v>9</v>
      </c>
      <c r="G426" s="117" t="s">
        <v>860</v>
      </c>
      <c r="H426" s="112" t="s">
        <v>657</v>
      </c>
      <c r="I426" s="106" t="s">
        <v>505</v>
      </c>
      <c r="J426" s="106" t="s">
        <v>658</v>
      </c>
      <c r="K426" s="106" t="s">
        <v>652</v>
      </c>
      <c r="L426" s="106">
        <v>1405</v>
      </c>
      <c r="M426" s="106" t="s">
        <v>1010</v>
      </c>
      <c r="N426" s="118">
        <v>30671.4</v>
      </c>
      <c r="O426" s="18">
        <v>2014</v>
      </c>
    </row>
    <row r="427" spans="1:15">
      <c r="A427" s="105" t="s">
        <v>993</v>
      </c>
      <c r="B427" s="106" t="s">
        <v>643</v>
      </c>
      <c r="C427" s="106">
        <v>6101162</v>
      </c>
      <c r="D427" s="106">
        <v>2014</v>
      </c>
      <c r="E427" s="116">
        <v>7</v>
      </c>
      <c r="F427" s="107">
        <v>9</v>
      </c>
      <c r="G427" s="117" t="s">
        <v>860</v>
      </c>
      <c r="H427" s="112" t="s">
        <v>657</v>
      </c>
      <c r="I427" s="106" t="s">
        <v>505</v>
      </c>
      <c r="J427" s="106" t="s">
        <v>658</v>
      </c>
      <c r="K427" s="106" t="s">
        <v>652</v>
      </c>
      <c r="L427" s="106">
        <v>1406</v>
      </c>
      <c r="M427" s="106" t="s">
        <v>1010</v>
      </c>
      <c r="N427" s="118">
        <v>37504.21</v>
      </c>
      <c r="O427" s="18">
        <v>2014</v>
      </c>
    </row>
    <row r="428" spans="1:15">
      <c r="A428" s="105" t="s">
        <v>993</v>
      </c>
      <c r="B428" s="106" t="s">
        <v>643</v>
      </c>
      <c r="C428" s="106">
        <v>6101163</v>
      </c>
      <c r="D428" s="106">
        <v>2014</v>
      </c>
      <c r="E428" s="116">
        <v>7</v>
      </c>
      <c r="F428" s="107">
        <v>10</v>
      </c>
      <c r="G428" s="117" t="s">
        <v>860</v>
      </c>
      <c r="H428" s="112" t="s">
        <v>657</v>
      </c>
      <c r="I428" s="106" t="s">
        <v>504</v>
      </c>
      <c r="J428" s="106" t="s">
        <v>658</v>
      </c>
      <c r="K428" s="106" t="s">
        <v>652</v>
      </c>
      <c r="L428" s="106">
        <v>1312</v>
      </c>
      <c r="M428" s="106" t="s">
        <v>1010</v>
      </c>
      <c r="N428" s="118">
        <v>19</v>
      </c>
      <c r="O428" s="18">
        <v>2013</v>
      </c>
    </row>
    <row r="429" spans="1:15">
      <c r="A429" s="105" t="s">
        <v>993</v>
      </c>
      <c r="B429" s="106" t="s">
        <v>643</v>
      </c>
      <c r="C429" s="106">
        <v>6101163</v>
      </c>
      <c r="D429" s="106">
        <v>2014</v>
      </c>
      <c r="E429" s="116">
        <v>7</v>
      </c>
      <c r="F429" s="107">
        <v>10</v>
      </c>
      <c r="G429" s="117" t="s">
        <v>860</v>
      </c>
      <c r="H429" s="112" t="s">
        <v>657</v>
      </c>
      <c r="I429" s="106" t="s">
        <v>504</v>
      </c>
      <c r="J429" s="106" t="s">
        <v>658</v>
      </c>
      <c r="K429" s="106" t="s">
        <v>652</v>
      </c>
      <c r="L429" s="106">
        <v>1401</v>
      </c>
      <c r="M429" s="106" t="s">
        <v>1010</v>
      </c>
      <c r="N429" s="118">
        <v>78489</v>
      </c>
      <c r="O429" s="18">
        <v>2014</v>
      </c>
    </row>
    <row r="430" spans="1:15">
      <c r="A430" s="105" t="s">
        <v>993</v>
      </c>
      <c r="B430" s="106" t="s">
        <v>643</v>
      </c>
      <c r="C430" s="106">
        <v>6101163</v>
      </c>
      <c r="D430" s="106">
        <v>2014</v>
      </c>
      <c r="E430" s="116">
        <v>7</v>
      </c>
      <c r="F430" s="107">
        <v>10</v>
      </c>
      <c r="G430" s="117" t="s">
        <v>860</v>
      </c>
      <c r="H430" s="112" t="s">
        <v>657</v>
      </c>
      <c r="I430" s="106" t="s">
        <v>504</v>
      </c>
      <c r="J430" s="106" t="s">
        <v>658</v>
      </c>
      <c r="K430" s="106" t="s">
        <v>652</v>
      </c>
      <c r="L430" s="106">
        <v>1402</v>
      </c>
      <c r="M430" s="106" t="s">
        <v>1010</v>
      </c>
      <c r="N430" s="118">
        <v>136163.5</v>
      </c>
      <c r="O430" s="18">
        <v>2014</v>
      </c>
    </row>
    <row r="431" spans="1:15">
      <c r="A431" s="105" t="s">
        <v>993</v>
      </c>
      <c r="B431" s="106" t="s">
        <v>643</v>
      </c>
      <c r="C431" s="106">
        <v>6101163</v>
      </c>
      <c r="D431" s="106">
        <v>2014</v>
      </c>
      <c r="E431" s="116">
        <v>7</v>
      </c>
      <c r="F431" s="107">
        <v>10</v>
      </c>
      <c r="G431" s="117" t="s">
        <v>860</v>
      </c>
      <c r="H431" s="112" t="s">
        <v>657</v>
      </c>
      <c r="I431" s="106" t="s">
        <v>504</v>
      </c>
      <c r="J431" s="106" t="s">
        <v>658</v>
      </c>
      <c r="K431" s="106" t="s">
        <v>652</v>
      </c>
      <c r="L431" s="106">
        <v>1403</v>
      </c>
      <c r="M431" s="106" t="s">
        <v>1010</v>
      </c>
      <c r="N431" s="118">
        <v>95266</v>
      </c>
      <c r="O431" s="18">
        <v>2014</v>
      </c>
    </row>
    <row r="432" spans="1:15">
      <c r="A432" s="105" t="s">
        <v>993</v>
      </c>
      <c r="B432" s="106" t="s">
        <v>643</v>
      </c>
      <c r="C432" s="106">
        <v>6101163</v>
      </c>
      <c r="D432" s="106">
        <v>2014</v>
      </c>
      <c r="E432" s="116">
        <v>7</v>
      </c>
      <c r="F432" s="107">
        <v>10</v>
      </c>
      <c r="G432" s="117" t="s">
        <v>860</v>
      </c>
      <c r="H432" s="112" t="s">
        <v>657</v>
      </c>
      <c r="I432" s="106" t="s">
        <v>504</v>
      </c>
      <c r="J432" s="106" t="s">
        <v>658</v>
      </c>
      <c r="K432" s="106" t="s">
        <v>652</v>
      </c>
      <c r="L432" s="106">
        <v>1404</v>
      </c>
      <c r="M432" s="106" t="s">
        <v>1010</v>
      </c>
      <c r="N432" s="118">
        <v>58054.5</v>
      </c>
      <c r="O432" s="18">
        <v>2014</v>
      </c>
    </row>
    <row r="433" spans="1:15">
      <c r="A433" s="105" t="s">
        <v>993</v>
      </c>
      <c r="B433" s="106" t="s">
        <v>643</v>
      </c>
      <c r="C433" s="106">
        <v>6101163</v>
      </c>
      <c r="D433" s="106">
        <v>2014</v>
      </c>
      <c r="E433" s="116">
        <v>7</v>
      </c>
      <c r="F433" s="107">
        <v>10</v>
      </c>
      <c r="G433" s="117" t="s">
        <v>860</v>
      </c>
      <c r="H433" s="112" t="s">
        <v>657</v>
      </c>
      <c r="I433" s="106" t="s">
        <v>504</v>
      </c>
      <c r="J433" s="106" t="s">
        <v>658</v>
      </c>
      <c r="K433" s="106" t="s">
        <v>652</v>
      </c>
      <c r="L433" s="106">
        <v>1405</v>
      </c>
      <c r="M433" s="106" t="s">
        <v>1010</v>
      </c>
      <c r="N433" s="118">
        <v>72323.5</v>
      </c>
      <c r="O433" s="18">
        <v>2014</v>
      </c>
    </row>
    <row r="434" spans="1:15">
      <c r="A434" s="105" t="s">
        <v>993</v>
      </c>
      <c r="B434" s="106" t="s">
        <v>643</v>
      </c>
      <c r="C434" s="106">
        <v>6101163</v>
      </c>
      <c r="D434" s="106">
        <v>2014</v>
      </c>
      <c r="E434" s="116">
        <v>7</v>
      </c>
      <c r="F434" s="107">
        <v>10</v>
      </c>
      <c r="G434" s="117" t="s">
        <v>860</v>
      </c>
      <c r="H434" s="112" t="s">
        <v>657</v>
      </c>
      <c r="I434" s="106" t="s">
        <v>504</v>
      </c>
      <c r="J434" s="106" t="s">
        <v>658</v>
      </c>
      <c r="K434" s="106" t="s">
        <v>652</v>
      </c>
      <c r="L434" s="106">
        <v>1406</v>
      </c>
      <c r="M434" s="106" t="s">
        <v>1010</v>
      </c>
      <c r="N434" s="118">
        <v>54924.25</v>
      </c>
      <c r="O434" s="18">
        <v>2014</v>
      </c>
    </row>
    <row r="435" spans="1:15">
      <c r="A435" s="105" t="s">
        <v>993</v>
      </c>
      <c r="B435" s="106" t="s">
        <v>643</v>
      </c>
      <c r="C435" s="106">
        <v>6101165</v>
      </c>
      <c r="D435" s="106">
        <v>2014</v>
      </c>
      <c r="E435" s="116">
        <v>7</v>
      </c>
      <c r="F435" s="107">
        <v>14</v>
      </c>
      <c r="G435" s="117" t="s">
        <v>860</v>
      </c>
      <c r="H435" s="112" t="s">
        <v>657</v>
      </c>
      <c r="I435" s="106" t="s">
        <v>534</v>
      </c>
      <c r="J435" s="106" t="s">
        <v>658</v>
      </c>
      <c r="K435" s="106" t="s">
        <v>668</v>
      </c>
      <c r="L435" s="106">
        <v>1405</v>
      </c>
      <c r="M435" s="106" t="s">
        <v>654</v>
      </c>
      <c r="N435" s="118">
        <v>122687</v>
      </c>
      <c r="O435" s="18">
        <v>2014</v>
      </c>
    </row>
    <row r="436" spans="1:15">
      <c r="A436" s="105" t="s">
        <v>993</v>
      </c>
      <c r="B436" s="106" t="s">
        <v>643</v>
      </c>
      <c r="C436" s="106">
        <v>6101170</v>
      </c>
      <c r="D436" s="106">
        <v>2014</v>
      </c>
      <c r="E436" s="116">
        <v>7</v>
      </c>
      <c r="F436" s="107">
        <v>15</v>
      </c>
      <c r="G436" s="117" t="s">
        <v>860</v>
      </c>
      <c r="H436" s="112" t="s">
        <v>657</v>
      </c>
      <c r="I436" s="106" t="s">
        <v>533</v>
      </c>
      <c r="J436" s="106" t="s">
        <v>658</v>
      </c>
      <c r="K436" s="106" t="s">
        <v>652</v>
      </c>
      <c r="L436" s="106">
        <v>1406</v>
      </c>
      <c r="M436" s="106" t="s">
        <v>649</v>
      </c>
      <c r="N436" s="118">
        <v>255680.24</v>
      </c>
      <c r="O436" s="18">
        <v>2014</v>
      </c>
    </row>
    <row r="437" spans="1:15">
      <c r="A437" s="105" t="s">
        <v>993</v>
      </c>
      <c r="B437" s="106" t="s">
        <v>643</v>
      </c>
      <c r="C437" s="106">
        <v>6101173</v>
      </c>
      <c r="D437" s="106">
        <v>2014</v>
      </c>
      <c r="E437" s="116">
        <v>7</v>
      </c>
      <c r="F437" s="107">
        <v>17</v>
      </c>
      <c r="G437" s="117" t="s">
        <v>860</v>
      </c>
      <c r="H437" s="112" t="s">
        <v>657</v>
      </c>
      <c r="I437" s="106" t="s">
        <v>533</v>
      </c>
      <c r="J437" s="106" t="s">
        <v>658</v>
      </c>
      <c r="K437" s="106" t="s">
        <v>652</v>
      </c>
      <c r="L437" s="106">
        <v>1404</v>
      </c>
      <c r="M437" s="106" t="s">
        <v>649</v>
      </c>
      <c r="N437" s="118">
        <v>485152.42</v>
      </c>
      <c r="O437" s="18">
        <v>2014</v>
      </c>
    </row>
    <row r="438" spans="1:15">
      <c r="A438" s="105" t="s">
        <v>993</v>
      </c>
      <c r="B438" s="106" t="s">
        <v>643</v>
      </c>
      <c r="C438" s="106" t="s">
        <v>1011</v>
      </c>
      <c r="D438" s="106">
        <v>2014</v>
      </c>
      <c r="E438" s="116">
        <v>7</v>
      </c>
      <c r="F438" s="107">
        <v>22</v>
      </c>
      <c r="G438" s="117" t="s">
        <v>860</v>
      </c>
      <c r="H438" s="112" t="s">
        <v>657</v>
      </c>
      <c r="I438" s="106" t="s">
        <v>535</v>
      </c>
      <c r="J438" s="106" t="s">
        <v>658</v>
      </c>
      <c r="K438" s="106" t="s">
        <v>659</v>
      </c>
      <c r="L438" s="106">
        <v>1406</v>
      </c>
      <c r="M438" s="106" t="s">
        <v>654</v>
      </c>
      <c r="N438" s="118">
        <v>13938.21</v>
      </c>
      <c r="O438" s="18">
        <v>2014</v>
      </c>
    </row>
    <row r="439" spans="1:15">
      <c r="A439" s="105" t="s">
        <v>993</v>
      </c>
      <c r="B439" s="106" t="s">
        <v>643</v>
      </c>
      <c r="C439" s="106" t="s">
        <v>1012</v>
      </c>
      <c r="D439" s="106">
        <v>2014</v>
      </c>
      <c r="E439" s="116">
        <v>7</v>
      </c>
      <c r="F439" s="107">
        <v>23</v>
      </c>
      <c r="G439" s="117" t="s">
        <v>860</v>
      </c>
      <c r="H439" s="112" t="s">
        <v>657</v>
      </c>
      <c r="I439" s="106" t="s">
        <v>532</v>
      </c>
      <c r="J439" s="106" t="s">
        <v>658</v>
      </c>
      <c r="K439" s="106" t="s">
        <v>661</v>
      </c>
      <c r="L439" s="106">
        <v>1401</v>
      </c>
      <c r="M439" s="106" t="s">
        <v>654</v>
      </c>
      <c r="N439" s="118">
        <v>125334.86</v>
      </c>
      <c r="O439" s="18">
        <v>2014</v>
      </c>
    </row>
    <row r="440" spans="1:15">
      <c r="A440" s="105" t="s">
        <v>993</v>
      </c>
      <c r="B440" s="106" t="s">
        <v>643</v>
      </c>
      <c r="C440" s="106" t="s">
        <v>1013</v>
      </c>
      <c r="D440" s="106">
        <v>2014</v>
      </c>
      <c r="E440" s="116">
        <v>7</v>
      </c>
      <c r="F440" s="107">
        <v>23</v>
      </c>
      <c r="G440" s="117" t="s">
        <v>860</v>
      </c>
      <c r="H440" s="112" t="s">
        <v>657</v>
      </c>
      <c r="I440" s="106" t="s">
        <v>532</v>
      </c>
      <c r="J440" s="106" t="s">
        <v>658</v>
      </c>
      <c r="K440" s="106" t="s">
        <v>661</v>
      </c>
      <c r="L440" s="106">
        <v>1402</v>
      </c>
      <c r="M440" s="106" t="s">
        <v>654</v>
      </c>
      <c r="N440" s="118">
        <v>110110.38</v>
      </c>
      <c r="O440" s="18">
        <v>2014</v>
      </c>
    </row>
    <row r="441" spans="1:15">
      <c r="A441" s="105" t="s">
        <v>993</v>
      </c>
      <c r="B441" s="106" t="s">
        <v>643</v>
      </c>
      <c r="C441" s="106">
        <v>6101181</v>
      </c>
      <c r="D441" s="106">
        <v>2014</v>
      </c>
      <c r="E441" s="116">
        <v>8</v>
      </c>
      <c r="F441" s="107">
        <v>8</v>
      </c>
      <c r="G441" s="117" t="s">
        <v>860</v>
      </c>
      <c r="H441" s="112" t="s">
        <v>646</v>
      </c>
      <c r="I441" s="106" t="s">
        <v>498</v>
      </c>
      <c r="J441" s="106" t="s">
        <v>647</v>
      </c>
      <c r="K441" s="106" t="s">
        <v>899</v>
      </c>
      <c r="L441" s="106">
        <v>1404</v>
      </c>
      <c r="M441" s="106" t="s">
        <v>664</v>
      </c>
      <c r="N441" s="118">
        <v>5420.96</v>
      </c>
      <c r="O441" s="18">
        <v>2014</v>
      </c>
    </row>
    <row r="442" spans="1:15">
      <c r="A442" s="105" t="s">
        <v>993</v>
      </c>
      <c r="B442" s="106" t="s">
        <v>643</v>
      </c>
      <c r="C442" s="106">
        <v>6101182</v>
      </c>
      <c r="D442" s="106">
        <v>2014</v>
      </c>
      <c r="E442" s="116">
        <v>8</v>
      </c>
      <c r="F442" s="107">
        <v>8</v>
      </c>
      <c r="G442" s="117" t="s">
        <v>860</v>
      </c>
      <c r="H442" s="112" t="s">
        <v>646</v>
      </c>
      <c r="I442" s="106" t="s">
        <v>498</v>
      </c>
      <c r="J442" s="106" t="s">
        <v>647</v>
      </c>
      <c r="K442" s="106" t="s">
        <v>899</v>
      </c>
      <c r="L442" s="106">
        <v>1405</v>
      </c>
      <c r="M442" s="106" t="s">
        <v>664</v>
      </c>
      <c r="N442" s="118">
        <v>2458.5500000000002</v>
      </c>
      <c r="O442" s="18">
        <v>2014</v>
      </c>
    </row>
    <row r="443" spans="1:15">
      <c r="A443" s="105" t="s">
        <v>993</v>
      </c>
      <c r="B443" s="106" t="s">
        <v>643</v>
      </c>
      <c r="C443" s="106">
        <v>6101193</v>
      </c>
      <c r="D443" s="106">
        <v>2014</v>
      </c>
      <c r="E443" s="116">
        <v>8</v>
      </c>
      <c r="F443" s="107">
        <v>13</v>
      </c>
      <c r="G443" s="117" t="s">
        <v>860</v>
      </c>
      <c r="H443" s="112" t="s">
        <v>646</v>
      </c>
      <c r="I443" s="106" t="s">
        <v>505</v>
      </c>
      <c r="J443" s="106" t="s">
        <v>647</v>
      </c>
      <c r="K443" s="106" t="s">
        <v>652</v>
      </c>
      <c r="L443" s="106">
        <v>1407</v>
      </c>
      <c r="M443" s="106" t="s">
        <v>1010</v>
      </c>
      <c r="N443" s="118">
        <v>25847.63</v>
      </c>
      <c r="O443" s="18">
        <v>2014</v>
      </c>
    </row>
    <row r="444" spans="1:15">
      <c r="A444" s="105" t="s">
        <v>1014</v>
      </c>
      <c r="B444" s="106" t="s">
        <v>643</v>
      </c>
      <c r="C444" s="106" t="s">
        <v>1015</v>
      </c>
      <c r="D444" s="106">
        <v>2014</v>
      </c>
      <c r="E444" s="116">
        <v>8</v>
      </c>
      <c r="F444" s="107">
        <v>7</v>
      </c>
      <c r="G444" s="117" t="s">
        <v>860</v>
      </c>
      <c r="H444" s="112" t="s">
        <v>646</v>
      </c>
      <c r="I444" s="106" t="s">
        <v>523</v>
      </c>
      <c r="J444" s="106" t="s">
        <v>647</v>
      </c>
      <c r="K444" s="106" t="s">
        <v>694</v>
      </c>
      <c r="L444" s="106">
        <v>1407</v>
      </c>
      <c r="M444" s="106" t="s">
        <v>654</v>
      </c>
      <c r="N444" s="118">
        <v>1988.42</v>
      </c>
      <c r="O444" s="18">
        <v>2014</v>
      </c>
    </row>
    <row r="445" spans="1:15">
      <c r="A445" s="105" t="s">
        <v>1014</v>
      </c>
      <c r="B445" s="106" t="s">
        <v>643</v>
      </c>
      <c r="C445" s="106" t="s">
        <v>1016</v>
      </c>
      <c r="D445" s="106">
        <v>2014</v>
      </c>
      <c r="E445" s="116">
        <v>8</v>
      </c>
      <c r="F445" s="107">
        <v>27</v>
      </c>
      <c r="G445" s="117" t="s">
        <v>860</v>
      </c>
      <c r="H445" s="112" t="s">
        <v>646</v>
      </c>
      <c r="I445" s="102" t="s">
        <v>525</v>
      </c>
      <c r="J445" s="106" t="s">
        <v>647</v>
      </c>
      <c r="K445" s="106" t="s">
        <v>708</v>
      </c>
      <c r="L445" s="106">
        <v>1405</v>
      </c>
      <c r="M445" s="106" t="s">
        <v>654</v>
      </c>
      <c r="N445" s="118">
        <v>84675.01</v>
      </c>
      <c r="O445" s="18">
        <v>2014</v>
      </c>
    </row>
    <row r="446" spans="1:15">
      <c r="A446" s="105" t="s">
        <v>993</v>
      </c>
      <c r="B446" s="106" t="s">
        <v>643</v>
      </c>
      <c r="C446" s="106">
        <v>6101180</v>
      </c>
      <c r="D446" s="106">
        <v>2014</v>
      </c>
      <c r="E446" s="116">
        <v>8</v>
      </c>
      <c r="F446" s="107">
        <v>7</v>
      </c>
      <c r="G446" s="117" t="s">
        <v>860</v>
      </c>
      <c r="H446" s="112" t="s">
        <v>657</v>
      </c>
      <c r="I446" s="106" t="s">
        <v>507</v>
      </c>
      <c r="J446" s="106" t="s">
        <v>658</v>
      </c>
      <c r="K446" s="106" t="s">
        <v>652</v>
      </c>
      <c r="L446" s="106">
        <v>1407</v>
      </c>
      <c r="M446" s="106" t="s">
        <v>1010</v>
      </c>
      <c r="N446" s="118">
        <v>59038.7</v>
      </c>
      <c r="O446" s="18">
        <v>2014</v>
      </c>
    </row>
    <row r="447" spans="1:15">
      <c r="A447" s="105" t="s">
        <v>993</v>
      </c>
      <c r="B447" s="106" t="s">
        <v>643</v>
      </c>
      <c r="C447" s="106">
        <v>6101184</v>
      </c>
      <c r="D447" s="106">
        <v>2014</v>
      </c>
      <c r="E447" s="116">
        <v>8</v>
      </c>
      <c r="F447" s="107">
        <v>11</v>
      </c>
      <c r="G447" s="117" t="s">
        <v>860</v>
      </c>
      <c r="H447" s="112" t="s">
        <v>657</v>
      </c>
      <c r="I447" s="106" t="s">
        <v>504</v>
      </c>
      <c r="J447" s="106" t="s">
        <v>658</v>
      </c>
      <c r="K447" s="106" t="s">
        <v>652</v>
      </c>
      <c r="L447" s="106">
        <v>1407</v>
      </c>
      <c r="M447" s="106" t="s">
        <v>1010</v>
      </c>
      <c r="N447" s="118">
        <v>82360.25</v>
      </c>
      <c r="O447" s="18">
        <v>2014</v>
      </c>
    </row>
    <row r="448" spans="1:15">
      <c r="A448" s="105" t="s">
        <v>993</v>
      </c>
      <c r="B448" s="106" t="s">
        <v>643</v>
      </c>
      <c r="C448" s="106">
        <v>6101192</v>
      </c>
      <c r="D448" s="106">
        <v>2014</v>
      </c>
      <c r="E448" s="116">
        <v>8</v>
      </c>
      <c r="F448" s="107">
        <v>13</v>
      </c>
      <c r="G448" s="117" t="s">
        <v>860</v>
      </c>
      <c r="H448" s="112" t="s">
        <v>657</v>
      </c>
      <c r="I448" s="106" t="s">
        <v>532</v>
      </c>
      <c r="J448" s="106" t="s">
        <v>658</v>
      </c>
      <c r="K448" s="106" t="s">
        <v>661</v>
      </c>
      <c r="L448" s="106">
        <v>1403</v>
      </c>
      <c r="M448" s="106" t="s">
        <v>654</v>
      </c>
      <c r="N448" s="118">
        <v>80771.490000000005</v>
      </c>
      <c r="O448" s="18">
        <v>2014</v>
      </c>
    </row>
    <row r="449" spans="1:15">
      <c r="A449" s="105" t="s">
        <v>993</v>
      </c>
      <c r="B449" s="106" t="s">
        <v>643</v>
      </c>
      <c r="C449" s="106">
        <v>6101196</v>
      </c>
      <c r="D449" s="106">
        <v>2014</v>
      </c>
      <c r="E449" s="116">
        <v>8</v>
      </c>
      <c r="F449" s="107">
        <v>18</v>
      </c>
      <c r="G449" s="117" t="s">
        <v>860</v>
      </c>
      <c r="H449" s="112" t="s">
        <v>657</v>
      </c>
      <c r="I449" s="106" t="s">
        <v>535</v>
      </c>
      <c r="J449" s="106" t="s">
        <v>658</v>
      </c>
      <c r="K449" s="106" t="s">
        <v>659</v>
      </c>
      <c r="L449" s="106">
        <v>1407</v>
      </c>
      <c r="M449" s="106" t="s">
        <v>654</v>
      </c>
      <c r="N449" s="118">
        <v>21424.67</v>
      </c>
      <c r="O449" s="18">
        <v>2014</v>
      </c>
    </row>
    <row r="450" spans="1:15">
      <c r="A450" s="105" t="s">
        <v>993</v>
      </c>
      <c r="B450" s="106" t="s">
        <v>643</v>
      </c>
      <c r="C450" s="106">
        <v>6101202</v>
      </c>
      <c r="D450" s="106">
        <v>2014</v>
      </c>
      <c r="E450" s="116">
        <v>8</v>
      </c>
      <c r="F450" s="107">
        <v>25</v>
      </c>
      <c r="G450" s="117" t="s">
        <v>860</v>
      </c>
      <c r="H450" s="112" t="s">
        <v>657</v>
      </c>
      <c r="I450" s="106" t="s">
        <v>499</v>
      </c>
      <c r="J450" s="106" t="s">
        <v>658</v>
      </c>
      <c r="K450" s="106" t="s">
        <v>652</v>
      </c>
      <c r="L450" s="106">
        <v>1404</v>
      </c>
      <c r="M450" s="106" t="s">
        <v>1010</v>
      </c>
      <c r="N450" s="118">
        <v>13354.26</v>
      </c>
      <c r="O450" s="18">
        <v>2014</v>
      </c>
    </row>
    <row r="451" spans="1:15">
      <c r="A451" s="105" t="s">
        <v>993</v>
      </c>
      <c r="B451" s="106" t="s">
        <v>643</v>
      </c>
      <c r="C451" s="106">
        <v>6101202</v>
      </c>
      <c r="D451" s="106">
        <v>2014</v>
      </c>
      <c r="E451" s="116">
        <v>8</v>
      </c>
      <c r="F451" s="107">
        <v>25</v>
      </c>
      <c r="G451" s="117" t="s">
        <v>860</v>
      </c>
      <c r="H451" s="112" t="s">
        <v>657</v>
      </c>
      <c r="I451" s="106" t="s">
        <v>499</v>
      </c>
      <c r="J451" s="106" t="s">
        <v>658</v>
      </c>
      <c r="K451" s="106" t="s">
        <v>652</v>
      </c>
      <c r="L451" s="106">
        <v>1405</v>
      </c>
      <c r="M451" s="106" t="s">
        <v>1010</v>
      </c>
      <c r="N451" s="118">
        <v>11514</v>
      </c>
      <c r="O451" s="18">
        <v>2014</v>
      </c>
    </row>
    <row r="452" spans="1:15">
      <c r="A452" s="105" t="s">
        <v>993</v>
      </c>
      <c r="B452" s="106" t="s">
        <v>643</v>
      </c>
      <c r="C452" s="106">
        <v>6101203</v>
      </c>
      <c r="D452" s="106">
        <v>2014</v>
      </c>
      <c r="E452" s="116">
        <v>8</v>
      </c>
      <c r="F452" s="107">
        <v>29</v>
      </c>
      <c r="G452" s="117" t="s">
        <v>860</v>
      </c>
      <c r="H452" s="112" t="s">
        <v>657</v>
      </c>
      <c r="I452" s="106" t="s">
        <v>499</v>
      </c>
      <c r="J452" s="106" t="s">
        <v>658</v>
      </c>
      <c r="K452" s="106" t="s">
        <v>652</v>
      </c>
      <c r="L452" s="106">
        <v>1404</v>
      </c>
      <c r="M452" s="106" t="s">
        <v>1010</v>
      </c>
      <c r="N452" s="118">
        <v>-13354.26</v>
      </c>
      <c r="O452" s="18">
        <v>2014</v>
      </c>
    </row>
    <row r="453" spans="1:15">
      <c r="A453" s="105" t="s">
        <v>993</v>
      </c>
      <c r="B453" s="106" t="s">
        <v>643</v>
      </c>
      <c r="C453" s="106">
        <v>6101203</v>
      </c>
      <c r="D453" s="106">
        <v>2014</v>
      </c>
      <c r="E453" s="116">
        <v>8</v>
      </c>
      <c r="F453" s="107">
        <v>29</v>
      </c>
      <c r="G453" s="117" t="s">
        <v>860</v>
      </c>
      <c r="H453" s="112" t="s">
        <v>657</v>
      </c>
      <c r="I453" s="106" t="s">
        <v>499</v>
      </c>
      <c r="J453" s="106" t="s">
        <v>658</v>
      </c>
      <c r="K453" s="106" t="s">
        <v>652</v>
      </c>
      <c r="L453" s="106">
        <v>1405</v>
      </c>
      <c r="M453" s="106" t="s">
        <v>1010</v>
      </c>
      <c r="N453" s="118">
        <v>-11514</v>
      </c>
      <c r="O453" s="18">
        <v>2014</v>
      </c>
    </row>
    <row r="454" spans="1:15">
      <c r="A454" s="105" t="s">
        <v>993</v>
      </c>
      <c r="B454" s="106" t="s">
        <v>643</v>
      </c>
      <c r="C454" s="106">
        <v>6101221</v>
      </c>
      <c r="D454" s="106">
        <v>2014</v>
      </c>
      <c r="E454" s="116">
        <v>9</v>
      </c>
      <c r="F454" s="107">
        <v>19</v>
      </c>
      <c r="G454" s="117" t="s">
        <v>860</v>
      </c>
      <c r="H454" s="112" t="s">
        <v>646</v>
      </c>
      <c r="I454" s="106" t="s">
        <v>526</v>
      </c>
      <c r="J454" s="106" t="s">
        <v>647</v>
      </c>
      <c r="K454" s="106" t="s">
        <v>1017</v>
      </c>
      <c r="L454" s="106">
        <v>1406</v>
      </c>
      <c r="M454" s="106" t="s">
        <v>654</v>
      </c>
      <c r="N454" s="118">
        <v>6096.51</v>
      </c>
      <c r="O454" s="18">
        <v>2014</v>
      </c>
    </row>
    <row r="455" spans="1:15">
      <c r="A455" s="105" t="s">
        <v>993</v>
      </c>
      <c r="B455" s="106" t="s">
        <v>643</v>
      </c>
      <c r="C455" s="106">
        <v>6101225</v>
      </c>
      <c r="D455" s="106">
        <v>2014</v>
      </c>
      <c r="E455" s="116">
        <v>9</v>
      </c>
      <c r="F455" s="107">
        <v>22</v>
      </c>
      <c r="G455" s="117" t="s">
        <v>860</v>
      </c>
      <c r="H455" s="112" t="s">
        <v>646</v>
      </c>
      <c r="I455" s="102" t="s">
        <v>525</v>
      </c>
      <c r="J455" s="106" t="s">
        <v>647</v>
      </c>
      <c r="K455" s="106" t="s">
        <v>708</v>
      </c>
      <c r="L455" s="106">
        <v>1406</v>
      </c>
      <c r="M455" s="106" t="s">
        <v>654</v>
      </c>
      <c r="N455" s="118">
        <v>82689.039999999994</v>
      </c>
      <c r="O455" s="18">
        <v>2014</v>
      </c>
    </row>
    <row r="456" spans="1:15">
      <c r="A456" s="105" t="s">
        <v>993</v>
      </c>
      <c r="B456" s="106" t="s">
        <v>643</v>
      </c>
      <c r="C456" s="106">
        <v>6101226</v>
      </c>
      <c r="D456" s="106">
        <v>2014</v>
      </c>
      <c r="E456" s="116">
        <v>9</v>
      </c>
      <c r="F456" s="107">
        <v>22</v>
      </c>
      <c r="G456" s="117" t="s">
        <v>860</v>
      </c>
      <c r="H456" s="112" t="s">
        <v>646</v>
      </c>
      <c r="I456" s="102" t="s">
        <v>518</v>
      </c>
      <c r="J456" s="106" t="s">
        <v>651</v>
      </c>
      <c r="K456" s="106" t="s">
        <v>694</v>
      </c>
      <c r="L456" s="106">
        <v>1406</v>
      </c>
      <c r="M456" s="106" t="s">
        <v>654</v>
      </c>
      <c r="N456" s="118">
        <v>15597.97</v>
      </c>
      <c r="O456" s="18">
        <v>2014</v>
      </c>
    </row>
    <row r="457" spans="1:15">
      <c r="A457" s="105" t="s">
        <v>993</v>
      </c>
      <c r="B457" s="106" t="s">
        <v>643</v>
      </c>
      <c r="C457" s="106">
        <v>6101226</v>
      </c>
      <c r="D457" s="106">
        <v>2014</v>
      </c>
      <c r="E457" s="116">
        <v>9</v>
      </c>
      <c r="F457" s="107">
        <v>22</v>
      </c>
      <c r="G457" s="117" t="s">
        <v>860</v>
      </c>
      <c r="H457" s="112" t="s">
        <v>646</v>
      </c>
      <c r="I457" s="102" t="s">
        <v>518</v>
      </c>
      <c r="J457" s="106" t="s">
        <v>651</v>
      </c>
      <c r="K457" s="106" t="s">
        <v>694</v>
      </c>
      <c r="L457" s="106">
        <v>1407</v>
      </c>
      <c r="M457" s="106" t="s">
        <v>654</v>
      </c>
      <c r="N457" s="118">
        <v>14895.7</v>
      </c>
      <c r="O457" s="18">
        <v>2014</v>
      </c>
    </row>
    <row r="458" spans="1:15">
      <c r="A458" s="105" t="s">
        <v>993</v>
      </c>
      <c r="B458" s="106" t="s">
        <v>643</v>
      </c>
      <c r="C458" s="106">
        <v>6101226</v>
      </c>
      <c r="D458" s="106">
        <v>2014</v>
      </c>
      <c r="E458" s="116">
        <v>9</v>
      </c>
      <c r="F458" s="107">
        <v>22</v>
      </c>
      <c r="G458" s="117" t="s">
        <v>860</v>
      </c>
      <c r="H458" s="112" t="s">
        <v>646</v>
      </c>
      <c r="I458" s="102" t="s">
        <v>518</v>
      </c>
      <c r="J458" s="106" t="s">
        <v>651</v>
      </c>
      <c r="K458" s="106" t="s">
        <v>694</v>
      </c>
      <c r="L458" s="106">
        <v>1408</v>
      </c>
      <c r="M458" s="106" t="s">
        <v>654</v>
      </c>
      <c r="N458" s="118">
        <v>14812.3</v>
      </c>
      <c r="O458" s="18">
        <v>2014</v>
      </c>
    </row>
    <row r="459" spans="1:15">
      <c r="A459" s="105" t="s">
        <v>993</v>
      </c>
      <c r="B459" s="106" t="s">
        <v>643</v>
      </c>
      <c r="C459" s="106">
        <v>6101227</v>
      </c>
      <c r="D459" s="106">
        <v>2014</v>
      </c>
      <c r="E459" s="116">
        <v>9</v>
      </c>
      <c r="F459" s="107">
        <v>22</v>
      </c>
      <c r="G459" s="117" t="s">
        <v>860</v>
      </c>
      <c r="H459" s="112" t="s">
        <v>646</v>
      </c>
      <c r="I459" s="102" t="s">
        <v>518</v>
      </c>
      <c r="J459" s="106" t="s">
        <v>651</v>
      </c>
      <c r="K459" s="106" t="s">
        <v>694</v>
      </c>
      <c r="L459" s="106">
        <v>1406</v>
      </c>
      <c r="M459" s="106" t="s">
        <v>664</v>
      </c>
      <c r="N459" s="118">
        <v>137.09</v>
      </c>
      <c r="O459" s="18">
        <v>2014</v>
      </c>
    </row>
    <row r="460" spans="1:15">
      <c r="A460" s="105" t="s">
        <v>993</v>
      </c>
      <c r="B460" s="106" t="s">
        <v>643</v>
      </c>
      <c r="C460" s="106">
        <v>6101227</v>
      </c>
      <c r="D460" s="106">
        <v>2014</v>
      </c>
      <c r="E460" s="116">
        <v>9</v>
      </c>
      <c r="F460" s="107">
        <v>22</v>
      </c>
      <c r="G460" s="117" t="s">
        <v>860</v>
      </c>
      <c r="H460" s="112" t="s">
        <v>646</v>
      </c>
      <c r="I460" s="102" t="s">
        <v>518</v>
      </c>
      <c r="J460" s="106" t="s">
        <v>651</v>
      </c>
      <c r="K460" s="106" t="s">
        <v>694</v>
      </c>
      <c r="L460" s="106">
        <v>1407</v>
      </c>
      <c r="M460" s="106" t="s">
        <v>664</v>
      </c>
      <c r="N460" s="118">
        <v>99.8</v>
      </c>
      <c r="O460" s="18">
        <v>2014</v>
      </c>
    </row>
    <row r="461" spans="1:15">
      <c r="A461" s="105" t="s">
        <v>993</v>
      </c>
      <c r="B461" s="106" t="s">
        <v>643</v>
      </c>
      <c r="C461" s="106">
        <v>6101227</v>
      </c>
      <c r="D461" s="106">
        <v>2014</v>
      </c>
      <c r="E461" s="116">
        <v>9</v>
      </c>
      <c r="F461" s="107">
        <v>22</v>
      </c>
      <c r="G461" s="117" t="s">
        <v>860</v>
      </c>
      <c r="H461" s="112" t="s">
        <v>646</v>
      </c>
      <c r="I461" s="102" t="s">
        <v>518</v>
      </c>
      <c r="J461" s="106" t="s">
        <v>651</v>
      </c>
      <c r="K461" s="106" t="s">
        <v>694</v>
      </c>
      <c r="L461" s="106">
        <v>1408</v>
      </c>
      <c r="M461" s="106" t="s">
        <v>664</v>
      </c>
      <c r="N461" s="118">
        <v>121.5</v>
      </c>
      <c r="O461" s="18">
        <v>2014</v>
      </c>
    </row>
    <row r="462" spans="1:15">
      <c r="A462" s="105" t="s">
        <v>1014</v>
      </c>
      <c r="B462" s="106" t="s">
        <v>643</v>
      </c>
      <c r="C462" s="106" t="s">
        <v>1018</v>
      </c>
      <c r="D462" s="106">
        <v>2014</v>
      </c>
      <c r="E462" s="116">
        <v>9</v>
      </c>
      <c r="F462" s="107">
        <v>19</v>
      </c>
      <c r="G462" s="117" t="s">
        <v>860</v>
      </c>
      <c r="H462" s="112" t="s">
        <v>646</v>
      </c>
      <c r="I462" s="102" t="s">
        <v>531</v>
      </c>
      <c r="J462" s="106" t="s">
        <v>647</v>
      </c>
      <c r="K462" s="106" t="s">
        <v>659</v>
      </c>
      <c r="L462" s="106">
        <v>1404</v>
      </c>
      <c r="M462" s="106" t="s">
        <v>664</v>
      </c>
      <c r="N462" s="118">
        <v>6821.25</v>
      </c>
      <c r="O462" s="18">
        <v>2014</v>
      </c>
    </row>
    <row r="463" spans="1:15">
      <c r="A463" s="105" t="s">
        <v>1014</v>
      </c>
      <c r="B463" s="106" t="s">
        <v>643</v>
      </c>
      <c r="C463" s="106" t="s">
        <v>1019</v>
      </c>
      <c r="D463" s="106">
        <v>2014</v>
      </c>
      <c r="E463" s="116">
        <v>9</v>
      </c>
      <c r="F463" s="107">
        <v>19</v>
      </c>
      <c r="G463" s="117" t="s">
        <v>860</v>
      </c>
      <c r="H463" s="112" t="s">
        <v>646</v>
      </c>
      <c r="I463" s="102" t="s">
        <v>531</v>
      </c>
      <c r="J463" s="106" t="s">
        <v>647</v>
      </c>
      <c r="K463" s="106" t="s">
        <v>659</v>
      </c>
      <c r="L463" s="106">
        <v>1405</v>
      </c>
      <c r="M463" s="106" t="s">
        <v>664</v>
      </c>
      <c r="N463" s="118">
        <v>6659.75</v>
      </c>
      <c r="O463" s="18">
        <v>2014</v>
      </c>
    </row>
    <row r="464" spans="1:15">
      <c r="A464" s="105" t="s">
        <v>1014</v>
      </c>
      <c r="B464" s="106" t="s">
        <v>643</v>
      </c>
      <c r="C464" s="106" t="s">
        <v>1020</v>
      </c>
      <c r="D464" s="106">
        <v>2014</v>
      </c>
      <c r="E464" s="116">
        <v>9</v>
      </c>
      <c r="F464" s="107">
        <v>22</v>
      </c>
      <c r="G464" s="117" t="s">
        <v>860</v>
      </c>
      <c r="H464" s="112" t="s">
        <v>646</v>
      </c>
      <c r="I464" s="102" t="s">
        <v>518</v>
      </c>
      <c r="J464" s="106" t="s">
        <v>651</v>
      </c>
      <c r="K464" s="106" t="s">
        <v>694</v>
      </c>
      <c r="L464" s="106">
        <v>1404</v>
      </c>
      <c r="M464" s="106" t="s">
        <v>654</v>
      </c>
      <c r="N464" s="118">
        <v>15609.52</v>
      </c>
      <c r="O464" s="18">
        <v>2014</v>
      </c>
    </row>
    <row r="465" spans="1:15">
      <c r="A465" s="105" t="s">
        <v>1014</v>
      </c>
      <c r="B465" s="106" t="s">
        <v>643</v>
      </c>
      <c r="C465" s="106" t="s">
        <v>1020</v>
      </c>
      <c r="D465" s="106">
        <v>2014</v>
      </c>
      <c r="E465" s="116">
        <v>9</v>
      </c>
      <c r="F465" s="107">
        <v>22</v>
      </c>
      <c r="G465" s="117" t="s">
        <v>860</v>
      </c>
      <c r="H465" s="112" t="s">
        <v>646</v>
      </c>
      <c r="I465" s="102" t="s">
        <v>518</v>
      </c>
      <c r="J465" s="106" t="s">
        <v>651</v>
      </c>
      <c r="K465" s="106" t="s">
        <v>694</v>
      </c>
      <c r="L465" s="106">
        <v>1405</v>
      </c>
      <c r="M465" s="106" t="s">
        <v>654</v>
      </c>
      <c r="N465" s="118">
        <v>14841.52</v>
      </c>
      <c r="O465" s="18">
        <v>2014</v>
      </c>
    </row>
    <row r="466" spans="1:15">
      <c r="A466" s="105" t="s">
        <v>1014</v>
      </c>
      <c r="B466" s="106" t="s">
        <v>643</v>
      </c>
      <c r="C466" s="106" t="s">
        <v>1021</v>
      </c>
      <c r="D466" s="106">
        <v>2014</v>
      </c>
      <c r="E466" s="116">
        <v>9</v>
      </c>
      <c r="F466" s="107">
        <v>22</v>
      </c>
      <c r="G466" s="117" t="s">
        <v>860</v>
      </c>
      <c r="H466" s="112" t="s">
        <v>646</v>
      </c>
      <c r="I466" s="102" t="s">
        <v>518</v>
      </c>
      <c r="J466" s="106" t="s">
        <v>651</v>
      </c>
      <c r="K466" s="106" t="s">
        <v>694</v>
      </c>
      <c r="L466" s="106">
        <v>1404</v>
      </c>
      <c r="M466" s="106" t="s">
        <v>664</v>
      </c>
      <c r="N466" s="118">
        <v>146.19</v>
      </c>
      <c r="O466" s="18">
        <v>2014</v>
      </c>
    </row>
    <row r="467" spans="1:15">
      <c r="A467" s="105" t="s">
        <v>1014</v>
      </c>
      <c r="B467" s="106" t="s">
        <v>643</v>
      </c>
      <c r="C467" s="106" t="s">
        <v>1021</v>
      </c>
      <c r="D467" s="106">
        <v>2014</v>
      </c>
      <c r="E467" s="116">
        <v>9</v>
      </c>
      <c r="F467" s="107">
        <v>22</v>
      </c>
      <c r="G467" s="117" t="s">
        <v>860</v>
      </c>
      <c r="H467" s="112" t="s">
        <v>646</v>
      </c>
      <c r="I467" s="102" t="s">
        <v>518</v>
      </c>
      <c r="J467" s="106" t="s">
        <v>651</v>
      </c>
      <c r="K467" s="106" t="s">
        <v>694</v>
      </c>
      <c r="L467" s="106">
        <v>1405</v>
      </c>
      <c r="M467" s="106" t="s">
        <v>664</v>
      </c>
      <c r="N467" s="118">
        <v>138.55000000000001</v>
      </c>
      <c r="O467" s="18">
        <v>2014</v>
      </c>
    </row>
    <row r="468" spans="1:15">
      <c r="A468" s="105" t="s">
        <v>993</v>
      </c>
      <c r="B468" s="106" t="s">
        <v>643</v>
      </c>
      <c r="C468" s="106">
        <v>6101216</v>
      </c>
      <c r="D468" s="106">
        <v>2014</v>
      </c>
      <c r="E468" s="116">
        <v>9</v>
      </c>
      <c r="F468" s="107">
        <v>17</v>
      </c>
      <c r="G468" s="117" t="s">
        <v>860</v>
      </c>
      <c r="H468" s="112" t="s">
        <v>657</v>
      </c>
      <c r="I468" s="106" t="s">
        <v>534</v>
      </c>
      <c r="J468" s="106" t="s">
        <v>658</v>
      </c>
      <c r="K468" s="106" t="s">
        <v>668</v>
      </c>
      <c r="L468" s="106">
        <v>1406</v>
      </c>
      <c r="M468" s="106" t="s">
        <v>654</v>
      </c>
      <c r="N468" s="118">
        <v>132690</v>
      </c>
      <c r="O468" s="18">
        <v>2014</v>
      </c>
    </row>
    <row r="469" spans="1:15">
      <c r="A469" s="105" t="s">
        <v>993</v>
      </c>
      <c r="B469" s="106" t="s">
        <v>643</v>
      </c>
      <c r="C469" s="106">
        <v>6101219</v>
      </c>
      <c r="D469" s="106">
        <v>2014</v>
      </c>
      <c r="E469" s="116">
        <v>9</v>
      </c>
      <c r="F469" s="107">
        <v>18</v>
      </c>
      <c r="G469" s="117" t="s">
        <v>860</v>
      </c>
      <c r="H469" s="112" t="s">
        <v>657</v>
      </c>
      <c r="I469" s="106" t="s">
        <v>533</v>
      </c>
      <c r="J469" s="106" t="s">
        <v>658</v>
      </c>
      <c r="K469" s="106" t="s">
        <v>652</v>
      </c>
      <c r="L469" s="106">
        <v>1408</v>
      </c>
      <c r="M469" s="106" t="s">
        <v>649</v>
      </c>
      <c r="N469" s="118">
        <v>739962.97</v>
      </c>
      <c r="O469" s="18">
        <v>2014</v>
      </c>
    </row>
    <row r="470" spans="1:15">
      <c r="A470" s="105" t="s">
        <v>993</v>
      </c>
      <c r="B470" s="106" t="s">
        <v>643</v>
      </c>
      <c r="C470" s="106">
        <v>6101222</v>
      </c>
      <c r="D470" s="106">
        <v>2014</v>
      </c>
      <c r="E470" s="116">
        <v>9</v>
      </c>
      <c r="F470" s="107">
        <v>19</v>
      </c>
      <c r="G470" s="117" t="s">
        <v>860</v>
      </c>
      <c r="H470" s="112" t="s">
        <v>657</v>
      </c>
      <c r="I470" s="106" t="s">
        <v>534</v>
      </c>
      <c r="J470" s="106" t="s">
        <v>658</v>
      </c>
      <c r="K470" s="106" t="s">
        <v>668</v>
      </c>
      <c r="L470" s="106">
        <v>1407</v>
      </c>
      <c r="M470" s="106" t="s">
        <v>654</v>
      </c>
      <c r="N470" s="118">
        <v>268434</v>
      </c>
      <c r="O470" s="18">
        <v>2014</v>
      </c>
    </row>
    <row r="471" spans="1:15">
      <c r="A471" s="105" t="s">
        <v>993</v>
      </c>
      <c r="B471" s="106" t="s">
        <v>643</v>
      </c>
      <c r="C471" s="106">
        <v>6101241</v>
      </c>
      <c r="D471" s="106">
        <v>2014</v>
      </c>
      <c r="E471" s="116">
        <v>10</v>
      </c>
      <c r="F471" s="107">
        <v>17</v>
      </c>
      <c r="G471" s="117" t="s">
        <v>860</v>
      </c>
      <c r="H471" s="112" t="s">
        <v>646</v>
      </c>
      <c r="I471" s="106" t="s">
        <v>526</v>
      </c>
      <c r="J471" s="106" t="s">
        <v>647</v>
      </c>
      <c r="K471" s="106" t="s">
        <v>1017</v>
      </c>
      <c r="L471" s="106">
        <v>1407</v>
      </c>
      <c r="M471" s="106" t="s">
        <v>654</v>
      </c>
      <c r="N471" s="118">
        <v>5944.51</v>
      </c>
      <c r="O471" s="18">
        <v>2014</v>
      </c>
    </row>
    <row r="472" spans="1:15">
      <c r="A472" s="105" t="s">
        <v>993</v>
      </c>
      <c r="B472" s="106" t="s">
        <v>643</v>
      </c>
      <c r="C472" s="106">
        <v>6101254</v>
      </c>
      <c r="D472" s="106">
        <v>2014</v>
      </c>
      <c r="E472" s="116">
        <v>10</v>
      </c>
      <c r="F472" s="107">
        <v>20</v>
      </c>
      <c r="G472" s="117" t="s">
        <v>860</v>
      </c>
      <c r="H472" s="112" t="s">
        <v>646</v>
      </c>
      <c r="I472" s="102" t="s">
        <v>531</v>
      </c>
      <c r="J472" s="106" t="s">
        <v>647</v>
      </c>
      <c r="K472" s="106" t="s">
        <v>659</v>
      </c>
      <c r="L472" s="106">
        <v>1406</v>
      </c>
      <c r="M472" s="106" t="s">
        <v>664</v>
      </c>
      <c r="N472" s="118">
        <v>6549.25</v>
      </c>
      <c r="O472" s="18">
        <v>2014</v>
      </c>
    </row>
    <row r="473" spans="1:15">
      <c r="A473" s="105" t="s">
        <v>993</v>
      </c>
      <c r="B473" s="106" t="s">
        <v>643</v>
      </c>
      <c r="C473" s="106">
        <v>6101257</v>
      </c>
      <c r="D473" s="106">
        <v>2014</v>
      </c>
      <c r="E473" s="116">
        <v>10</v>
      </c>
      <c r="F473" s="107">
        <v>20</v>
      </c>
      <c r="G473" s="117" t="s">
        <v>860</v>
      </c>
      <c r="H473" s="112" t="s">
        <v>646</v>
      </c>
      <c r="I473" s="102" t="s">
        <v>519</v>
      </c>
      <c r="J473" s="106" t="s">
        <v>651</v>
      </c>
      <c r="K473" s="106" t="s">
        <v>675</v>
      </c>
      <c r="L473" s="106">
        <v>1406</v>
      </c>
      <c r="M473" s="106" t="s">
        <v>664</v>
      </c>
      <c r="N473" s="118">
        <v>3815.69</v>
      </c>
      <c r="O473" s="18">
        <v>2014</v>
      </c>
    </row>
    <row r="474" spans="1:15">
      <c r="A474" s="105" t="s">
        <v>993</v>
      </c>
      <c r="B474" s="106" t="s">
        <v>643</v>
      </c>
      <c r="C474" s="106">
        <v>6101258</v>
      </c>
      <c r="D474" s="106">
        <v>2014</v>
      </c>
      <c r="E474" s="116">
        <v>10</v>
      </c>
      <c r="F474" s="107">
        <v>20</v>
      </c>
      <c r="G474" s="117" t="s">
        <v>860</v>
      </c>
      <c r="H474" s="112" t="s">
        <v>646</v>
      </c>
      <c r="I474" s="102" t="s">
        <v>519</v>
      </c>
      <c r="J474" s="106" t="s">
        <v>651</v>
      </c>
      <c r="K474" s="106" t="s">
        <v>675</v>
      </c>
      <c r="L474" s="106">
        <v>1407</v>
      </c>
      <c r="M474" s="106" t="s">
        <v>664</v>
      </c>
      <c r="N474" s="118">
        <v>3709.43</v>
      </c>
      <c r="O474" s="18">
        <v>2014</v>
      </c>
    </row>
    <row r="475" spans="1:15">
      <c r="A475" s="105" t="s">
        <v>993</v>
      </c>
      <c r="B475" s="106" t="s">
        <v>643</v>
      </c>
      <c r="C475" s="106">
        <v>6101260</v>
      </c>
      <c r="D475" s="106">
        <v>2014</v>
      </c>
      <c r="E475" s="116">
        <v>10</v>
      </c>
      <c r="F475" s="107">
        <v>20</v>
      </c>
      <c r="G475" s="117" t="s">
        <v>860</v>
      </c>
      <c r="H475" s="112" t="s">
        <v>646</v>
      </c>
      <c r="I475" s="102" t="s">
        <v>525</v>
      </c>
      <c r="J475" s="106" t="s">
        <v>647</v>
      </c>
      <c r="K475" s="106" t="s">
        <v>708</v>
      </c>
      <c r="L475" s="106">
        <v>1407</v>
      </c>
      <c r="M475" s="106" t="s">
        <v>654</v>
      </c>
      <c r="N475" s="118">
        <v>80528.34</v>
      </c>
      <c r="O475" s="18">
        <v>2014</v>
      </c>
    </row>
    <row r="476" spans="1:15">
      <c r="A476" s="105" t="s">
        <v>993</v>
      </c>
      <c r="B476" s="106" t="s">
        <v>643</v>
      </c>
      <c r="C476" s="106">
        <v>6101261</v>
      </c>
      <c r="D476" s="106">
        <v>2014</v>
      </c>
      <c r="E476" s="116">
        <v>10</v>
      </c>
      <c r="F476" s="107">
        <v>22</v>
      </c>
      <c r="G476" s="117" t="s">
        <v>860</v>
      </c>
      <c r="H476" s="112" t="s">
        <v>646</v>
      </c>
      <c r="I476" s="106" t="s">
        <v>523</v>
      </c>
      <c r="J476" s="106" t="s">
        <v>647</v>
      </c>
      <c r="K476" s="106" t="s">
        <v>694</v>
      </c>
      <c r="L476" s="106">
        <v>1406</v>
      </c>
      <c r="M476" s="106" t="s">
        <v>654</v>
      </c>
      <c r="N476" s="118">
        <v>1965.02</v>
      </c>
      <c r="O476" s="18">
        <v>2014</v>
      </c>
    </row>
    <row r="477" spans="1:15">
      <c r="A477" s="105" t="s">
        <v>993</v>
      </c>
      <c r="B477" s="106" t="s">
        <v>643</v>
      </c>
      <c r="C477" s="106">
        <v>6101263</v>
      </c>
      <c r="D477" s="106">
        <v>2014</v>
      </c>
      <c r="E477" s="116">
        <v>10</v>
      </c>
      <c r="F477" s="107">
        <v>27</v>
      </c>
      <c r="G477" s="117" t="s">
        <v>860</v>
      </c>
      <c r="H477" s="112" t="s">
        <v>646</v>
      </c>
      <c r="I477" s="106" t="s">
        <v>502</v>
      </c>
      <c r="J477" s="106" t="s">
        <v>647</v>
      </c>
      <c r="K477" s="106" t="s">
        <v>1022</v>
      </c>
      <c r="L477" s="106">
        <v>1306</v>
      </c>
      <c r="M477" s="106" t="s">
        <v>653</v>
      </c>
      <c r="N477" s="118">
        <v>6116.27</v>
      </c>
      <c r="O477" s="18">
        <v>2013</v>
      </c>
    </row>
    <row r="478" spans="1:15" s="134" customFormat="1">
      <c r="A478" s="127" t="s">
        <v>993</v>
      </c>
      <c r="B478" s="128" t="s">
        <v>643</v>
      </c>
      <c r="C478" s="128">
        <v>6101264</v>
      </c>
      <c r="D478" s="128">
        <v>2014</v>
      </c>
      <c r="E478" s="129">
        <v>10</v>
      </c>
      <c r="F478" s="130">
        <v>27</v>
      </c>
      <c r="G478" s="131" t="s">
        <v>860</v>
      </c>
      <c r="H478" s="132" t="s">
        <v>646</v>
      </c>
      <c r="I478" s="128" t="s">
        <v>502</v>
      </c>
      <c r="J478" s="128" t="s">
        <v>647</v>
      </c>
      <c r="K478" s="128" t="s">
        <v>1022</v>
      </c>
      <c r="L478" s="128">
        <v>1307</v>
      </c>
      <c r="M478" s="128" t="s">
        <v>653</v>
      </c>
      <c r="N478" s="133">
        <f>11474.56/2</f>
        <v>5737.28</v>
      </c>
      <c r="O478" s="16">
        <v>2013</v>
      </c>
    </row>
    <row r="479" spans="1:15" s="134" customFormat="1">
      <c r="A479" s="127" t="s">
        <v>993</v>
      </c>
      <c r="B479" s="128" t="s">
        <v>643</v>
      </c>
      <c r="C479" s="128">
        <v>6101264</v>
      </c>
      <c r="D479" s="128">
        <v>2014</v>
      </c>
      <c r="E479" s="129">
        <v>10</v>
      </c>
      <c r="F479" s="130">
        <v>27</v>
      </c>
      <c r="G479" s="131" t="s">
        <v>860</v>
      </c>
      <c r="H479" s="132" t="s">
        <v>646</v>
      </c>
      <c r="I479" s="128" t="s">
        <v>502</v>
      </c>
      <c r="J479" s="128" t="s">
        <v>647</v>
      </c>
      <c r="K479" s="128" t="s">
        <v>1022</v>
      </c>
      <c r="L479" s="128">
        <v>1308</v>
      </c>
      <c r="M479" s="128" t="s">
        <v>653</v>
      </c>
      <c r="N479" s="133">
        <f>11474.56/2</f>
        <v>5737.28</v>
      </c>
      <c r="O479" s="16">
        <v>2013</v>
      </c>
    </row>
    <row r="480" spans="1:15" s="134" customFormat="1">
      <c r="A480" s="127" t="s">
        <v>993</v>
      </c>
      <c r="B480" s="128" t="s">
        <v>643</v>
      </c>
      <c r="C480" s="128">
        <v>6101265</v>
      </c>
      <c r="D480" s="128">
        <v>2014</v>
      </c>
      <c r="E480" s="129">
        <v>10</v>
      </c>
      <c r="F480" s="130">
        <v>27</v>
      </c>
      <c r="G480" s="131" t="s">
        <v>860</v>
      </c>
      <c r="H480" s="132" t="s">
        <v>646</v>
      </c>
      <c r="I480" s="128" t="s">
        <v>502</v>
      </c>
      <c r="J480" s="128" t="s">
        <v>647</v>
      </c>
      <c r="K480" s="128" t="s">
        <v>1022</v>
      </c>
      <c r="L480" s="128">
        <v>1309</v>
      </c>
      <c r="M480" s="128" t="s">
        <v>653</v>
      </c>
      <c r="N480" s="133">
        <f>13271.56/3</f>
        <v>4423.8533333333335</v>
      </c>
      <c r="O480" s="16">
        <v>2013</v>
      </c>
    </row>
    <row r="481" spans="1:15" s="134" customFormat="1">
      <c r="A481" s="127" t="s">
        <v>993</v>
      </c>
      <c r="B481" s="128" t="s">
        <v>643</v>
      </c>
      <c r="C481" s="128">
        <v>6101265</v>
      </c>
      <c r="D481" s="128">
        <v>2014</v>
      </c>
      <c r="E481" s="129">
        <v>10</v>
      </c>
      <c r="F481" s="130">
        <v>27</v>
      </c>
      <c r="G481" s="131" t="s">
        <v>860</v>
      </c>
      <c r="H481" s="132" t="s">
        <v>646</v>
      </c>
      <c r="I481" s="128" t="s">
        <v>502</v>
      </c>
      <c r="J481" s="128" t="s">
        <v>647</v>
      </c>
      <c r="K481" s="128" t="s">
        <v>1022</v>
      </c>
      <c r="L481" s="128">
        <v>1310</v>
      </c>
      <c r="M481" s="128" t="s">
        <v>653</v>
      </c>
      <c r="N481" s="133">
        <f t="shared" ref="N481:N482" si="0">13271.56/3</f>
        <v>4423.8533333333335</v>
      </c>
      <c r="O481" s="16">
        <v>2013</v>
      </c>
    </row>
    <row r="482" spans="1:15" s="134" customFormat="1">
      <c r="A482" s="127" t="s">
        <v>993</v>
      </c>
      <c r="B482" s="128" t="s">
        <v>643</v>
      </c>
      <c r="C482" s="128">
        <v>6101265</v>
      </c>
      <c r="D482" s="128">
        <v>2014</v>
      </c>
      <c r="E482" s="129">
        <v>10</v>
      </c>
      <c r="F482" s="130">
        <v>27</v>
      </c>
      <c r="G482" s="131" t="s">
        <v>860</v>
      </c>
      <c r="H482" s="132" t="s">
        <v>646</v>
      </c>
      <c r="I482" s="128" t="s">
        <v>502</v>
      </c>
      <c r="J482" s="128" t="s">
        <v>647</v>
      </c>
      <c r="K482" s="128" t="s">
        <v>1022</v>
      </c>
      <c r="L482" s="128">
        <v>1311</v>
      </c>
      <c r="M482" s="128" t="s">
        <v>653</v>
      </c>
      <c r="N482" s="133">
        <f t="shared" si="0"/>
        <v>4423.8533333333335</v>
      </c>
      <c r="O482" s="16">
        <v>2013</v>
      </c>
    </row>
    <row r="483" spans="1:15" s="134" customFormat="1">
      <c r="A483" s="127" t="s">
        <v>993</v>
      </c>
      <c r="B483" s="128" t="s">
        <v>643</v>
      </c>
      <c r="C483" s="128">
        <v>6101266</v>
      </c>
      <c r="D483" s="128">
        <v>2014</v>
      </c>
      <c r="E483" s="129">
        <v>10</v>
      </c>
      <c r="F483" s="130">
        <v>27</v>
      </c>
      <c r="G483" s="131" t="s">
        <v>860</v>
      </c>
      <c r="H483" s="132" t="s">
        <v>646</v>
      </c>
      <c r="I483" s="128" t="s">
        <v>502</v>
      </c>
      <c r="J483" s="128" t="s">
        <v>647</v>
      </c>
      <c r="K483" s="128" t="s">
        <v>1022</v>
      </c>
      <c r="L483" s="128">
        <v>1312</v>
      </c>
      <c r="M483" s="128" t="s">
        <v>653</v>
      </c>
      <c r="N483" s="133">
        <f>7964.94/3</f>
        <v>2654.98</v>
      </c>
      <c r="O483" s="16">
        <v>2013</v>
      </c>
    </row>
    <row r="484" spans="1:15" s="134" customFormat="1">
      <c r="A484" s="127" t="s">
        <v>993</v>
      </c>
      <c r="B484" s="128" t="s">
        <v>643</v>
      </c>
      <c r="C484" s="128">
        <v>6101266</v>
      </c>
      <c r="D484" s="128">
        <v>2014</v>
      </c>
      <c r="E484" s="129">
        <v>10</v>
      </c>
      <c r="F484" s="130">
        <v>27</v>
      </c>
      <c r="G484" s="131" t="s">
        <v>860</v>
      </c>
      <c r="H484" s="132" t="s">
        <v>646</v>
      </c>
      <c r="I484" s="128" t="s">
        <v>502</v>
      </c>
      <c r="J484" s="128" t="s">
        <v>647</v>
      </c>
      <c r="K484" s="128" t="s">
        <v>1022</v>
      </c>
      <c r="L484" s="128">
        <v>1401</v>
      </c>
      <c r="M484" s="128" t="s">
        <v>653</v>
      </c>
      <c r="N484" s="133">
        <f t="shared" ref="N484:N485" si="1">7964.94/3</f>
        <v>2654.98</v>
      </c>
      <c r="O484" s="16">
        <v>2013</v>
      </c>
    </row>
    <row r="485" spans="1:15" s="134" customFormat="1">
      <c r="A485" s="127" t="s">
        <v>993</v>
      </c>
      <c r="B485" s="128" t="s">
        <v>643</v>
      </c>
      <c r="C485" s="128">
        <v>6101266</v>
      </c>
      <c r="D485" s="128">
        <v>2014</v>
      </c>
      <c r="E485" s="129">
        <v>10</v>
      </c>
      <c r="F485" s="130">
        <v>27</v>
      </c>
      <c r="G485" s="131" t="s">
        <v>860</v>
      </c>
      <c r="H485" s="132" t="s">
        <v>646</v>
      </c>
      <c r="I485" s="128" t="s">
        <v>502</v>
      </c>
      <c r="J485" s="128" t="s">
        <v>647</v>
      </c>
      <c r="K485" s="128" t="s">
        <v>1022</v>
      </c>
      <c r="L485" s="128">
        <v>1402</v>
      </c>
      <c r="M485" s="128" t="s">
        <v>653</v>
      </c>
      <c r="N485" s="133">
        <f t="shared" si="1"/>
        <v>2654.98</v>
      </c>
      <c r="O485" s="16">
        <v>2013</v>
      </c>
    </row>
    <row r="486" spans="1:15" s="134" customFormat="1">
      <c r="A486" s="127" t="s">
        <v>993</v>
      </c>
      <c r="B486" s="128" t="s">
        <v>643</v>
      </c>
      <c r="C486" s="128">
        <v>6101267</v>
      </c>
      <c r="D486" s="128">
        <v>2014</v>
      </c>
      <c r="E486" s="129">
        <v>10</v>
      </c>
      <c r="F486" s="130">
        <v>27</v>
      </c>
      <c r="G486" s="131" t="s">
        <v>860</v>
      </c>
      <c r="H486" s="132" t="s">
        <v>646</v>
      </c>
      <c r="I486" s="128" t="s">
        <v>502</v>
      </c>
      <c r="J486" s="128" t="s">
        <v>647</v>
      </c>
      <c r="K486" s="128" t="s">
        <v>1022</v>
      </c>
      <c r="L486" s="128">
        <v>1403</v>
      </c>
      <c r="M486" s="128" t="s">
        <v>653</v>
      </c>
      <c r="N486" s="133">
        <f>6498.42/3</f>
        <v>2166.14</v>
      </c>
      <c r="O486" s="16">
        <v>2014</v>
      </c>
    </row>
    <row r="487" spans="1:15" s="134" customFormat="1">
      <c r="A487" s="127" t="s">
        <v>993</v>
      </c>
      <c r="B487" s="128" t="s">
        <v>643</v>
      </c>
      <c r="C487" s="128">
        <v>6101267</v>
      </c>
      <c r="D487" s="128">
        <v>2014</v>
      </c>
      <c r="E487" s="129">
        <v>10</v>
      </c>
      <c r="F487" s="130">
        <v>27</v>
      </c>
      <c r="G487" s="131" t="s">
        <v>860</v>
      </c>
      <c r="H487" s="132" t="s">
        <v>646</v>
      </c>
      <c r="I487" s="128" t="s">
        <v>502</v>
      </c>
      <c r="J487" s="128" t="s">
        <v>647</v>
      </c>
      <c r="K487" s="128" t="s">
        <v>1022</v>
      </c>
      <c r="L487" s="128">
        <v>1404</v>
      </c>
      <c r="M487" s="128" t="s">
        <v>653</v>
      </c>
      <c r="N487" s="133">
        <f t="shared" ref="N487:N488" si="2">6498.42/3</f>
        <v>2166.14</v>
      </c>
      <c r="O487" s="16">
        <v>2014</v>
      </c>
    </row>
    <row r="488" spans="1:15" s="134" customFormat="1">
      <c r="A488" s="127" t="s">
        <v>993</v>
      </c>
      <c r="B488" s="128" t="s">
        <v>643</v>
      </c>
      <c r="C488" s="128">
        <v>6101267</v>
      </c>
      <c r="D488" s="128">
        <v>2014</v>
      </c>
      <c r="E488" s="129">
        <v>10</v>
      </c>
      <c r="F488" s="130">
        <v>27</v>
      </c>
      <c r="G488" s="131" t="s">
        <v>860</v>
      </c>
      <c r="H488" s="132" t="s">
        <v>646</v>
      </c>
      <c r="I488" s="128" t="s">
        <v>502</v>
      </c>
      <c r="J488" s="128" t="s">
        <v>647</v>
      </c>
      <c r="K488" s="128" t="s">
        <v>1022</v>
      </c>
      <c r="L488" s="128">
        <v>1405</v>
      </c>
      <c r="M488" s="128" t="s">
        <v>653</v>
      </c>
      <c r="N488" s="133">
        <f t="shared" si="2"/>
        <v>2166.14</v>
      </c>
      <c r="O488" s="16">
        <v>2014</v>
      </c>
    </row>
    <row r="489" spans="1:15">
      <c r="A489" s="105" t="s">
        <v>993</v>
      </c>
      <c r="B489" s="106" t="s">
        <v>643</v>
      </c>
      <c r="C489" s="106">
        <v>6101272</v>
      </c>
      <c r="D489" s="106">
        <v>2014</v>
      </c>
      <c r="E489" s="116">
        <v>10</v>
      </c>
      <c r="F489" s="107">
        <v>29</v>
      </c>
      <c r="G489" s="117" t="s">
        <v>860</v>
      </c>
      <c r="H489" s="112" t="s">
        <v>646</v>
      </c>
      <c r="I489" s="106" t="s">
        <v>521</v>
      </c>
      <c r="J489" s="106" t="s">
        <v>651</v>
      </c>
      <c r="K489" s="106" t="s">
        <v>681</v>
      </c>
      <c r="L489" s="106">
        <v>1404</v>
      </c>
      <c r="M489" s="106" t="s">
        <v>664</v>
      </c>
      <c r="N489" s="118">
        <v>59071</v>
      </c>
      <c r="O489" s="18">
        <v>2014</v>
      </c>
    </row>
    <row r="490" spans="1:15">
      <c r="A490" s="105" t="s">
        <v>1014</v>
      </c>
      <c r="B490" s="106" t="s">
        <v>643</v>
      </c>
      <c r="C490" s="106" t="s">
        <v>1023</v>
      </c>
      <c r="D490" s="106">
        <v>2014</v>
      </c>
      <c r="E490" s="116">
        <v>10</v>
      </c>
      <c r="F490" s="107">
        <v>22</v>
      </c>
      <c r="G490" s="117" t="s">
        <v>860</v>
      </c>
      <c r="H490" s="112" t="s">
        <v>646</v>
      </c>
      <c r="I490" s="106" t="s">
        <v>523</v>
      </c>
      <c r="J490" s="106" t="s">
        <v>647</v>
      </c>
      <c r="K490" s="106" t="s">
        <v>694</v>
      </c>
      <c r="L490" s="106">
        <v>1405</v>
      </c>
      <c r="M490" s="106" t="s">
        <v>654</v>
      </c>
      <c r="N490" s="118">
        <v>8</v>
      </c>
      <c r="O490" s="18">
        <v>2014</v>
      </c>
    </row>
    <row r="491" spans="1:15">
      <c r="A491" s="105" t="s">
        <v>993</v>
      </c>
      <c r="B491" s="106" t="s">
        <v>643</v>
      </c>
      <c r="C491" s="106">
        <v>6101262</v>
      </c>
      <c r="D491" s="106">
        <v>2014</v>
      </c>
      <c r="E491" s="116">
        <v>10</v>
      </c>
      <c r="F491" s="107">
        <v>24</v>
      </c>
      <c r="G491" s="117" t="s">
        <v>860</v>
      </c>
      <c r="H491" s="112" t="s">
        <v>657</v>
      </c>
      <c r="I491" s="106" t="s">
        <v>534</v>
      </c>
      <c r="J491" s="106" t="s">
        <v>658</v>
      </c>
      <c r="K491" s="106" t="s">
        <v>668</v>
      </c>
      <c r="L491" s="106">
        <v>1408</v>
      </c>
      <c r="M491" s="106" t="s">
        <v>654</v>
      </c>
      <c r="N491" s="118">
        <v>2152</v>
      </c>
      <c r="O491" s="18">
        <v>2014</v>
      </c>
    </row>
    <row r="492" spans="1:15">
      <c r="A492" s="105" t="s">
        <v>993</v>
      </c>
      <c r="B492" s="106" t="s">
        <v>643</v>
      </c>
      <c r="C492" s="106" t="s">
        <v>1024</v>
      </c>
      <c r="D492" s="106">
        <v>2014</v>
      </c>
      <c r="E492" s="116">
        <v>11</v>
      </c>
      <c r="F492" s="107">
        <v>13</v>
      </c>
      <c r="G492" s="117" t="s">
        <v>860</v>
      </c>
      <c r="H492" s="112" t="s">
        <v>646</v>
      </c>
      <c r="I492" s="102" t="s">
        <v>519</v>
      </c>
      <c r="J492" s="106" t="s">
        <v>651</v>
      </c>
      <c r="K492" s="106" t="s">
        <v>675</v>
      </c>
      <c r="L492" s="106">
        <v>1408</v>
      </c>
      <c r="M492" s="106" t="s">
        <v>664</v>
      </c>
      <c r="N492" s="118">
        <v>3623.42</v>
      </c>
      <c r="O492" s="18">
        <v>2014</v>
      </c>
    </row>
    <row r="493" spans="1:15">
      <c r="A493" s="105" t="s">
        <v>993</v>
      </c>
      <c r="B493" s="106" t="s">
        <v>643</v>
      </c>
      <c r="C493" s="106" t="s">
        <v>1024</v>
      </c>
      <c r="D493" s="106">
        <v>2014</v>
      </c>
      <c r="E493" s="116">
        <v>11</v>
      </c>
      <c r="F493" s="107">
        <v>13</v>
      </c>
      <c r="G493" s="117" t="s">
        <v>860</v>
      </c>
      <c r="H493" s="112" t="s">
        <v>646</v>
      </c>
      <c r="I493" s="102" t="s">
        <v>519</v>
      </c>
      <c r="J493" s="106" t="s">
        <v>651</v>
      </c>
      <c r="K493" s="106" t="s">
        <v>675</v>
      </c>
      <c r="L493" s="106">
        <v>1409</v>
      </c>
      <c r="M493" s="106" t="s">
        <v>664</v>
      </c>
      <c r="N493" s="118">
        <v>3565.94</v>
      </c>
      <c r="O493" s="18">
        <v>2014</v>
      </c>
    </row>
    <row r="494" spans="1:15">
      <c r="A494" s="105" t="s">
        <v>993</v>
      </c>
      <c r="B494" s="106" t="s">
        <v>643</v>
      </c>
      <c r="C494" s="106" t="s">
        <v>1025</v>
      </c>
      <c r="D494" s="106">
        <v>2014</v>
      </c>
      <c r="E494" s="116">
        <v>11</v>
      </c>
      <c r="F494" s="107">
        <v>24</v>
      </c>
      <c r="G494" s="117" t="s">
        <v>860</v>
      </c>
      <c r="H494" s="112" t="s">
        <v>646</v>
      </c>
      <c r="I494" s="102" t="s">
        <v>525</v>
      </c>
      <c r="J494" s="106" t="s">
        <v>647</v>
      </c>
      <c r="K494" s="106" t="s">
        <v>708</v>
      </c>
      <c r="L494" s="106">
        <v>1408</v>
      </c>
      <c r="M494" s="106" t="s">
        <v>654</v>
      </c>
      <c r="N494" s="118">
        <v>38770.18</v>
      </c>
      <c r="O494" s="18">
        <v>2014</v>
      </c>
    </row>
    <row r="495" spans="1:15">
      <c r="A495" s="105" t="s">
        <v>993</v>
      </c>
      <c r="B495" s="106" t="s">
        <v>643</v>
      </c>
      <c r="C495" s="106" t="s">
        <v>1025</v>
      </c>
      <c r="D495" s="106">
        <v>2014</v>
      </c>
      <c r="E495" s="116">
        <v>11</v>
      </c>
      <c r="F495" s="107">
        <v>24</v>
      </c>
      <c r="G495" s="117" t="s">
        <v>860</v>
      </c>
      <c r="H495" s="112" t="s">
        <v>646</v>
      </c>
      <c r="I495" s="102" t="s">
        <v>525</v>
      </c>
      <c r="J495" s="106" t="s">
        <v>647</v>
      </c>
      <c r="K495" s="106" t="s">
        <v>708</v>
      </c>
      <c r="L495" s="106">
        <v>1408</v>
      </c>
      <c r="M495" s="106" t="s">
        <v>653</v>
      </c>
      <c r="N495" s="118">
        <v>36182.980000000003</v>
      </c>
      <c r="O495" s="18">
        <v>2014</v>
      </c>
    </row>
    <row r="496" spans="1:15">
      <c r="A496" s="105" t="s">
        <v>993</v>
      </c>
      <c r="B496" s="106" t="s">
        <v>643</v>
      </c>
      <c r="C496" s="106" t="s">
        <v>1025</v>
      </c>
      <c r="D496" s="106">
        <v>2014</v>
      </c>
      <c r="E496" s="116">
        <v>11</v>
      </c>
      <c r="F496" s="107">
        <v>24</v>
      </c>
      <c r="G496" s="117" t="s">
        <v>860</v>
      </c>
      <c r="H496" s="112" t="s">
        <v>646</v>
      </c>
      <c r="I496" s="102" t="s">
        <v>525</v>
      </c>
      <c r="J496" s="106" t="s">
        <v>647</v>
      </c>
      <c r="K496" s="106" t="s">
        <v>708</v>
      </c>
      <c r="L496" s="106">
        <v>1408</v>
      </c>
      <c r="M496" s="106" t="s">
        <v>664</v>
      </c>
      <c r="N496" s="118">
        <v>3336.3</v>
      </c>
      <c r="O496" s="18">
        <v>2014</v>
      </c>
    </row>
    <row r="497" spans="1:15">
      <c r="A497" s="105" t="s">
        <v>993</v>
      </c>
      <c r="B497" s="106" t="s">
        <v>643</v>
      </c>
      <c r="C497" s="106" t="s">
        <v>1026</v>
      </c>
      <c r="D497" s="106">
        <v>2014</v>
      </c>
      <c r="E497" s="116">
        <v>11</v>
      </c>
      <c r="F497" s="107">
        <v>17</v>
      </c>
      <c r="G497" s="117" t="s">
        <v>860</v>
      </c>
      <c r="H497" s="112" t="s">
        <v>646</v>
      </c>
      <c r="I497" s="102" t="s">
        <v>531</v>
      </c>
      <c r="J497" s="106" t="s">
        <v>647</v>
      </c>
      <c r="K497" s="106" t="s">
        <v>659</v>
      </c>
      <c r="L497" s="106">
        <v>1407</v>
      </c>
      <c r="M497" s="106" t="s">
        <v>664</v>
      </c>
      <c r="N497" s="118">
        <v>6377.86</v>
      </c>
      <c r="O497" s="18">
        <v>2014</v>
      </c>
    </row>
    <row r="498" spans="1:15">
      <c r="A498" s="105" t="s">
        <v>993</v>
      </c>
      <c r="B498" s="106" t="s">
        <v>643</v>
      </c>
      <c r="C498" s="106" t="s">
        <v>1027</v>
      </c>
      <c r="D498" s="106">
        <v>2014</v>
      </c>
      <c r="E498" s="116">
        <v>11</v>
      </c>
      <c r="F498" s="107">
        <v>17</v>
      </c>
      <c r="G498" s="117" t="s">
        <v>860</v>
      </c>
      <c r="H498" s="112" t="s">
        <v>657</v>
      </c>
      <c r="I498" s="106" t="s">
        <v>533</v>
      </c>
      <c r="J498" s="106" t="s">
        <v>658</v>
      </c>
      <c r="K498" s="106" t="s">
        <v>652</v>
      </c>
      <c r="L498" s="106">
        <v>1410</v>
      </c>
      <c r="M498" s="106" t="s">
        <v>649</v>
      </c>
      <c r="N498" s="118">
        <v>930134.71</v>
      </c>
      <c r="O498" s="18">
        <v>2014</v>
      </c>
    </row>
    <row r="499" spans="1:15">
      <c r="A499" s="105" t="s">
        <v>993</v>
      </c>
      <c r="B499" s="106" t="s">
        <v>643</v>
      </c>
      <c r="C499" s="106" t="s">
        <v>1028</v>
      </c>
      <c r="D499" s="106">
        <v>2014</v>
      </c>
      <c r="E499" s="116">
        <v>11</v>
      </c>
      <c r="F499" s="107">
        <v>18</v>
      </c>
      <c r="G499" s="117" t="s">
        <v>860</v>
      </c>
      <c r="H499" s="112" t="s">
        <v>657</v>
      </c>
      <c r="I499" s="106" t="s">
        <v>534</v>
      </c>
      <c r="J499" s="106" t="s">
        <v>658</v>
      </c>
      <c r="K499" s="106" t="s">
        <v>668</v>
      </c>
      <c r="L499" s="106">
        <v>1409</v>
      </c>
      <c r="M499" s="106" t="s">
        <v>654</v>
      </c>
      <c r="N499" s="118">
        <v>71218</v>
      </c>
      <c r="O499" s="18">
        <v>2014</v>
      </c>
    </row>
    <row r="500" spans="1:15">
      <c r="A500" s="105" t="s">
        <v>993</v>
      </c>
      <c r="B500" s="106" t="s">
        <v>643</v>
      </c>
      <c r="C500" s="106" t="s">
        <v>1029</v>
      </c>
      <c r="D500" s="106">
        <v>2014</v>
      </c>
      <c r="E500" s="116">
        <v>11</v>
      </c>
      <c r="F500" s="107">
        <v>12</v>
      </c>
      <c r="G500" s="117" t="s">
        <v>860</v>
      </c>
      <c r="H500" s="112" t="s">
        <v>657</v>
      </c>
      <c r="I500" s="106" t="s">
        <v>535</v>
      </c>
      <c r="J500" s="106" t="s">
        <v>658</v>
      </c>
      <c r="K500" s="106" t="s">
        <v>659</v>
      </c>
      <c r="L500" s="106">
        <v>1408</v>
      </c>
      <c r="M500" s="106" t="s">
        <v>654</v>
      </c>
      <c r="N500" s="118">
        <v>1097.77</v>
      </c>
      <c r="O500" s="18">
        <v>2014</v>
      </c>
    </row>
    <row r="501" spans="1:15">
      <c r="A501" s="105" t="s">
        <v>993</v>
      </c>
      <c r="B501" s="106" t="s">
        <v>643</v>
      </c>
      <c r="C501" s="106" t="s">
        <v>1030</v>
      </c>
      <c r="D501" s="106">
        <v>2014</v>
      </c>
      <c r="E501" s="116">
        <v>11</v>
      </c>
      <c r="F501" s="107">
        <v>12</v>
      </c>
      <c r="G501" s="117" t="s">
        <v>860</v>
      </c>
      <c r="H501" s="112" t="s">
        <v>657</v>
      </c>
      <c r="I501" s="106" t="s">
        <v>535</v>
      </c>
      <c r="J501" s="106" t="s">
        <v>658</v>
      </c>
      <c r="K501" s="106" t="s">
        <v>659</v>
      </c>
      <c r="L501" s="106">
        <v>1409</v>
      </c>
      <c r="M501" s="106" t="s">
        <v>654</v>
      </c>
      <c r="N501" s="118">
        <v>659.5</v>
      </c>
      <c r="O501" s="18">
        <v>2014</v>
      </c>
    </row>
    <row r="502" spans="1:15">
      <c r="A502" s="105" t="s">
        <v>993</v>
      </c>
      <c r="B502" s="106" t="s">
        <v>643</v>
      </c>
      <c r="C502" s="106" t="s">
        <v>1031</v>
      </c>
      <c r="D502" s="106">
        <v>2014</v>
      </c>
      <c r="E502" s="116">
        <v>11</v>
      </c>
      <c r="F502" s="107">
        <v>12</v>
      </c>
      <c r="G502" s="117" t="s">
        <v>860</v>
      </c>
      <c r="H502" s="112" t="s">
        <v>657</v>
      </c>
      <c r="I502" s="106" t="s">
        <v>535</v>
      </c>
      <c r="J502" s="106" t="s">
        <v>658</v>
      </c>
      <c r="K502" s="106" t="s">
        <v>659</v>
      </c>
      <c r="L502" s="106">
        <v>1410</v>
      </c>
      <c r="M502" s="106" t="s">
        <v>654</v>
      </c>
      <c r="N502" s="118">
        <v>1350.65</v>
      </c>
      <c r="O502" s="18">
        <v>2014</v>
      </c>
    </row>
    <row r="503" spans="1:15">
      <c r="A503" s="105" t="s">
        <v>993</v>
      </c>
      <c r="B503" s="106" t="s">
        <v>643</v>
      </c>
      <c r="C503" s="106" t="s">
        <v>1032</v>
      </c>
      <c r="D503" s="106">
        <v>2014</v>
      </c>
      <c r="E503" s="116">
        <v>12</v>
      </c>
      <c r="F503" s="107">
        <v>5</v>
      </c>
      <c r="G503" s="117" t="s">
        <v>860</v>
      </c>
      <c r="H503" s="112" t="s">
        <v>657</v>
      </c>
      <c r="I503" s="106" t="s">
        <v>507</v>
      </c>
      <c r="J503" s="106" t="s">
        <v>869</v>
      </c>
      <c r="K503" s="106" t="s">
        <v>652</v>
      </c>
      <c r="L503" s="106">
        <v>1408</v>
      </c>
      <c r="M503" s="106" t="s">
        <v>1010</v>
      </c>
      <c r="N503" s="118">
        <v>16997.400000000001</v>
      </c>
      <c r="O503" s="18">
        <v>2014</v>
      </c>
    </row>
    <row r="504" spans="1:15">
      <c r="A504" s="105" t="s">
        <v>993</v>
      </c>
      <c r="B504" s="106" t="s">
        <v>643</v>
      </c>
      <c r="C504" s="106" t="s">
        <v>1033</v>
      </c>
      <c r="D504" s="106">
        <v>2014</v>
      </c>
      <c r="E504" s="116">
        <v>12</v>
      </c>
      <c r="F504" s="107">
        <v>5</v>
      </c>
      <c r="G504" s="117" t="s">
        <v>860</v>
      </c>
      <c r="H504" s="112" t="s">
        <v>657</v>
      </c>
      <c r="I504" s="106" t="s">
        <v>504</v>
      </c>
      <c r="J504" s="106" t="s">
        <v>869</v>
      </c>
      <c r="K504" s="106" t="s">
        <v>652</v>
      </c>
      <c r="L504" s="106">
        <v>1408</v>
      </c>
      <c r="M504" s="106" t="s">
        <v>1010</v>
      </c>
      <c r="N504" s="118">
        <v>45524</v>
      </c>
      <c r="O504" s="18">
        <v>2014</v>
      </c>
    </row>
    <row r="505" spans="1:15">
      <c r="A505" s="105" t="s">
        <v>1014</v>
      </c>
      <c r="B505" s="106" t="s">
        <v>643</v>
      </c>
      <c r="C505" s="106" t="s">
        <v>1034</v>
      </c>
      <c r="D505" s="106">
        <v>2014</v>
      </c>
      <c r="E505" s="116">
        <v>12</v>
      </c>
      <c r="F505" s="107">
        <v>5</v>
      </c>
      <c r="G505" s="117" t="s">
        <v>860</v>
      </c>
      <c r="H505" s="112" t="s">
        <v>646</v>
      </c>
      <c r="I505" s="106" t="s">
        <v>520</v>
      </c>
      <c r="J505" s="106" t="s">
        <v>651</v>
      </c>
      <c r="K505" s="106" t="s">
        <v>730</v>
      </c>
      <c r="L505" s="106">
        <v>1405</v>
      </c>
      <c r="M505" s="106" t="s">
        <v>653</v>
      </c>
      <c r="N505" s="118">
        <v>11333.46</v>
      </c>
      <c r="O505" s="18">
        <v>2014</v>
      </c>
    </row>
    <row r="506" spans="1:15">
      <c r="A506" s="105" t="s">
        <v>993</v>
      </c>
      <c r="B506" s="106" t="s">
        <v>643</v>
      </c>
      <c r="C506" s="106" t="s">
        <v>1035</v>
      </c>
      <c r="D506" s="106">
        <v>2014</v>
      </c>
      <c r="E506" s="116">
        <v>12</v>
      </c>
      <c r="F506" s="107">
        <v>5</v>
      </c>
      <c r="G506" s="117" t="s">
        <v>860</v>
      </c>
      <c r="H506" s="112" t="s">
        <v>646</v>
      </c>
      <c r="I506" s="106" t="s">
        <v>520</v>
      </c>
      <c r="J506" s="106" t="s">
        <v>651</v>
      </c>
      <c r="K506" s="106" t="s">
        <v>730</v>
      </c>
      <c r="L506" s="106">
        <v>1406</v>
      </c>
      <c r="M506" s="106" t="s">
        <v>653</v>
      </c>
      <c r="N506" s="118">
        <v>10585.87</v>
      </c>
      <c r="O506" s="18">
        <v>2014</v>
      </c>
    </row>
    <row r="507" spans="1:15">
      <c r="A507" s="105" t="s">
        <v>993</v>
      </c>
      <c r="B507" s="106" t="s">
        <v>643</v>
      </c>
      <c r="C507" s="106" t="s">
        <v>1035</v>
      </c>
      <c r="D507" s="106">
        <v>2014</v>
      </c>
      <c r="E507" s="116">
        <v>12</v>
      </c>
      <c r="F507" s="107">
        <v>5</v>
      </c>
      <c r="G507" s="117" t="s">
        <v>860</v>
      </c>
      <c r="H507" s="112" t="s">
        <v>646</v>
      </c>
      <c r="I507" s="106" t="s">
        <v>520</v>
      </c>
      <c r="J507" s="106" t="s">
        <v>651</v>
      </c>
      <c r="K507" s="106" t="s">
        <v>730</v>
      </c>
      <c r="L507" s="106">
        <v>1407</v>
      </c>
      <c r="M507" s="106" t="s">
        <v>653</v>
      </c>
      <c r="N507" s="118">
        <v>9833.3700000000008</v>
      </c>
      <c r="O507" s="18">
        <v>2014</v>
      </c>
    </row>
    <row r="508" spans="1:15">
      <c r="A508" s="105" t="s">
        <v>993</v>
      </c>
      <c r="B508" s="106" t="s">
        <v>643</v>
      </c>
      <c r="C508" s="106" t="s">
        <v>1035</v>
      </c>
      <c r="D508" s="106">
        <v>2014</v>
      </c>
      <c r="E508" s="116">
        <v>12</v>
      </c>
      <c r="F508" s="107">
        <v>5</v>
      </c>
      <c r="G508" s="117" t="s">
        <v>860</v>
      </c>
      <c r="H508" s="112" t="s">
        <v>646</v>
      </c>
      <c r="I508" s="106" t="s">
        <v>520</v>
      </c>
      <c r="J508" s="106" t="s">
        <v>651</v>
      </c>
      <c r="K508" s="106" t="s">
        <v>730</v>
      </c>
      <c r="L508" s="106">
        <v>1408</v>
      </c>
      <c r="M508" s="106" t="s">
        <v>653</v>
      </c>
      <c r="N508" s="118">
        <v>9074.6200000000008</v>
      </c>
      <c r="O508" s="18">
        <v>2014</v>
      </c>
    </row>
    <row r="509" spans="1:15">
      <c r="A509" s="105" t="s">
        <v>993</v>
      </c>
      <c r="B509" s="106" t="s">
        <v>643</v>
      </c>
      <c r="C509" s="106" t="s">
        <v>1035</v>
      </c>
      <c r="D509" s="106">
        <v>2014</v>
      </c>
      <c r="E509" s="116">
        <v>12</v>
      </c>
      <c r="F509" s="107">
        <v>5</v>
      </c>
      <c r="G509" s="117" t="s">
        <v>860</v>
      </c>
      <c r="H509" s="112" t="s">
        <v>646</v>
      </c>
      <c r="I509" s="106" t="s">
        <v>520</v>
      </c>
      <c r="J509" s="106" t="s">
        <v>651</v>
      </c>
      <c r="K509" s="106" t="s">
        <v>730</v>
      </c>
      <c r="L509" s="106">
        <v>1409</v>
      </c>
      <c r="M509" s="106" t="s">
        <v>653</v>
      </c>
      <c r="N509" s="118">
        <v>8230.82</v>
      </c>
      <c r="O509" s="18">
        <v>2014</v>
      </c>
    </row>
    <row r="510" spans="1:15">
      <c r="A510" s="105" t="s">
        <v>993</v>
      </c>
      <c r="B510" s="106" t="s">
        <v>643</v>
      </c>
      <c r="C510" s="106" t="s">
        <v>1035</v>
      </c>
      <c r="D510" s="106">
        <v>2014</v>
      </c>
      <c r="E510" s="116">
        <v>12</v>
      </c>
      <c r="F510" s="107">
        <v>5</v>
      </c>
      <c r="G510" s="117" t="s">
        <v>860</v>
      </c>
      <c r="H510" s="112" t="s">
        <v>646</v>
      </c>
      <c r="I510" s="106" t="s">
        <v>520</v>
      </c>
      <c r="J510" s="106" t="s">
        <v>651</v>
      </c>
      <c r="K510" s="106" t="s">
        <v>730</v>
      </c>
      <c r="L510" s="106">
        <v>1410</v>
      </c>
      <c r="M510" s="106" t="s">
        <v>653</v>
      </c>
      <c r="N510" s="118">
        <v>7537.51</v>
      </c>
      <c r="O510" s="18">
        <v>2014</v>
      </c>
    </row>
    <row r="511" spans="1:15">
      <c r="A511" s="105" t="s">
        <v>993</v>
      </c>
      <c r="B511" s="106" t="s">
        <v>643</v>
      </c>
      <c r="C511" s="106" t="s">
        <v>1036</v>
      </c>
      <c r="D511" s="106">
        <v>2014</v>
      </c>
      <c r="E511" s="116">
        <v>12</v>
      </c>
      <c r="F511" s="107">
        <v>10</v>
      </c>
      <c r="G511" s="117" t="s">
        <v>860</v>
      </c>
      <c r="H511" s="112" t="s">
        <v>657</v>
      </c>
      <c r="I511" s="106" t="s">
        <v>516</v>
      </c>
      <c r="J511" s="106" t="s">
        <v>869</v>
      </c>
      <c r="K511" s="106" t="s">
        <v>652</v>
      </c>
      <c r="L511" s="106">
        <v>1409</v>
      </c>
      <c r="M511" s="106" t="s">
        <v>1010</v>
      </c>
      <c r="N511" s="118">
        <v>23221.8</v>
      </c>
      <c r="O511" s="18">
        <v>2014</v>
      </c>
    </row>
    <row r="512" spans="1:15">
      <c r="A512" s="105" t="s">
        <v>993</v>
      </c>
      <c r="B512" s="106" t="s">
        <v>643</v>
      </c>
      <c r="C512" s="106" t="s">
        <v>1036</v>
      </c>
      <c r="D512" s="106">
        <v>2014</v>
      </c>
      <c r="E512" s="116">
        <v>12</v>
      </c>
      <c r="F512" s="107">
        <v>10</v>
      </c>
      <c r="G512" s="117" t="s">
        <v>860</v>
      </c>
      <c r="H512" s="112" t="s">
        <v>657</v>
      </c>
      <c r="I512" s="106" t="s">
        <v>516</v>
      </c>
      <c r="J512" s="106" t="s">
        <v>869</v>
      </c>
      <c r="K512" s="106" t="s">
        <v>652</v>
      </c>
      <c r="L512" s="106">
        <v>1410</v>
      </c>
      <c r="M512" s="106" t="s">
        <v>1010</v>
      </c>
      <c r="N512" s="118">
        <v>16957.5</v>
      </c>
      <c r="O512" s="18">
        <v>2014</v>
      </c>
    </row>
    <row r="513" spans="1:15">
      <c r="A513" s="105" t="s">
        <v>993</v>
      </c>
      <c r="B513" s="106" t="s">
        <v>643</v>
      </c>
      <c r="C513" s="106" t="s">
        <v>1036</v>
      </c>
      <c r="D513" s="106">
        <v>2014</v>
      </c>
      <c r="E513" s="116">
        <v>12</v>
      </c>
      <c r="F513" s="107">
        <v>10</v>
      </c>
      <c r="G513" s="117" t="s">
        <v>860</v>
      </c>
      <c r="H513" s="112" t="s">
        <v>657</v>
      </c>
      <c r="I513" s="106" t="s">
        <v>516</v>
      </c>
      <c r="J513" s="106" t="s">
        <v>869</v>
      </c>
      <c r="K513" s="106" t="s">
        <v>652</v>
      </c>
      <c r="L513" s="106">
        <v>1411</v>
      </c>
      <c r="M513" s="106" t="s">
        <v>1010</v>
      </c>
      <c r="N513" s="118">
        <v>15408.05</v>
      </c>
      <c r="O513" s="18">
        <v>2014</v>
      </c>
    </row>
    <row r="514" spans="1:15">
      <c r="A514" s="105" t="s">
        <v>993</v>
      </c>
      <c r="B514" s="106" t="s">
        <v>643</v>
      </c>
      <c r="C514" s="106" t="s">
        <v>1037</v>
      </c>
      <c r="D514" s="106">
        <v>2014</v>
      </c>
      <c r="E514" s="116">
        <v>12</v>
      </c>
      <c r="F514" s="107">
        <v>11</v>
      </c>
      <c r="G514" s="117" t="s">
        <v>860</v>
      </c>
      <c r="H514" s="112" t="s">
        <v>657</v>
      </c>
      <c r="I514" s="106" t="s">
        <v>504</v>
      </c>
      <c r="J514" s="106" t="s">
        <v>869</v>
      </c>
      <c r="K514" s="106" t="s">
        <v>652</v>
      </c>
      <c r="L514" s="106">
        <v>1409</v>
      </c>
      <c r="M514" s="106" t="s">
        <v>1010</v>
      </c>
      <c r="N514" s="118">
        <v>46369.5</v>
      </c>
      <c r="O514" s="18">
        <v>2014</v>
      </c>
    </row>
    <row r="515" spans="1:15">
      <c r="A515" s="105" t="s">
        <v>993</v>
      </c>
      <c r="B515" s="106" t="s">
        <v>643</v>
      </c>
      <c r="C515" s="106" t="s">
        <v>1037</v>
      </c>
      <c r="D515" s="106">
        <v>2014</v>
      </c>
      <c r="E515" s="116">
        <v>12</v>
      </c>
      <c r="F515" s="107">
        <v>11</v>
      </c>
      <c r="G515" s="117" t="s">
        <v>860</v>
      </c>
      <c r="H515" s="112" t="s">
        <v>657</v>
      </c>
      <c r="I515" s="106" t="s">
        <v>504</v>
      </c>
      <c r="J515" s="106" t="s">
        <v>869</v>
      </c>
      <c r="K515" s="106" t="s">
        <v>652</v>
      </c>
      <c r="L515" s="106">
        <v>1410</v>
      </c>
      <c r="M515" s="106" t="s">
        <v>1010</v>
      </c>
      <c r="N515" s="118">
        <v>43396</v>
      </c>
      <c r="O515" s="18">
        <v>2014</v>
      </c>
    </row>
    <row r="516" spans="1:15">
      <c r="A516" s="105" t="s">
        <v>993</v>
      </c>
      <c r="B516" s="106" t="s">
        <v>643</v>
      </c>
      <c r="C516" s="106" t="s">
        <v>1037</v>
      </c>
      <c r="D516" s="106">
        <v>2014</v>
      </c>
      <c r="E516" s="116">
        <v>12</v>
      </c>
      <c r="F516" s="107">
        <v>11</v>
      </c>
      <c r="G516" s="117" t="s">
        <v>860</v>
      </c>
      <c r="H516" s="112" t="s">
        <v>657</v>
      </c>
      <c r="I516" s="106" t="s">
        <v>504</v>
      </c>
      <c r="J516" s="106" t="s">
        <v>869</v>
      </c>
      <c r="K516" s="106" t="s">
        <v>652</v>
      </c>
      <c r="L516" s="106">
        <v>1411</v>
      </c>
      <c r="M516" s="106" t="s">
        <v>1010</v>
      </c>
      <c r="N516" s="118">
        <v>28481</v>
      </c>
      <c r="O516" s="18">
        <v>2014</v>
      </c>
    </row>
    <row r="517" spans="1:15">
      <c r="A517" s="105" t="s">
        <v>993</v>
      </c>
      <c r="B517" s="106" t="s">
        <v>643</v>
      </c>
      <c r="C517" s="106" t="s">
        <v>1038</v>
      </c>
      <c r="D517" s="106">
        <v>2014</v>
      </c>
      <c r="E517" s="116">
        <v>12</v>
      </c>
      <c r="F517" s="107">
        <v>12</v>
      </c>
      <c r="G517" s="117" t="s">
        <v>860</v>
      </c>
      <c r="H517" s="112" t="s">
        <v>646</v>
      </c>
      <c r="I517" s="106" t="s">
        <v>527</v>
      </c>
      <c r="J517" s="106" t="s">
        <v>647</v>
      </c>
      <c r="K517" s="106" t="s">
        <v>1007</v>
      </c>
      <c r="L517" s="106">
        <v>1406</v>
      </c>
      <c r="M517" s="106" t="s">
        <v>654</v>
      </c>
      <c r="N517" s="118">
        <v>3372.6</v>
      </c>
      <c r="O517" s="18">
        <v>2014</v>
      </c>
    </row>
    <row r="518" spans="1:15">
      <c r="A518" s="105" t="s">
        <v>993</v>
      </c>
      <c r="B518" s="106" t="s">
        <v>643</v>
      </c>
      <c r="C518" s="106" t="s">
        <v>1039</v>
      </c>
      <c r="D518" s="106">
        <v>2014</v>
      </c>
      <c r="E518" s="116">
        <v>12</v>
      </c>
      <c r="F518" s="107">
        <v>12</v>
      </c>
      <c r="G518" s="117" t="s">
        <v>860</v>
      </c>
      <c r="H518" s="112" t="s">
        <v>646</v>
      </c>
      <c r="I518" s="106" t="s">
        <v>527</v>
      </c>
      <c r="J518" s="106" t="s">
        <v>647</v>
      </c>
      <c r="K518" s="106" t="s">
        <v>1007</v>
      </c>
      <c r="L518" s="106">
        <v>1407</v>
      </c>
      <c r="M518" s="106" t="s">
        <v>654</v>
      </c>
      <c r="N518" s="118">
        <v>3084.6</v>
      </c>
      <c r="O518" s="18">
        <v>2014</v>
      </c>
    </row>
    <row r="519" spans="1:15">
      <c r="A519" s="105" t="s">
        <v>993</v>
      </c>
      <c r="B519" s="106" t="s">
        <v>643</v>
      </c>
      <c r="C519" s="106" t="s">
        <v>1040</v>
      </c>
      <c r="D519" s="106">
        <v>2014</v>
      </c>
      <c r="E519" s="116">
        <v>12</v>
      </c>
      <c r="F519" s="107">
        <v>12</v>
      </c>
      <c r="G519" s="117" t="s">
        <v>860</v>
      </c>
      <c r="H519" s="112" t="s">
        <v>646</v>
      </c>
      <c r="I519" s="106" t="s">
        <v>527</v>
      </c>
      <c r="J519" s="106" t="s">
        <v>647</v>
      </c>
      <c r="K519" s="106" t="s">
        <v>1007</v>
      </c>
      <c r="L519" s="106">
        <v>1408</v>
      </c>
      <c r="M519" s="106" t="s">
        <v>654</v>
      </c>
      <c r="N519" s="118">
        <v>3183</v>
      </c>
      <c r="O519" s="18">
        <v>2014</v>
      </c>
    </row>
    <row r="520" spans="1:15">
      <c r="A520" s="105" t="s">
        <v>993</v>
      </c>
      <c r="B520" s="106" t="s">
        <v>643</v>
      </c>
      <c r="C520" s="106" t="s">
        <v>1041</v>
      </c>
      <c r="D520" s="106">
        <v>2014</v>
      </c>
      <c r="E520" s="116">
        <v>12</v>
      </c>
      <c r="F520" s="107">
        <v>19</v>
      </c>
      <c r="G520" s="117" t="s">
        <v>860</v>
      </c>
      <c r="H520" s="112" t="s">
        <v>646</v>
      </c>
      <c r="I520" s="106" t="s">
        <v>527</v>
      </c>
      <c r="J520" s="106" t="s">
        <v>647</v>
      </c>
      <c r="K520" s="106" t="s">
        <v>1007</v>
      </c>
      <c r="L520" s="106">
        <v>1409</v>
      </c>
      <c r="M520" s="106" t="s">
        <v>654</v>
      </c>
      <c r="N520" s="118">
        <v>3080.4</v>
      </c>
      <c r="O520" s="18">
        <v>2014</v>
      </c>
    </row>
    <row r="521" spans="1:15">
      <c r="A521" s="105" t="s">
        <v>993</v>
      </c>
      <c r="B521" s="106" t="s">
        <v>643</v>
      </c>
      <c r="C521" s="106" t="s">
        <v>1041</v>
      </c>
      <c r="D521" s="106">
        <v>2014</v>
      </c>
      <c r="E521" s="116">
        <v>12</v>
      </c>
      <c r="F521" s="107">
        <v>19</v>
      </c>
      <c r="G521" s="117" t="s">
        <v>860</v>
      </c>
      <c r="H521" s="112" t="s">
        <v>646</v>
      </c>
      <c r="I521" s="106" t="s">
        <v>527</v>
      </c>
      <c r="J521" s="106" t="s">
        <v>647</v>
      </c>
      <c r="K521" s="106" t="s">
        <v>1007</v>
      </c>
      <c r="L521" s="106">
        <v>1410</v>
      </c>
      <c r="M521" s="106" t="s">
        <v>654</v>
      </c>
      <c r="N521" s="118">
        <v>2994.51</v>
      </c>
      <c r="O521" s="18">
        <v>2014</v>
      </c>
    </row>
    <row r="522" spans="1:15">
      <c r="A522" s="105" t="s">
        <v>993</v>
      </c>
      <c r="B522" s="106" t="s">
        <v>643</v>
      </c>
      <c r="C522" s="106" t="s">
        <v>1041</v>
      </c>
      <c r="D522" s="106">
        <v>2014</v>
      </c>
      <c r="E522" s="116">
        <v>12</v>
      </c>
      <c r="F522" s="107">
        <v>19</v>
      </c>
      <c r="G522" s="117" t="s">
        <v>860</v>
      </c>
      <c r="H522" s="112" t="s">
        <v>646</v>
      </c>
      <c r="I522" s="106" t="s">
        <v>527</v>
      </c>
      <c r="J522" s="106" t="s">
        <v>647</v>
      </c>
      <c r="K522" s="106" t="s">
        <v>1007</v>
      </c>
      <c r="L522" s="106">
        <v>1411</v>
      </c>
      <c r="M522" s="106" t="s">
        <v>654</v>
      </c>
      <c r="N522" s="118">
        <v>2889</v>
      </c>
      <c r="O522" s="18">
        <v>2014</v>
      </c>
    </row>
    <row r="523" spans="1:15">
      <c r="A523" s="105" t="s">
        <v>993</v>
      </c>
      <c r="B523" s="106" t="s">
        <v>643</v>
      </c>
      <c r="C523" s="106" t="s">
        <v>1042</v>
      </c>
      <c r="D523" s="106">
        <v>2014</v>
      </c>
      <c r="E523" s="116">
        <v>12</v>
      </c>
      <c r="F523" s="107">
        <v>15</v>
      </c>
      <c r="G523" s="117" t="s">
        <v>860</v>
      </c>
      <c r="H523" s="112" t="s">
        <v>646</v>
      </c>
      <c r="I523" s="106" t="s">
        <v>498</v>
      </c>
      <c r="J523" s="106" t="s">
        <v>869</v>
      </c>
      <c r="K523" s="106" t="s">
        <v>899</v>
      </c>
      <c r="L523" s="106">
        <v>1306</v>
      </c>
      <c r="M523" s="106" t="s">
        <v>664</v>
      </c>
      <c r="N523" s="118">
        <v>4582.8</v>
      </c>
      <c r="O523" s="18">
        <v>2013</v>
      </c>
    </row>
    <row r="524" spans="1:15">
      <c r="A524" s="105" t="s">
        <v>993</v>
      </c>
      <c r="B524" s="106" t="s">
        <v>643</v>
      </c>
      <c r="C524" s="106" t="s">
        <v>1043</v>
      </c>
      <c r="D524" s="106">
        <v>2014</v>
      </c>
      <c r="E524" s="116">
        <v>12</v>
      </c>
      <c r="F524" s="107">
        <v>16</v>
      </c>
      <c r="G524" s="117" t="s">
        <v>860</v>
      </c>
      <c r="H524" s="112" t="s">
        <v>646</v>
      </c>
      <c r="I524" s="102" t="s">
        <v>518</v>
      </c>
      <c r="J524" s="106" t="s">
        <v>651</v>
      </c>
      <c r="K524" s="106" t="s">
        <v>694</v>
      </c>
      <c r="L524" s="106">
        <v>1409</v>
      </c>
      <c r="M524" s="106" t="s">
        <v>654</v>
      </c>
      <c r="N524" s="118">
        <v>4439.25</v>
      </c>
      <c r="O524" s="18">
        <v>2014</v>
      </c>
    </row>
    <row r="525" spans="1:15">
      <c r="A525" s="105" t="s">
        <v>993</v>
      </c>
      <c r="B525" s="106" t="s">
        <v>643</v>
      </c>
      <c r="C525" s="106" t="s">
        <v>1043</v>
      </c>
      <c r="D525" s="106">
        <v>2014</v>
      </c>
      <c r="E525" s="116">
        <v>12</v>
      </c>
      <c r="F525" s="107">
        <v>16</v>
      </c>
      <c r="G525" s="117" t="s">
        <v>860</v>
      </c>
      <c r="H525" s="112" t="s">
        <v>646</v>
      </c>
      <c r="I525" s="102" t="s">
        <v>518</v>
      </c>
      <c r="J525" s="106" t="s">
        <v>651</v>
      </c>
      <c r="K525" s="106" t="s">
        <v>694</v>
      </c>
      <c r="L525" s="106">
        <v>1410</v>
      </c>
      <c r="M525" s="106" t="s">
        <v>654</v>
      </c>
      <c r="N525" s="118">
        <v>4314.78</v>
      </c>
      <c r="O525" s="18">
        <v>2014</v>
      </c>
    </row>
    <row r="526" spans="1:15">
      <c r="A526" s="105" t="s">
        <v>993</v>
      </c>
      <c r="B526" s="106" t="s">
        <v>643</v>
      </c>
      <c r="C526" s="106" t="s">
        <v>1043</v>
      </c>
      <c r="D526" s="106">
        <v>2014</v>
      </c>
      <c r="E526" s="116">
        <v>12</v>
      </c>
      <c r="F526" s="107">
        <v>16</v>
      </c>
      <c r="G526" s="117" t="s">
        <v>860</v>
      </c>
      <c r="H526" s="112" t="s">
        <v>646</v>
      </c>
      <c r="I526" s="102" t="s">
        <v>518</v>
      </c>
      <c r="J526" s="106" t="s">
        <v>651</v>
      </c>
      <c r="K526" s="106" t="s">
        <v>694</v>
      </c>
      <c r="L526" s="106">
        <v>1409</v>
      </c>
      <c r="M526" s="106" t="s">
        <v>664</v>
      </c>
      <c r="N526" s="118">
        <v>105.02</v>
      </c>
      <c r="O526" s="18">
        <v>2014</v>
      </c>
    </row>
    <row r="527" spans="1:15">
      <c r="A527" s="105" t="s">
        <v>993</v>
      </c>
      <c r="B527" s="106" t="s">
        <v>643</v>
      </c>
      <c r="C527" s="106" t="s">
        <v>1043</v>
      </c>
      <c r="D527" s="106">
        <v>2014</v>
      </c>
      <c r="E527" s="116">
        <v>12</v>
      </c>
      <c r="F527" s="107">
        <v>16</v>
      </c>
      <c r="G527" s="117" t="s">
        <v>860</v>
      </c>
      <c r="H527" s="112" t="s">
        <v>646</v>
      </c>
      <c r="I527" s="102" t="s">
        <v>518</v>
      </c>
      <c r="J527" s="106" t="s">
        <v>651</v>
      </c>
      <c r="K527" s="106" t="s">
        <v>694</v>
      </c>
      <c r="L527" s="106">
        <v>1410</v>
      </c>
      <c r="M527" s="106" t="s">
        <v>664</v>
      </c>
      <c r="N527" s="118">
        <v>112.2</v>
      </c>
      <c r="O527" s="18">
        <v>2014</v>
      </c>
    </row>
    <row r="528" spans="1:15">
      <c r="A528" s="105" t="s">
        <v>993</v>
      </c>
      <c r="B528" s="106" t="s">
        <v>643</v>
      </c>
      <c r="C528" s="106" t="s">
        <v>1044</v>
      </c>
      <c r="D528" s="106">
        <v>2014</v>
      </c>
      <c r="E528" s="116">
        <v>12</v>
      </c>
      <c r="F528" s="107">
        <v>16</v>
      </c>
      <c r="G528" s="117" t="s">
        <v>860</v>
      </c>
      <c r="H528" s="112" t="s">
        <v>646</v>
      </c>
      <c r="I528" s="106" t="s">
        <v>526</v>
      </c>
      <c r="J528" s="106" t="s">
        <v>647</v>
      </c>
      <c r="K528" s="106" t="s">
        <v>1017</v>
      </c>
      <c r="L528" s="106">
        <v>1408</v>
      </c>
      <c r="M528" s="106" t="s">
        <v>654</v>
      </c>
      <c r="N528" s="118">
        <v>5815.51</v>
      </c>
      <c r="O528" s="18">
        <v>2014</v>
      </c>
    </row>
    <row r="529" spans="1:15">
      <c r="A529" s="105" t="s">
        <v>993</v>
      </c>
      <c r="B529" s="106" t="s">
        <v>643</v>
      </c>
      <c r="C529" s="106" t="s">
        <v>1045</v>
      </c>
      <c r="D529" s="106">
        <v>2014</v>
      </c>
      <c r="E529" s="116">
        <v>12</v>
      </c>
      <c r="F529" s="107">
        <v>16</v>
      </c>
      <c r="G529" s="117" t="s">
        <v>860</v>
      </c>
      <c r="H529" s="112" t="s">
        <v>646</v>
      </c>
      <c r="I529" s="106" t="s">
        <v>526</v>
      </c>
      <c r="J529" s="106" t="s">
        <v>647</v>
      </c>
      <c r="K529" s="106" t="s">
        <v>1017</v>
      </c>
      <c r="L529" s="106">
        <v>1409</v>
      </c>
      <c r="M529" s="106" t="s">
        <v>654</v>
      </c>
      <c r="N529" s="118">
        <v>5679.99</v>
      </c>
      <c r="O529" s="18">
        <v>2014</v>
      </c>
    </row>
    <row r="530" spans="1:15">
      <c r="A530" s="105" t="s">
        <v>993</v>
      </c>
      <c r="B530" s="106" t="s">
        <v>643</v>
      </c>
      <c r="C530" s="106" t="s">
        <v>1046</v>
      </c>
      <c r="D530" s="106">
        <v>2014</v>
      </c>
      <c r="E530" s="116">
        <v>12</v>
      </c>
      <c r="F530" s="107">
        <v>17</v>
      </c>
      <c r="G530" s="117" t="s">
        <v>860</v>
      </c>
      <c r="H530" s="112" t="s">
        <v>646</v>
      </c>
      <c r="I530" s="102" t="s">
        <v>531</v>
      </c>
      <c r="J530" s="106" t="s">
        <v>647</v>
      </c>
      <c r="K530" s="106" t="s">
        <v>659</v>
      </c>
      <c r="L530" s="106">
        <v>1408</v>
      </c>
      <c r="M530" s="106" t="s">
        <v>664</v>
      </c>
      <c r="N530" s="118">
        <v>6222</v>
      </c>
      <c r="O530" s="18">
        <v>2014</v>
      </c>
    </row>
    <row r="531" spans="1:15">
      <c r="A531" s="105" t="s">
        <v>993</v>
      </c>
      <c r="B531" s="106" t="s">
        <v>643</v>
      </c>
      <c r="C531" s="106">
        <v>25870142</v>
      </c>
      <c r="D531" s="106">
        <v>2014</v>
      </c>
      <c r="E531" s="116">
        <v>12</v>
      </c>
      <c r="F531" s="107">
        <v>22</v>
      </c>
      <c r="G531" s="117" t="s">
        <v>860</v>
      </c>
      <c r="H531" s="112" t="s">
        <v>657</v>
      </c>
      <c r="I531" s="106" t="s">
        <v>509</v>
      </c>
      <c r="J531" s="106" t="s">
        <v>869</v>
      </c>
      <c r="K531" s="106" t="s">
        <v>652</v>
      </c>
      <c r="L531" s="106">
        <v>1401</v>
      </c>
      <c r="M531" s="106" t="s">
        <v>1010</v>
      </c>
      <c r="N531" s="118">
        <v>5676.25</v>
      </c>
      <c r="O531" s="18">
        <v>2014</v>
      </c>
    </row>
    <row r="532" spans="1:15">
      <c r="A532" s="105" t="s">
        <v>993</v>
      </c>
      <c r="B532" s="106" t="s">
        <v>643</v>
      </c>
      <c r="C532" s="106">
        <v>25870142</v>
      </c>
      <c r="D532" s="106">
        <v>2014</v>
      </c>
      <c r="E532" s="116">
        <v>12</v>
      </c>
      <c r="F532" s="107">
        <v>22</v>
      </c>
      <c r="G532" s="117" t="s">
        <v>860</v>
      </c>
      <c r="H532" s="112" t="s">
        <v>657</v>
      </c>
      <c r="I532" s="106" t="s">
        <v>509</v>
      </c>
      <c r="J532" s="106" t="s">
        <v>869</v>
      </c>
      <c r="K532" s="106" t="s">
        <v>652</v>
      </c>
      <c r="L532" s="106">
        <v>1402</v>
      </c>
      <c r="M532" s="106" t="s">
        <v>1010</v>
      </c>
      <c r="N532" s="118">
        <v>8930</v>
      </c>
      <c r="O532" s="18">
        <v>2014</v>
      </c>
    </row>
    <row r="533" spans="1:15">
      <c r="A533" s="105" t="s">
        <v>993</v>
      </c>
      <c r="B533" s="106" t="s">
        <v>643</v>
      </c>
      <c r="C533" s="106">
        <v>25870142</v>
      </c>
      <c r="D533" s="106">
        <v>2014</v>
      </c>
      <c r="E533" s="116">
        <v>12</v>
      </c>
      <c r="F533" s="107">
        <v>22</v>
      </c>
      <c r="G533" s="117" t="s">
        <v>860</v>
      </c>
      <c r="H533" s="112" t="s">
        <v>657</v>
      </c>
      <c r="I533" s="106" t="s">
        <v>509</v>
      </c>
      <c r="J533" s="106" t="s">
        <v>869</v>
      </c>
      <c r="K533" s="106" t="s">
        <v>652</v>
      </c>
      <c r="L533" s="106">
        <v>1403</v>
      </c>
      <c r="M533" s="106" t="s">
        <v>1010</v>
      </c>
      <c r="N533" s="118">
        <v>1341</v>
      </c>
      <c r="O533" s="18">
        <v>2014</v>
      </c>
    </row>
    <row r="534" spans="1:15">
      <c r="A534" s="105" t="s">
        <v>993</v>
      </c>
      <c r="B534" s="106" t="s">
        <v>643</v>
      </c>
      <c r="C534" s="106">
        <v>25870142</v>
      </c>
      <c r="D534" s="106">
        <v>2014</v>
      </c>
      <c r="E534" s="116">
        <v>12</v>
      </c>
      <c r="F534" s="107">
        <v>22</v>
      </c>
      <c r="G534" s="117" t="s">
        <v>860</v>
      </c>
      <c r="H534" s="112" t="s">
        <v>657</v>
      </c>
      <c r="I534" s="106" t="s">
        <v>509</v>
      </c>
      <c r="J534" s="106" t="s">
        <v>869</v>
      </c>
      <c r="K534" s="106" t="s">
        <v>652</v>
      </c>
      <c r="L534" s="106">
        <v>1404</v>
      </c>
      <c r="M534" s="106" t="s">
        <v>1010</v>
      </c>
      <c r="N534" s="118">
        <v>10065.25</v>
      </c>
      <c r="O534" s="18">
        <v>2014</v>
      </c>
    </row>
    <row r="535" spans="1:15">
      <c r="A535" s="105" t="s">
        <v>993</v>
      </c>
      <c r="B535" s="106" t="s">
        <v>643</v>
      </c>
      <c r="C535" s="106">
        <v>25870142</v>
      </c>
      <c r="D535" s="106">
        <v>2014</v>
      </c>
      <c r="E535" s="116">
        <v>12</v>
      </c>
      <c r="F535" s="107">
        <v>22</v>
      </c>
      <c r="G535" s="117" t="s">
        <v>860</v>
      </c>
      <c r="H535" s="112" t="s">
        <v>657</v>
      </c>
      <c r="I535" s="106" t="s">
        <v>509</v>
      </c>
      <c r="J535" s="106" t="s">
        <v>869</v>
      </c>
      <c r="K535" s="106" t="s">
        <v>652</v>
      </c>
      <c r="L535" s="106">
        <v>1405</v>
      </c>
      <c r="M535" s="106" t="s">
        <v>1010</v>
      </c>
      <c r="N535" s="118">
        <v>5728.5</v>
      </c>
      <c r="O535" s="18">
        <v>2014</v>
      </c>
    </row>
    <row r="536" spans="1:15">
      <c r="A536" s="105" t="s">
        <v>993</v>
      </c>
      <c r="B536" s="106" t="s">
        <v>643</v>
      </c>
      <c r="C536" s="106">
        <v>25870142</v>
      </c>
      <c r="D536" s="106">
        <v>2014</v>
      </c>
      <c r="E536" s="116">
        <v>12</v>
      </c>
      <c r="F536" s="107">
        <v>22</v>
      </c>
      <c r="G536" s="117" t="s">
        <v>860</v>
      </c>
      <c r="H536" s="112" t="s">
        <v>657</v>
      </c>
      <c r="I536" s="106" t="s">
        <v>509</v>
      </c>
      <c r="J536" s="106" t="s">
        <v>869</v>
      </c>
      <c r="K536" s="106" t="s">
        <v>652</v>
      </c>
      <c r="L536" s="106">
        <v>1406</v>
      </c>
      <c r="M536" s="106" t="s">
        <v>1010</v>
      </c>
      <c r="N536" s="118">
        <v>7334</v>
      </c>
      <c r="O536" s="18">
        <v>2014</v>
      </c>
    </row>
    <row r="537" spans="1:15">
      <c r="A537" s="105" t="s">
        <v>993</v>
      </c>
      <c r="B537" s="106" t="s">
        <v>643</v>
      </c>
      <c r="C537" s="106">
        <v>25870142</v>
      </c>
      <c r="D537" s="106">
        <v>2014</v>
      </c>
      <c r="E537" s="116">
        <v>12</v>
      </c>
      <c r="F537" s="107">
        <v>22</v>
      </c>
      <c r="G537" s="117" t="s">
        <v>860</v>
      </c>
      <c r="H537" s="112" t="s">
        <v>657</v>
      </c>
      <c r="I537" s="106" t="s">
        <v>509</v>
      </c>
      <c r="J537" s="106" t="s">
        <v>869</v>
      </c>
      <c r="K537" s="106" t="s">
        <v>652</v>
      </c>
      <c r="L537" s="106">
        <v>1407</v>
      </c>
      <c r="M537" s="106" t="s">
        <v>1010</v>
      </c>
      <c r="N537" s="118">
        <v>7552.5</v>
      </c>
      <c r="O537" s="18">
        <v>2014</v>
      </c>
    </row>
    <row r="538" spans="1:15">
      <c r="A538" s="105" t="s">
        <v>993</v>
      </c>
      <c r="B538" s="106" t="s">
        <v>643</v>
      </c>
      <c r="C538" s="106">
        <v>25870142</v>
      </c>
      <c r="D538" s="106">
        <v>2014</v>
      </c>
      <c r="E538" s="116">
        <v>12</v>
      </c>
      <c r="F538" s="107">
        <v>22</v>
      </c>
      <c r="G538" s="117" t="s">
        <v>860</v>
      </c>
      <c r="H538" s="112" t="s">
        <v>657</v>
      </c>
      <c r="I538" s="106" t="s">
        <v>509</v>
      </c>
      <c r="J538" s="106" t="s">
        <v>869</v>
      </c>
      <c r="K538" s="106" t="s">
        <v>652</v>
      </c>
      <c r="L538" s="106">
        <v>1408</v>
      </c>
      <c r="M538" s="106" t="s">
        <v>1010</v>
      </c>
      <c r="N538" s="118">
        <v>1700.5</v>
      </c>
      <c r="O538" s="18">
        <v>2014</v>
      </c>
    </row>
    <row r="539" spans="1:15">
      <c r="A539" s="105" t="s">
        <v>993</v>
      </c>
      <c r="B539" s="106" t="s">
        <v>643</v>
      </c>
      <c r="C539" s="106">
        <v>25870142</v>
      </c>
      <c r="D539" s="106">
        <v>2014</v>
      </c>
      <c r="E539" s="116">
        <v>12</v>
      </c>
      <c r="F539" s="107">
        <v>22</v>
      </c>
      <c r="G539" s="117" t="s">
        <v>860</v>
      </c>
      <c r="H539" s="112" t="s">
        <v>657</v>
      </c>
      <c r="I539" s="106" t="s">
        <v>509</v>
      </c>
      <c r="J539" s="106" t="s">
        <v>869</v>
      </c>
      <c r="K539" s="106" t="s">
        <v>652</v>
      </c>
      <c r="L539" s="106">
        <v>1409</v>
      </c>
      <c r="M539" s="106" t="s">
        <v>1010</v>
      </c>
      <c r="N539" s="118">
        <v>3610</v>
      </c>
      <c r="O539" s="18">
        <v>2014</v>
      </c>
    </row>
    <row r="540" spans="1:15">
      <c r="A540" s="105" t="s">
        <v>993</v>
      </c>
      <c r="B540" s="106" t="s">
        <v>643</v>
      </c>
      <c r="C540" s="106">
        <v>25870142</v>
      </c>
      <c r="D540" s="106">
        <v>2014</v>
      </c>
      <c r="E540" s="116">
        <v>12</v>
      </c>
      <c r="F540" s="107">
        <v>22</v>
      </c>
      <c r="G540" s="117" t="s">
        <v>860</v>
      </c>
      <c r="H540" s="112" t="s">
        <v>657</v>
      </c>
      <c r="I540" s="106" t="s">
        <v>509</v>
      </c>
      <c r="J540" s="106" t="s">
        <v>869</v>
      </c>
      <c r="K540" s="106" t="s">
        <v>652</v>
      </c>
      <c r="L540" s="106">
        <v>1410</v>
      </c>
      <c r="M540" s="106" t="s">
        <v>1010</v>
      </c>
      <c r="N540" s="118">
        <v>5652.5</v>
      </c>
      <c r="O540" s="18">
        <v>2014</v>
      </c>
    </row>
    <row r="541" spans="1:15">
      <c r="A541" s="105" t="s">
        <v>993</v>
      </c>
      <c r="B541" s="106" t="s">
        <v>643</v>
      </c>
      <c r="C541" s="106">
        <v>25870142</v>
      </c>
      <c r="D541" s="106">
        <v>2014</v>
      </c>
      <c r="E541" s="116">
        <v>12</v>
      </c>
      <c r="F541" s="107">
        <v>22</v>
      </c>
      <c r="G541" s="117" t="s">
        <v>860</v>
      </c>
      <c r="H541" s="112" t="s">
        <v>657</v>
      </c>
      <c r="I541" s="106" t="s">
        <v>509</v>
      </c>
      <c r="J541" s="106" t="s">
        <v>869</v>
      </c>
      <c r="K541" s="106" t="s">
        <v>652</v>
      </c>
      <c r="L541" s="106">
        <v>1411</v>
      </c>
      <c r="M541" s="106" t="s">
        <v>1010</v>
      </c>
      <c r="N541" s="118">
        <v>3301.25</v>
      </c>
      <c r="O541" s="18">
        <v>2014</v>
      </c>
    </row>
    <row r="542" spans="1:15">
      <c r="A542" s="105" t="s">
        <v>993</v>
      </c>
      <c r="B542" s="106" t="s">
        <v>643</v>
      </c>
      <c r="C542" s="106">
        <v>25870147</v>
      </c>
      <c r="D542" s="106">
        <v>2014</v>
      </c>
      <c r="E542" s="116">
        <v>12</v>
      </c>
      <c r="F542" s="107">
        <v>31</v>
      </c>
      <c r="G542" s="117" t="s">
        <v>860</v>
      </c>
      <c r="H542" s="112" t="s">
        <v>646</v>
      </c>
      <c r="I542" s="106" t="s">
        <v>510</v>
      </c>
      <c r="J542" s="106" t="s">
        <v>869</v>
      </c>
      <c r="K542" s="106" t="s">
        <v>899</v>
      </c>
      <c r="L542" s="106">
        <v>1306</v>
      </c>
      <c r="M542" s="106" t="s">
        <v>664</v>
      </c>
      <c r="N542" s="118">
        <v>4582.8040000000001</v>
      </c>
      <c r="O542" s="18">
        <v>2013</v>
      </c>
    </row>
    <row r="543" spans="1:15">
      <c r="A543" s="105" t="s">
        <v>993</v>
      </c>
      <c r="B543" s="106" t="s">
        <v>643</v>
      </c>
      <c r="C543" s="106" t="s">
        <v>1047</v>
      </c>
      <c r="D543" s="106">
        <v>2014</v>
      </c>
      <c r="E543" s="116">
        <v>12</v>
      </c>
      <c r="F543" s="107">
        <v>17</v>
      </c>
      <c r="G543" s="117" t="s">
        <v>860</v>
      </c>
      <c r="H543" s="112" t="s">
        <v>657</v>
      </c>
      <c r="I543" s="106" t="s">
        <v>535</v>
      </c>
      <c r="J543" s="106" t="s">
        <v>658</v>
      </c>
      <c r="K543" s="106" t="s">
        <v>659</v>
      </c>
      <c r="L543" s="106">
        <v>1411</v>
      </c>
      <c r="M543" s="106" t="s">
        <v>654</v>
      </c>
      <c r="N543" s="118">
        <v>1003.85</v>
      </c>
      <c r="O543" s="18">
        <v>2014</v>
      </c>
    </row>
    <row r="544" spans="1:15">
      <c r="A544" s="105" t="s">
        <v>1014</v>
      </c>
      <c r="B544" s="106" t="s">
        <v>643</v>
      </c>
      <c r="C544" s="106" t="s">
        <v>1048</v>
      </c>
      <c r="D544" s="106">
        <v>2015</v>
      </c>
      <c r="E544" s="116">
        <v>3</v>
      </c>
      <c r="F544" s="107">
        <v>4</v>
      </c>
      <c r="G544" s="117" t="s">
        <v>860</v>
      </c>
      <c r="H544" s="112" t="s">
        <v>657</v>
      </c>
      <c r="I544" s="106" t="s">
        <v>532</v>
      </c>
      <c r="J544" s="106" t="s">
        <v>658</v>
      </c>
      <c r="K544" s="106" t="s">
        <v>661</v>
      </c>
      <c r="L544" s="106">
        <v>1404</v>
      </c>
      <c r="M544" s="120" t="s">
        <v>654</v>
      </c>
      <c r="N544" s="110">
        <v>170675.54</v>
      </c>
      <c r="O544" s="18">
        <v>2014</v>
      </c>
    </row>
    <row r="545" spans="1:15">
      <c r="A545" s="105" t="s">
        <v>1014</v>
      </c>
      <c r="B545" s="106" t="s">
        <v>643</v>
      </c>
      <c r="C545" s="106" t="s">
        <v>1049</v>
      </c>
      <c r="D545" s="106">
        <v>2015</v>
      </c>
      <c r="E545" s="116">
        <v>3</v>
      </c>
      <c r="F545" s="107">
        <v>4</v>
      </c>
      <c r="G545" s="117" t="s">
        <v>860</v>
      </c>
      <c r="H545" s="112" t="s">
        <v>657</v>
      </c>
      <c r="I545" s="106" t="s">
        <v>532</v>
      </c>
      <c r="J545" s="106" t="s">
        <v>658</v>
      </c>
      <c r="K545" s="106" t="s">
        <v>661</v>
      </c>
      <c r="L545" s="106">
        <v>1405</v>
      </c>
      <c r="M545" s="120" t="s">
        <v>654</v>
      </c>
      <c r="N545" s="110">
        <v>161967.01999999999</v>
      </c>
      <c r="O545" s="18">
        <v>2014</v>
      </c>
    </row>
    <row r="546" spans="1:15">
      <c r="A546" s="105" t="s">
        <v>993</v>
      </c>
      <c r="B546" s="106" t="s">
        <v>643</v>
      </c>
      <c r="C546" s="106" t="s">
        <v>1050</v>
      </c>
      <c r="D546" s="106">
        <v>2015</v>
      </c>
      <c r="E546" s="116">
        <v>1</v>
      </c>
      <c r="F546" s="107">
        <v>7</v>
      </c>
      <c r="G546" s="117" t="s">
        <v>860</v>
      </c>
      <c r="H546" s="112" t="s">
        <v>646</v>
      </c>
      <c r="I546" s="102" t="s">
        <v>519</v>
      </c>
      <c r="J546" s="106" t="s">
        <v>651</v>
      </c>
      <c r="K546" s="106" t="s">
        <v>675</v>
      </c>
      <c r="L546" s="106">
        <v>1410</v>
      </c>
      <c r="M546" s="120" t="s">
        <v>664</v>
      </c>
      <c r="N546" s="118">
        <v>3467.96</v>
      </c>
      <c r="O546" s="18">
        <v>2014</v>
      </c>
    </row>
    <row r="547" spans="1:15">
      <c r="A547" s="105" t="s">
        <v>993</v>
      </c>
      <c r="B547" s="106" t="s">
        <v>643</v>
      </c>
      <c r="C547" s="106" t="s">
        <v>1050</v>
      </c>
      <c r="D547" s="106">
        <v>2015</v>
      </c>
      <c r="E547" s="116">
        <v>1</v>
      </c>
      <c r="F547" s="107">
        <v>7</v>
      </c>
      <c r="G547" s="117" t="s">
        <v>860</v>
      </c>
      <c r="H547" s="112" t="s">
        <v>646</v>
      </c>
      <c r="I547" s="102" t="s">
        <v>519</v>
      </c>
      <c r="J547" s="106" t="s">
        <v>651</v>
      </c>
      <c r="K547" s="106" t="s">
        <v>675</v>
      </c>
      <c r="L547" s="106">
        <v>1411</v>
      </c>
      <c r="M547" s="120" t="s">
        <v>664</v>
      </c>
      <c r="N547" s="118">
        <v>3364.44</v>
      </c>
      <c r="O547" s="18">
        <v>2014</v>
      </c>
    </row>
    <row r="548" spans="1:15">
      <c r="A548" s="105" t="s">
        <v>993</v>
      </c>
      <c r="B548" s="106" t="s">
        <v>643</v>
      </c>
      <c r="C548" s="106" t="s">
        <v>1051</v>
      </c>
      <c r="D548" s="106">
        <v>2015</v>
      </c>
      <c r="E548" s="116">
        <v>1</v>
      </c>
      <c r="F548" s="107">
        <v>9</v>
      </c>
      <c r="G548" s="117" t="s">
        <v>860</v>
      </c>
      <c r="H548" s="112" t="s">
        <v>646</v>
      </c>
      <c r="I548" s="125" t="s">
        <v>511</v>
      </c>
      <c r="J548" s="106" t="s">
        <v>647</v>
      </c>
      <c r="K548" s="106" t="s">
        <v>652</v>
      </c>
      <c r="L548" s="106">
        <v>1410</v>
      </c>
      <c r="M548" s="120" t="s">
        <v>654</v>
      </c>
      <c r="N548" s="118">
        <v>574324.61</v>
      </c>
      <c r="O548" s="18">
        <v>2014</v>
      </c>
    </row>
    <row r="549" spans="1:15">
      <c r="A549" s="105" t="s">
        <v>993</v>
      </c>
      <c r="B549" s="106" t="s">
        <v>643</v>
      </c>
      <c r="C549" s="106" t="s">
        <v>1052</v>
      </c>
      <c r="D549" s="106">
        <v>2015</v>
      </c>
      <c r="E549" s="116">
        <v>1</v>
      </c>
      <c r="F549" s="107">
        <v>9</v>
      </c>
      <c r="G549" s="117" t="s">
        <v>860</v>
      </c>
      <c r="H549" s="112" t="s">
        <v>646</v>
      </c>
      <c r="I549" s="125" t="s">
        <v>511</v>
      </c>
      <c r="J549" s="106" t="s">
        <v>647</v>
      </c>
      <c r="K549" s="106" t="s">
        <v>652</v>
      </c>
      <c r="L549" s="106">
        <v>1411</v>
      </c>
      <c r="M549" s="120" t="s">
        <v>654</v>
      </c>
      <c r="N549" s="118">
        <v>271986.68</v>
      </c>
      <c r="O549" s="18">
        <v>2014</v>
      </c>
    </row>
    <row r="550" spans="1:15">
      <c r="A550" s="105" t="s">
        <v>1014</v>
      </c>
      <c r="B550" s="106" t="s">
        <v>643</v>
      </c>
      <c r="C550" s="106" t="s">
        <v>1053</v>
      </c>
      <c r="D550" s="106">
        <v>2015</v>
      </c>
      <c r="E550" s="116">
        <v>1</v>
      </c>
      <c r="F550" s="107">
        <v>15</v>
      </c>
      <c r="G550" s="117" t="s">
        <v>860</v>
      </c>
      <c r="H550" s="112" t="s">
        <v>646</v>
      </c>
      <c r="I550" s="106" t="s">
        <v>529</v>
      </c>
      <c r="J550" s="106" t="s">
        <v>647</v>
      </c>
      <c r="K550" s="106" t="s">
        <v>668</v>
      </c>
      <c r="L550" s="106">
        <v>1311</v>
      </c>
      <c r="M550" s="120" t="s">
        <v>654</v>
      </c>
      <c r="N550" s="118">
        <v>4425.5</v>
      </c>
      <c r="O550" s="18">
        <v>2013</v>
      </c>
    </row>
    <row r="551" spans="1:15">
      <c r="A551" s="105" t="s">
        <v>1014</v>
      </c>
      <c r="B551" s="106" t="s">
        <v>643</v>
      </c>
      <c r="C551" s="106" t="s">
        <v>1054</v>
      </c>
      <c r="D551" s="106">
        <v>2015</v>
      </c>
      <c r="E551" s="116">
        <v>1</v>
      </c>
      <c r="F551" s="107">
        <v>15</v>
      </c>
      <c r="G551" s="117" t="s">
        <v>860</v>
      </c>
      <c r="H551" s="112" t="s">
        <v>646</v>
      </c>
      <c r="I551" s="106" t="s">
        <v>529</v>
      </c>
      <c r="J551" s="106" t="s">
        <v>647</v>
      </c>
      <c r="K551" s="106" t="s">
        <v>668</v>
      </c>
      <c r="L551" s="106">
        <v>1312</v>
      </c>
      <c r="M551" s="120" t="s">
        <v>654</v>
      </c>
      <c r="N551" s="118">
        <v>4245.49</v>
      </c>
      <c r="O551" s="18">
        <v>2013</v>
      </c>
    </row>
    <row r="552" spans="1:15">
      <c r="A552" s="105" t="s">
        <v>1014</v>
      </c>
      <c r="B552" s="106" t="s">
        <v>643</v>
      </c>
      <c r="C552" s="106" t="s">
        <v>1055</v>
      </c>
      <c r="D552" s="106">
        <v>2015</v>
      </c>
      <c r="E552" s="116">
        <v>1</v>
      </c>
      <c r="F552" s="107">
        <v>15</v>
      </c>
      <c r="G552" s="117" t="s">
        <v>860</v>
      </c>
      <c r="H552" s="112" t="s">
        <v>646</v>
      </c>
      <c r="I552" s="106" t="s">
        <v>529</v>
      </c>
      <c r="J552" s="106" t="s">
        <v>647</v>
      </c>
      <c r="K552" s="106" t="s">
        <v>668</v>
      </c>
      <c r="L552" s="106">
        <v>1401</v>
      </c>
      <c r="M552" s="120" t="s">
        <v>654</v>
      </c>
      <c r="N552" s="118">
        <v>4020.5</v>
      </c>
      <c r="O552" s="18">
        <v>2014</v>
      </c>
    </row>
    <row r="553" spans="1:15">
      <c r="A553" s="105" t="s">
        <v>1014</v>
      </c>
      <c r="B553" s="106" t="s">
        <v>643</v>
      </c>
      <c r="C553" s="106" t="s">
        <v>1056</v>
      </c>
      <c r="D553" s="106">
        <v>2015</v>
      </c>
      <c r="E553" s="116">
        <v>1</v>
      </c>
      <c r="F553" s="107">
        <v>15</v>
      </c>
      <c r="G553" s="117" t="s">
        <v>860</v>
      </c>
      <c r="H553" s="112" t="s">
        <v>646</v>
      </c>
      <c r="I553" s="106" t="s">
        <v>529</v>
      </c>
      <c r="J553" s="106" t="s">
        <v>647</v>
      </c>
      <c r="K553" s="106" t="s">
        <v>668</v>
      </c>
      <c r="L553" s="106">
        <v>1402</v>
      </c>
      <c r="M553" s="120" t="s">
        <v>654</v>
      </c>
      <c r="N553" s="118">
        <v>3848.5</v>
      </c>
      <c r="O553" s="18">
        <v>2014</v>
      </c>
    </row>
    <row r="554" spans="1:15">
      <c r="A554" s="105" t="s">
        <v>1014</v>
      </c>
      <c r="B554" s="106" t="s">
        <v>643</v>
      </c>
      <c r="C554" s="106" t="s">
        <v>1057</v>
      </c>
      <c r="D554" s="106">
        <v>2015</v>
      </c>
      <c r="E554" s="116">
        <v>1</v>
      </c>
      <c r="F554" s="107">
        <v>15</v>
      </c>
      <c r="G554" s="117" t="s">
        <v>860</v>
      </c>
      <c r="H554" s="112" t="s">
        <v>646</v>
      </c>
      <c r="I554" s="106" t="s">
        <v>529</v>
      </c>
      <c r="J554" s="106" t="s">
        <v>647</v>
      </c>
      <c r="K554" s="106" t="s">
        <v>668</v>
      </c>
      <c r="L554" s="106">
        <v>1403</v>
      </c>
      <c r="M554" s="120" t="s">
        <v>654</v>
      </c>
      <c r="N554" s="118">
        <v>3727</v>
      </c>
      <c r="O554" s="18">
        <v>2014</v>
      </c>
    </row>
    <row r="555" spans="1:15">
      <c r="A555" s="105" t="s">
        <v>1014</v>
      </c>
      <c r="B555" s="106" t="s">
        <v>643</v>
      </c>
      <c r="C555" s="106" t="s">
        <v>1058</v>
      </c>
      <c r="D555" s="106">
        <v>2015</v>
      </c>
      <c r="E555" s="116">
        <v>1</v>
      </c>
      <c r="F555" s="107">
        <v>15</v>
      </c>
      <c r="G555" s="117" t="s">
        <v>860</v>
      </c>
      <c r="H555" s="112" t="s">
        <v>646</v>
      </c>
      <c r="I555" s="106" t="s">
        <v>529</v>
      </c>
      <c r="J555" s="106" t="s">
        <v>647</v>
      </c>
      <c r="K555" s="106" t="s">
        <v>668</v>
      </c>
      <c r="L555" s="106">
        <v>1404</v>
      </c>
      <c r="M555" s="120" t="s">
        <v>654</v>
      </c>
      <c r="N555" s="118">
        <v>3517</v>
      </c>
      <c r="O555" s="18">
        <v>2014</v>
      </c>
    </row>
    <row r="556" spans="1:15">
      <c r="A556" s="105" t="s">
        <v>1014</v>
      </c>
      <c r="B556" s="106" t="s">
        <v>643</v>
      </c>
      <c r="C556" s="106" t="s">
        <v>1059</v>
      </c>
      <c r="D556" s="106">
        <v>2015</v>
      </c>
      <c r="E556" s="116">
        <v>1</v>
      </c>
      <c r="F556" s="107">
        <v>15</v>
      </c>
      <c r="G556" s="117" t="s">
        <v>860</v>
      </c>
      <c r="H556" s="112" t="s">
        <v>646</v>
      </c>
      <c r="I556" s="106" t="s">
        <v>529</v>
      </c>
      <c r="J556" s="106" t="s">
        <v>647</v>
      </c>
      <c r="K556" s="106" t="s">
        <v>668</v>
      </c>
      <c r="L556" s="106">
        <v>1405</v>
      </c>
      <c r="M556" s="120" t="s">
        <v>654</v>
      </c>
      <c r="N556" s="118">
        <v>3318</v>
      </c>
      <c r="O556" s="18">
        <v>2014</v>
      </c>
    </row>
    <row r="557" spans="1:15">
      <c r="A557" s="105" t="s">
        <v>993</v>
      </c>
      <c r="B557" s="106" t="s">
        <v>643</v>
      </c>
      <c r="C557" s="106" t="s">
        <v>1060</v>
      </c>
      <c r="D557" s="106">
        <v>2015</v>
      </c>
      <c r="E557" s="116">
        <v>1</v>
      </c>
      <c r="F557" s="107">
        <v>19</v>
      </c>
      <c r="G557" s="117" t="s">
        <v>860</v>
      </c>
      <c r="H557" s="112" t="s">
        <v>646</v>
      </c>
      <c r="I557" s="106" t="s">
        <v>526</v>
      </c>
      <c r="J557" s="106" t="s">
        <v>647</v>
      </c>
      <c r="K557" s="106" t="s">
        <v>1017</v>
      </c>
      <c r="L557" s="106">
        <v>1410</v>
      </c>
      <c r="M557" s="120" t="s">
        <v>654</v>
      </c>
      <c r="N557" s="118">
        <v>5544.01</v>
      </c>
      <c r="O557" s="18">
        <v>2014</v>
      </c>
    </row>
    <row r="558" spans="1:15">
      <c r="A558" s="105" t="s">
        <v>993</v>
      </c>
      <c r="B558" s="106" t="s">
        <v>643</v>
      </c>
      <c r="C558" s="106" t="s">
        <v>1061</v>
      </c>
      <c r="D558" s="106">
        <v>2015</v>
      </c>
      <c r="E558" s="116">
        <v>1</v>
      </c>
      <c r="F558" s="107">
        <v>19</v>
      </c>
      <c r="G558" s="117" t="s">
        <v>860</v>
      </c>
      <c r="H558" s="112" t="s">
        <v>646</v>
      </c>
      <c r="I558" s="102" t="s">
        <v>525</v>
      </c>
      <c r="J558" s="106" t="s">
        <v>647</v>
      </c>
      <c r="K558" s="106" t="s">
        <v>708</v>
      </c>
      <c r="L558" s="106">
        <v>1409</v>
      </c>
      <c r="M558" s="120" t="s">
        <v>654</v>
      </c>
      <c r="N558" s="118">
        <v>37088.75</v>
      </c>
      <c r="O558" s="18">
        <v>2014</v>
      </c>
    </row>
    <row r="559" spans="1:15">
      <c r="A559" s="105" t="s">
        <v>993</v>
      </c>
      <c r="B559" s="106" t="s">
        <v>643</v>
      </c>
      <c r="C559" s="106" t="s">
        <v>1061</v>
      </c>
      <c r="D559" s="106">
        <v>2015</v>
      </c>
      <c r="E559" s="116">
        <v>1</v>
      </c>
      <c r="F559" s="107">
        <v>19</v>
      </c>
      <c r="G559" s="117" t="s">
        <v>860</v>
      </c>
      <c r="H559" s="112" t="s">
        <v>646</v>
      </c>
      <c r="I559" s="102" t="s">
        <v>525</v>
      </c>
      <c r="J559" s="106" t="s">
        <v>647</v>
      </c>
      <c r="K559" s="106" t="s">
        <v>708</v>
      </c>
      <c r="L559" s="106">
        <v>1409</v>
      </c>
      <c r="M559" s="120" t="s">
        <v>653</v>
      </c>
      <c r="N559" s="118">
        <v>35374.51</v>
      </c>
      <c r="O559" s="18">
        <v>2014</v>
      </c>
    </row>
    <row r="560" spans="1:15">
      <c r="A560" s="105" t="s">
        <v>993</v>
      </c>
      <c r="B560" s="106" t="s">
        <v>643</v>
      </c>
      <c r="C560" s="106" t="s">
        <v>1061</v>
      </c>
      <c r="D560" s="106">
        <v>2015</v>
      </c>
      <c r="E560" s="116">
        <v>1</v>
      </c>
      <c r="F560" s="107">
        <v>19</v>
      </c>
      <c r="G560" s="117" t="s">
        <v>860</v>
      </c>
      <c r="H560" s="112" t="s">
        <v>646</v>
      </c>
      <c r="I560" s="102" t="s">
        <v>525</v>
      </c>
      <c r="J560" s="106" t="s">
        <v>647</v>
      </c>
      <c r="K560" s="106" t="s">
        <v>708</v>
      </c>
      <c r="L560" s="106">
        <v>1409</v>
      </c>
      <c r="M560" s="120" t="s">
        <v>664</v>
      </c>
      <c r="N560" s="118">
        <v>3203.65</v>
      </c>
      <c r="O560" s="18">
        <v>2014</v>
      </c>
    </row>
    <row r="561" spans="1:15">
      <c r="A561" s="105" t="s">
        <v>993</v>
      </c>
      <c r="B561" s="106" t="s">
        <v>643</v>
      </c>
      <c r="C561" s="106" t="s">
        <v>1062</v>
      </c>
      <c r="D561" s="106">
        <v>2015</v>
      </c>
      <c r="E561" s="116">
        <v>1</v>
      </c>
      <c r="F561" s="107">
        <v>19</v>
      </c>
      <c r="G561" s="117" t="s">
        <v>860</v>
      </c>
      <c r="H561" s="112" t="s">
        <v>646</v>
      </c>
      <c r="I561" s="102" t="s">
        <v>531</v>
      </c>
      <c r="J561" s="106" t="s">
        <v>647</v>
      </c>
      <c r="K561" s="106" t="s">
        <v>659</v>
      </c>
      <c r="L561" s="106">
        <v>1409</v>
      </c>
      <c r="M561" s="120" t="s">
        <v>664</v>
      </c>
      <c r="N561" s="118">
        <v>6111.5</v>
      </c>
      <c r="O561" s="18">
        <v>2014</v>
      </c>
    </row>
    <row r="562" spans="1:15">
      <c r="A562" s="105" t="s">
        <v>993</v>
      </c>
      <c r="B562" s="106" t="s">
        <v>643</v>
      </c>
      <c r="C562" s="106" t="s">
        <v>1063</v>
      </c>
      <c r="D562" s="106">
        <v>2015</v>
      </c>
      <c r="E562" s="116">
        <v>1</v>
      </c>
      <c r="F562" s="107">
        <v>20</v>
      </c>
      <c r="G562" s="117" t="s">
        <v>860</v>
      </c>
      <c r="H562" s="112" t="s">
        <v>646</v>
      </c>
      <c r="I562" s="102" t="s">
        <v>518</v>
      </c>
      <c r="J562" s="106" t="s">
        <v>651</v>
      </c>
      <c r="K562" s="106" t="s">
        <v>694</v>
      </c>
      <c r="L562" s="106">
        <v>1411</v>
      </c>
      <c r="M562" s="120" t="s">
        <v>654</v>
      </c>
      <c r="N562" s="118">
        <v>1292.27</v>
      </c>
      <c r="O562" s="18">
        <v>2014</v>
      </c>
    </row>
    <row r="563" spans="1:15">
      <c r="A563" s="105" t="s">
        <v>993</v>
      </c>
      <c r="B563" s="106" t="s">
        <v>643</v>
      </c>
      <c r="C563" s="106" t="s">
        <v>1063</v>
      </c>
      <c r="D563" s="106">
        <v>2015</v>
      </c>
      <c r="E563" s="116">
        <v>1</v>
      </c>
      <c r="F563" s="107">
        <v>20</v>
      </c>
      <c r="G563" s="117" t="s">
        <v>860</v>
      </c>
      <c r="H563" s="112" t="s">
        <v>646</v>
      </c>
      <c r="I563" s="102" t="s">
        <v>518</v>
      </c>
      <c r="J563" s="106" t="s">
        <v>651</v>
      </c>
      <c r="K563" s="106" t="s">
        <v>694</v>
      </c>
      <c r="L563" s="106">
        <v>1411</v>
      </c>
      <c r="M563" s="120" t="s">
        <v>664</v>
      </c>
      <c r="N563" s="118">
        <v>115.97</v>
      </c>
      <c r="O563" s="18">
        <v>2014</v>
      </c>
    </row>
    <row r="564" spans="1:15">
      <c r="A564" s="105" t="s">
        <v>993</v>
      </c>
      <c r="B564" s="106" t="s">
        <v>643</v>
      </c>
      <c r="C564" s="106" t="s">
        <v>1064</v>
      </c>
      <c r="D564" s="106">
        <v>2015</v>
      </c>
      <c r="E564" s="116">
        <v>1</v>
      </c>
      <c r="F564" s="107">
        <v>26</v>
      </c>
      <c r="G564" s="117" t="s">
        <v>860</v>
      </c>
      <c r="H564" s="112" t="s">
        <v>646</v>
      </c>
      <c r="I564" s="106" t="s">
        <v>521</v>
      </c>
      <c r="J564" s="106" t="s">
        <v>651</v>
      </c>
      <c r="K564" s="106" t="s">
        <v>681</v>
      </c>
      <c r="L564" s="106">
        <v>1408</v>
      </c>
      <c r="M564" s="120" t="s">
        <v>664</v>
      </c>
      <c r="N564" s="118">
        <v>57982</v>
      </c>
      <c r="O564" s="18">
        <v>2014</v>
      </c>
    </row>
    <row r="565" spans="1:15">
      <c r="A565" s="105" t="s">
        <v>993</v>
      </c>
      <c r="B565" s="106" t="s">
        <v>643</v>
      </c>
      <c r="C565" s="106" t="s">
        <v>1065</v>
      </c>
      <c r="D565" s="106">
        <v>2015</v>
      </c>
      <c r="E565" s="116">
        <v>1</v>
      </c>
      <c r="F565" s="107">
        <v>27</v>
      </c>
      <c r="G565" s="117" t="s">
        <v>860</v>
      </c>
      <c r="H565" s="112" t="s">
        <v>646</v>
      </c>
      <c r="I565" s="102" t="s">
        <v>525</v>
      </c>
      <c r="J565" s="106" t="s">
        <v>647</v>
      </c>
      <c r="K565" s="106" t="s">
        <v>708</v>
      </c>
      <c r="L565" s="106">
        <v>1410</v>
      </c>
      <c r="M565" s="120" t="s">
        <v>654</v>
      </c>
      <c r="N565" s="118">
        <v>35955.19</v>
      </c>
      <c r="O565" s="18">
        <v>2014</v>
      </c>
    </row>
    <row r="566" spans="1:15">
      <c r="A566" s="105" t="s">
        <v>993</v>
      </c>
      <c r="B566" s="106" t="s">
        <v>643</v>
      </c>
      <c r="C566" s="106" t="s">
        <v>1065</v>
      </c>
      <c r="D566" s="106">
        <v>2015</v>
      </c>
      <c r="E566" s="116">
        <v>1</v>
      </c>
      <c r="F566" s="107">
        <v>27</v>
      </c>
      <c r="G566" s="117" t="s">
        <v>860</v>
      </c>
      <c r="H566" s="112" t="s">
        <v>646</v>
      </c>
      <c r="I566" s="102" t="s">
        <v>525</v>
      </c>
      <c r="J566" s="106" t="s">
        <v>647</v>
      </c>
      <c r="K566" s="106" t="s">
        <v>708</v>
      </c>
      <c r="L566" s="106">
        <v>1410</v>
      </c>
      <c r="M566" s="120" t="s">
        <v>653</v>
      </c>
      <c r="N566" s="118">
        <v>34597.51</v>
      </c>
      <c r="O566" s="18">
        <v>2014</v>
      </c>
    </row>
    <row r="567" spans="1:15">
      <c r="A567" s="105" t="s">
        <v>993</v>
      </c>
      <c r="B567" s="106" t="s">
        <v>643</v>
      </c>
      <c r="C567" s="106" t="s">
        <v>1065</v>
      </c>
      <c r="D567" s="106">
        <v>2015</v>
      </c>
      <c r="E567" s="116">
        <v>1</v>
      </c>
      <c r="F567" s="107">
        <v>27</v>
      </c>
      <c r="G567" s="117" t="s">
        <v>860</v>
      </c>
      <c r="H567" s="112" t="s">
        <v>646</v>
      </c>
      <c r="I567" s="102" t="s">
        <v>525</v>
      </c>
      <c r="J567" s="106" t="s">
        <v>647</v>
      </c>
      <c r="K567" s="106" t="s">
        <v>708</v>
      </c>
      <c r="L567" s="106">
        <v>1410</v>
      </c>
      <c r="M567" s="120" t="s">
        <v>664</v>
      </c>
      <c r="N567" s="118">
        <v>3097.7</v>
      </c>
      <c r="O567" s="18">
        <v>2014</v>
      </c>
    </row>
    <row r="568" spans="1:15">
      <c r="A568" s="105" t="s">
        <v>993</v>
      </c>
      <c r="B568" s="106" t="s">
        <v>643</v>
      </c>
      <c r="C568" s="106" t="s">
        <v>1066</v>
      </c>
      <c r="D568" s="106">
        <v>2015</v>
      </c>
      <c r="E568" s="116">
        <v>1</v>
      </c>
      <c r="F568" s="107">
        <v>30</v>
      </c>
      <c r="G568" s="117" t="s">
        <v>860</v>
      </c>
      <c r="H568" s="112" t="s">
        <v>657</v>
      </c>
      <c r="I568" s="106" t="s">
        <v>498</v>
      </c>
      <c r="J568" s="106" t="s">
        <v>869</v>
      </c>
      <c r="K568" s="106" t="s">
        <v>899</v>
      </c>
      <c r="L568" s="106">
        <v>1306</v>
      </c>
      <c r="M568" s="120" t="s">
        <v>664</v>
      </c>
      <c r="N568" s="118">
        <v>-4582.8</v>
      </c>
      <c r="O568" s="18">
        <v>2013</v>
      </c>
    </row>
    <row r="569" spans="1:15">
      <c r="A569" s="105" t="s">
        <v>993</v>
      </c>
      <c r="B569" s="106" t="s">
        <v>643</v>
      </c>
      <c r="C569" s="106" t="s">
        <v>1067</v>
      </c>
      <c r="D569" s="106">
        <v>2015</v>
      </c>
      <c r="E569" s="116">
        <v>1</v>
      </c>
      <c r="F569" s="107">
        <v>13</v>
      </c>
      <c r="G569" s="117" t="s">
        <v>860</v>
      </c>
      <c r="H569" s="112" t="s">
        <v>657</v>
      </c>
      <c r="I569" s="106" t="s">
        <v>535</v>
      </c>
      <c r="J569" s="106" t="s">
        <v>658</v>
      </c>
      <c r="K569" s="106" t="s">
        <v>659</v>
      </c>
      <c r="L569" s="106">
        <v>1412</v>
      </c>
      <c r="M569" s="120" t="s">
        <v>654</v>
      </c>
      <c r="N569" s="118">
        <v>15926.46</v>
      </c>
      <c r="O569" s="18">
        <v>2014</v>
      </c>
    </row>
    <row r="570" spans="1:15">
      <c r="A570" s="105" t="s">
        <v>993</v>
      </c>
      <c r="B570" s="106" t="s">
        <v>643</v>
      </c>
      <c r="C570" s="106" t="s">
        <v>1068</v>
      </c>
      <c r="D570" s="106">
        <v>2015</v>
      </c>
      <c r="E570" s="116">
        <v>1</v>
      </c>
      <c r="F570" s="107">
        <v>19</v>
      </c>
      <c r="G570" s="117" t="s">
        <v>860</v>
      </c>
      <c r="H570" s="112" t="s">
        <v>657</v>
      </c>
      <c r="I570" s="106" t="s">
        <v>533</v>
      </c>
      <c r="J570" s="106" t="s">
        <v>658</v>
      </c>
      <c r="K570" s="106" t="s">
        <v>652</v>
      </c>
      <c r="L570" s="106">
        <v>1412</v>
      </c>
      <c r="M570" s="120" t="s">
        <v>649</v>
      </c>
      <c r="N570" s="118">
        <v>314826.08</v>
      </c>
      <c r="O570" s="18">
        <v>2014</v>
      </c>
    </row>
    <row r="571" spans="1:15">
      <c r="A571" s="105" t="s">
        <v>993</v>
      </c>
      <c r="B571" s="106" t="s">
        <v>643</v>
      </c>
      <c r="C571" s="106">
        <v>25870201</v>
      </c>
      <c r="D571" s="106">
        <v>2015</v>
      </c>
      <c r="E571" s="116">
        <v>2</v>
      </c>
      <c r="F571" s="107">
        <v>26</v>
      </c>
      <c r="G571" s="117" t="s">
        <v>860</v>
      </c>
      <c r="H571" s="112" t="s">
        <v>646</v>
      </c>
      <c r="I571" s="102" t="s">
        <v>525</v>
      </c>
      <c r="J571" s="106" t="s">
        <v>647</v>
      </c>
      <c r="K571" s="106" t="s">
        <v>708</v>
      </c>
      <c r="L571" s="106">
        <v>1411</v>
      </c>
      <c r="M571" s="120" t="s">
        <v>654</v>
      </c>
      <c r="N571" s="110">
        <v>35027.279999999999</v>
      </c>
      <c r="O571" s="18">
        <v>2014</v>
      </c>
    </row>
    <row r="572" spans="1:15">
      <c r="A572" s="105" t="s">
        <v>993</v>
      </c>
      <c r="B572" s="106" t="s">
        <v>643</v>
      </c>
      <c r="C572" s="106">
        <v>25870201</v>
      </c>
      <c r="D572" s="106">
        <v>2015</v>
      </c>
      <c r="E572" s="116">
        <v>2</v>
      </c>
      <c r="F572" s="107">
        <v>26</v>
      </c>
      <c r="G572" s="117" t="s">
        <v>860</v>
      </c>
      <c r="H572" s="112" t="s">
        <v>646</v>
      </c>
      <c r="I572" s="102" t="s">
        <v>525</v>
      </c>
      <c r="J572" s="106" t="s">
        <v>647</v>
      </c>
      <c r="K572" s="106" t="s">
        <v>708</v>
      </c>
      <c r="L572" s="106">
        <v>1411</v>
      </c>
      <c r="M572" s="120" t="s">
        <v>653</v>
      </c>
      <c r="N572" s="110">
        <v>33894</v>
      </c>
      <c r="O572" s="18">
        <v>2014</v>
      </c>
    </row>
    <row r="573" spans="1:15">
      <c r="A573" s="105" t="s">
        <v>993</v>
      </c>
      <c r="B573" s="106" t="s">
        <v>643</v>
      </c>
      <c r="C573" s="106">
        <v>25870201</v>
      </c>
      <c r="D573" s="106">
        <v>2015</v>
      </c>
      <c r="E573" s="116">
        <v>2</v>
      </c>
      <c r="F573" s="107">
        <v>26</v>
      </c>
      <c r="G573" s="117" t="s">
        <v>860</v>
      </c>
      <c r="H573" s="112" t="s">
        <v>646</v>
      </c>
      <c r="I573" s="102" t="s">
        <v>525</v>
      </c>
      <c r="J573" s="106" t="s">
        <v>647</v>
      </c>
      <c r="K573" s="106" t="s">
        <v>708</v>
      </c>
      <c r="L573" s="106">
        <v>1411</v>
      </c>
      <c r="M573" s="120" t="s">
        <v>664</v>
      </c>
      <c r="N573" s="110">
        <v>2964.05</v>
      </c>
      <c r="O573" s="18">
        <v>2014</v>
      </c>
    </row>
    <row r="574" spans="1:15">
      <c r="A574" s="105" t="s">
        <v>993</v>
      </c>
      <c r="B574" s="106" t="s">
        <v>643</v>
      </c>
      <c r="C574" s="106">
        <v>25870190</v>
      </c>
      <c r="D574" s="106">
        <v>2015</v>
      </c>
      <c r="E574" s="116">
        <v>2</v>
      </c>
      <c r="F574" s="107">
        <v>9</v>
      </c>
      <c r="G574" s="117" t="s">
        <v>860</v>
      </c>
      <c r="H574" s="112" t="s">
        <v>646</v>
      </c>
      <c r="I574" s="106" t="s">
        <v>526</v>
      </c>
      <c r="J574" s="106" t="s">
        <v>647</v>
      </c>
      <c r="K574" s="106" t="s">
        <v>1017</v>
      </c>
      <c r="L574" s="106">
        <v>1411</v>
      </c>
      <c r="M574" s="120" t="s">
        <v>654</v>
      </c>
      <c r="N574" s="110">
        <v>5425</v>
      </c>
      <c r="O574" s="18">
        <v>2014</v>
      </c>
    </row>
    <row r="575" spans="1:15">
      <c r="A575" s="105" t="s">
        <v>993</v>
      </c>
      <c r="B575" s="106" t="s">
        <v>643</v>
      </c>
      <c r="C575" s="106">
        <v>25870182</v>
      </c>
      <c r="D575" s="106">
        <v>2015</v>
      </c>
      <c r="E575" s="116">
        <v>2</v>
      </c>
      <c r="F575" s="107">
        <v>3</v>
      </c>
      <c r="G575" s="117" t="s">
        <v>860</v>
      </c>
      <c r="H575" s="112" t="s">
        <v>646</v>
      </c>
      <c r="I575" s="106" t="s">
        <v>529</v>
      </c>
      <c r="J575" s="106" t="s">
        <v>647</v>
      </c>
      <c r="K575" s="106" t="s">
        <v>668</v>
      </c>
      <c r="L575" s="106">
        <v>1406</v>
      </c>
      <c r="M575" s="120" t="s">
        <v>654</v>
      </c>
      <c r="N575" s="110">
        <v>3194</v>
      </c>
      <c r="O575" s="18">
        <v>2014</v>
      </c>
    </row>
    <row r="576" spans="1:15">
      <c r="A576" s="105" t="s">
        <v>993</v>
      </c>
      <c r="B576" s="106" t="s">
        <v>643</v>
      </c>
      <c r="C576" s="106">
        <v>25870183</v>
      </c>
      <c r="D576" s="106">
        <v>2015</v>
      </c>
      <c r="E576" s="116">
        <v>2</v>
      </c>
      <c r="F576" s="107">
        <v>3</v>
      </c>
      <c r="G576" s="117" t="s">
        <v>860</v>
      </c>
      <c r="H576" s="112" t="s">
        <v>646</v>
      </c>
      <c r="I576" s="106" t="s">
        <v>529</v>
      </c>
      <c r="J576" s="106" t="s">
        <v>647</v>
      </c>
      <c r="K576" s="106" t="s">
        <v>668</v>
      </c>
      <c r="L576" s="106">
        <v>1407</v>
      </c>
      <c r="M576" s="120" t="s">
        <v>654</v>
      </c>
      <c r="N576" s="110">
        <v>3010.5</v>
      </c>
      <c r="O576" s="18">
        <v>2014</v>
      </c>
    </row>
    <row r="577" spans="1:15">
      <c r="A577" s="105" t="s">
        <v>993</v>
      </c>
      <c r="B577" s="106" t="s">
        <v>643</v>
      </c>
      <c r="C577" s="106">
        <v>25870184</v>
      </c>
      <c r="D577" s="106">
        <v>2015</v>
      </c>
      <c r="E577" s="116">
        <v>2</v>
      </c>
      <c r="F577" s="107">
        <v>3</v>
      </c>
      <c r="G577" s="117" t="s">
        <v>860</v>
      </c>
      <c r="H577" s="112" t="s">
        <v>646</v>
      </c>
      <c r="I577" s="106" t="s">
        <v>529</v>
      </c>
      <c r="J577" s="106" t="s">
        <v>647</v>
      </c>
      <c r="K577" s="106" t="s">
        <v>668</v>
      </c>
      <c r="L577" s="106">
        <v>1408</v>
      </c>
      <c r="M577" s="120" t="s">
        <v>654</v>
      </c>
      <c r="N577" s="110">
        <v>2954.5</v>
      </c>
      <c r="O577" s="18">
        <v>2014</v>
      </c>
    </row>
    <row r="578" spans="1:15">
      <c r="A578" s="105" t="s">
        <v>993</v>
      </c>
      <c r="B578" s="106" t="s">
        <v>643</v>
      </c>
      <c r="C578" s="106">
        <v>25870185</v>
      </c>
      <c r="D578" s="106">
        <v>2015</v>
      </c>
      <c r="E578" s="116">
        <v>2</v>
      </c>
      <c r="F578" s="107">
        <v>3</v>
      </c>
      <c r="G578" s="117" t="s">
        <v>860</v>
      </c>
      <c r="H578" s="112" t="s">
        <v>646</v>
      </c>
      <c r="I578" s="106" t="s">
        <v>529</v>
      </c>
      <c r="J578" s="106" t="s">
        <v>647</v>
      </c>
      <c r="K578" s="106" t="s">
        <v>668</v>
      </c>
      <c r="L578" s="106">
        <v>1409</v>
      </c>
      <c r="M578" s="120" t="s">
        <v>654</v>
      </c>
      <c r="N578" s="110">
        <v>2809</v>
      </c>
      <c r="O578" s="18">
        <v>2014</v>
      </c>
    </row>
    <row r="579" spans="1:15">
      <c r="A579" s="105" t="s">
        <v>993</v>
      </c>
      <c r="B579" s="106" t="s">
        <v>643</v>
      </c>
      <c r="C579" s="106">
        <v>25870196</v>
      </c>
      <c r="D579" s="106">
        <v>2015</v>
      </c>
      <c r="E579" s="135">
        <v>2</v>
      </c>
      <c r="F579" s="107">
        <v>11</v>
      </c>
      <c r="G579" s="117" t="s">
        <v>860</v>
      </c>
      <c r="H579" s="105" t="s">
        <v>646</v>
      </c>
      <c r="I579" s="102" t="s">
        <v>531</v>
      </c>
      <c r="J579" s="106" t="s">
        <v>647</v>
      </c>
      <c r="K579" s="106" t="s">
        <v>659</v>
      </c>
      <c r="L579" s="106">
        <v>1410</v>
      </c>
      <c r="M579" s="136" t="s">
        <v>664</v>
      </c>
      <c r="N579" s="118">
        <v>6047.75</v>
      </c>
      <c r="O579" s="18">
        <v>2014</v>
      </c>
    </row>
    <row r="580" spans="1:15">
      <c r="A580" s="105" t="s">
        <v>993</v>
      </c>
      <c r="B580" s="106" t="s">
        <v>643</v>
      </c>
      <c r="C580" s="106">
        <v>25870189</v>
      </c>
      <c r="D580" s="106">
        <v>2015</v>
      </c>
      <c r="E580" s="116">
        <v>2</v>
      </c>
      <c r="F580" s="107">
        <v>5</v>
      </c>
      <c r="G580" s="117" t="s">
        <v>860</v>
      </c>
      <c r="H580" s="112" t="s">
        <v>657</v>
      </c>
      <c r="I580" s="106" t="s">
        <v>532</v>
      </c>
      <c r="J580" s="106" t="s">
        <v>658</v>
      </c>
      <c r="K580" s="106" t="s">
        <v>661</v>
      </c>
      <c r="L580" s="106">
        <v>1410</v>
      </c>
      <c r="M580" s="120" t="s">
        <v>654</v>
      </c>
      <c r="N580" s="110">
        <v>52475.199999999997</v>
      </c>
      <c r="O580" s="18">
        <v>2014</v>
      </c>
    </row>
    <row r="581" spans="1:15">
      <c r="A581" s="105" t="s">
        <v>993</v>
      </c>
      <c r="B581" s="106" t="s">
        <v>643</v>
      </c>
      <c r="C581" s="106">
        <v>25870191</v>
      </c>
      <c r="D581" s="106">
        <v>2015</v>
      </c>
      <c r="E581" s="116">
        <v>2</v>
      </c>
      <c r="F581" s="107">
        <v>10</v>
      </c>
      <c r="G581" s="117" t="s">
        <v>860</v>
      </c>
      <c r="H581" s="112" t="s">
        <v>657</v>
      </c>
      <c r="I581" s="106" t="s">
        <v>534</v>
      </c>
      <c r="J581" s="106" t="s">
        <v>658</v>
      </c>
      <c r="K581" s="106" t="s">
        <v>668</v>
      </c>
      <c r="L581" s="106">
        <v>1410</v>
      </c>
      <c r="M581" s="120" t="s">
        <v>654</v>
      </c>
      <c r="N581" s="110">
        <v>171501</v>
      </c>
      <c r="O581" s="18">
        <v>2014</v>
      </c>
    </row>
    <row r="582" spans="1:15">
      <c r="A582" s="105" t="s">
        <v>993</v>
      </c>
      <c r="B582" s="106" t="s">
        <v>643</v>
      </c>
      <c r="C582" s="106">
        <v>25870192</v>
      </c>
      <c r="D582" s="106">
        <v>2015</v>
      </c>
      <c r="E582" s="116">
        <v>2</v>
      </c>
      <c r="F582" s="107">
        <v>10</v>
      </c>
      <c r="G582" s="117" t="s">
        <v>860</v>
      </c>
      <c r="H582" s="112" t="s">
        <v>657</v>
      </c>
      <c r="I582" s="106" t="s">
        <v>534</v>
      </c>
      <c r="J582" s="106" t="s">
        <v>658</v>
      </c>
      <c r="K582" s="106" t="s">
        <v>668</v>
      </c>
      <c r="L582" s="106">
        <v>1411</v>
      </c>
      <c r="M582" s="120" t="s">
        <v>654</v>
      </c>
      <c r="N582" s="110">
        <v>603</v>
      </c>
      <c r="O582" s="18">
        <v>2014</v>
      </c>
    </row>
    <row r="583" spans="1:15">
      <c r="A583" s="105" t="s">
        <v>993</v>
      </c>
      <c r="B583" s="106" t="s">
        <v>643</v>
      </c>
      <c r="C583" s="106">
        <v>25870200</v>
      </c>
      <c r="D583" s="106">
        <v>2015</v>
      </c>
      <c r="E583" s="116">
        <v>2</v>
      </c>
      <c r="F583" s="107">
        <v>26</v>
      </c>
      <c r="G583" s="117" t="s">
        <v>860</v>
      </c>
      <c r="H583" s="112" t="s">
        <v>657</v>
      </c>
      <c r="I583" s="106" t="s">
        <v>535</v>
      </c>
      <c r="J583" s="106" t="s">
        <v>658</v>
      </c>
      <c r="K583" s="106" t="s">
        <v>659</v>
      </c>
      <c r="L583" s="106">
        <v>1501</v>
      </c>
      <c r="M583" s="120" t="s">
        <v>654</v>
      </c>
      <c r="N583" s="110">
        <v>642.08000000000004</v>
      </c>
      <c r="O583" s="18">
        <v>2015</v>
      </c>
    </row>
    <row r="584" spans="1:15">
      <c r="A584" s="105" t="s">
        <v>993</v>
      </c>
      <c r="B584" s="106" t="s">
        <v>643</v>
      </c>
      <c r="C584" s="106">
        <v>25870208</v>
      </c>
      <c r="D584" s="106">
        <v>2015</v>
      </c>
      <c r="E584" s="116">
        <v>3</v>
      </c>
      <c r="F584" s="107">
        <v>3</v>
      </c>
      <c r="G584" s="117" t="s">
        <v>860</v>
      </c>
      <c r="H584" s="112" t="s">
        <v>657</v>
      </c>
      <c r="I584" s="106" t="s">
        <v>509</v>
      </c>
      <c r="J584" s="106" t="s">
        <v>869</v>
      </c>
      <c r="K584" s="106" t="s">
        <v>652</v>
      </c>
      <c r="L584" s="106">
        <v>1401</v>
      </c>
      <c r="M584" s="120" t="s">
        <v>1010</v>
      </c>
      <c r="N584" s="110">
        <v>5676.25</v>
      </c>
      <c r="O584" s="18">
        <v>2014</v>
      </c>
    </row>
    <row r="585" spans="1:15">
      <c r="A585" s="105" t="s">
        <v>993</v>
      </c>
      <c r="B585" s="106" t="s">
        <v>643</v>
      </c>
      <c r="C585" s="106">
        <v>25870208</v>
      </c>
      <c r="D585" s="106">
        <v>2015</v>
      </c>
      <c r="E585" s="116">
        <v>3</v>
      </c>
      <c r="F585" s="107">
        <v>3</v>
      </c>
      <c r="G585" s="117" t="s">
        <v>860</v>
      </c>
      <c r="H585" s="112" t="s">
        <v>657</v>
      </c>
      <c r="I585" s="106" t="s">
        <v>509</v>
      </c>
      <c r="J585" s="106" t="s">
        <v>869</v>
      </c>
      <c r="K585" s="106" t="s">
        <v>652</v>
      </c>
      <c r="L585" s="106">
        <v>1402</v>
      </c>
      <c r="M585" s="120" t="s">
        <v>1010</v>
      </c>
      <c r="N585" s="110">
        <v>8930</v>
      </c>
      <c r="O585" s="18">
        <v>2014</v>
      </c>
    </row>
    <row r="586" spans="1:15">
      <c r="A586" s="105" t="s">
        <v>993</v>
      </c>
      <c r="B586" s="106" t="s">
        <v>643</v>
      </c>
      <c r="C586" s="106">
        <v>25870208</v>
      </c>
      <c r="D586" s="106">
        <v>2015</v>
      </c>
      <c r="E586" s="116">
        <v>3</v>
      </c>
      <c r="F586" s="107">
        <v>3</v>
      </c>
      <c r="G586" s="117" t="s">
        <v>860</v>
      </c>
      <c r="H586" s="112" t="s">
        <v>657</v>
      </c>
      <c r="I586" s="106" t="s">
        <v>509</v>
      </c>
      <c r="J586" s="106" t="s">
        <v>869</v>
      </c>
      <c r="K586" s="106" t="s">
        <v>652</v>
      </c>
      <c r="L586" s="106">
        <v>1403</v>
      </c>
      <c r="M586" s="120" t="s">
        <v>1010</v>
      </c>
      <c r="N586" s="110">
        <v>1341</v>
      </c>
      <c r="O586" s="18">
        <v>2014</v>
      </c>
    </row>
    <row r="587" spans="1:15">
      <c r="A587" s="105" t="s">
        <v>993</v>
      </c>
      <c r="B587" s="106" t="s">
        <v>643</v>
      </c>
      <c r="C587" s="106">
        <v>25870208</v>
      </c>
      <c r="D587" s="106">
        <v>2015</v>
      </c>
      <c r="E587" s="116">
        <v>3</v>
      </c>
      <c r="F587" s="107">
        <v>3</v>
      </c>
      <c r="G587" s="117" t="s">
        <v>860</v>
      </c>
      <c r="H587" s="112" t="s">
        <v>657</v>
      </c>
      <c r="I587" s="106" t="s">
        <v>509</v>
      </c>
      <c r="J587" s="106" t="s">
        <v>869</v>
      </c>
      <c r="K587" s="106" t="s">
        <v>652</v>
      </c>
      <c r="L587" s="106">
        <v>1404</v>
      </c>
      <c r="M587" s="120" t="s">
        <v>1010</v>
      </c>
      <c r="N587" s="110">
        <v>10065.25</v>
      </c>
      <c r="O587" s="18">
        <v>2014</v>
      </c>
    </row>
    <row r="588" spans="1:15">
      <c r="A588" s="105" t="s">
        <v>993</v>
      </c>
      <c r="B588" s="106" t="s">
        <v>643</v>
      </c>
      <c r="C588" s="106">
        <v>25870208</v>
      </c>
      <c r="D588" s="106">
        <v>2015</v>
      </c>
      <c r="E588" s="116">
        <v>3</v>
      </c>
      <c r="F588" s="107">
        <v>3</v>
      </c>
      <c r="G588" s="117" t="s">
        <v>860</v>
      </c>
      <c r="H588" s="112" t="s">
        <v>657</v>
      </c>
      <c r="I588" s="106" t="s">
        <v>509</v>
      </c>
      <c r="J588" s="106" t="s">
        <v>869</v>
      </c>
      <c r="K588" s="106" t="s">
        <v>652</v>
      </c>
      <c r="L588" s="106">
        <v>1405</v>
      </c>
      <c r="M588" s="120" t="s">
        <v>1010</v>
      </c>
      <c r="N588" s="110">
        <v>5728.5</v>
      </c>
      <c r="O588" s="18">
        <v>2014</v>
      </c>
    </row>
    <row r="589" spans="1:15">
      <c r="A589" s="105" t="s">
        <v>993</v>
      </c>
      <c r="B589" s="106" t="s">
        <v>643</v>
      </c>
      <c r="C589" s="106">
        <v>25870208</v>
      </c>
      <c r="D589" s="106">
        <v>2015</v>
      </c>
      <c r="E589" s="116">
        <v>3</v>
      </c>
      <c r="F589" s="107">
        <v>3</v>
      </c>
      <c r="G589" s="117" t="s">
        <v>860</v>
      </c>
      <c r="H589" s="112" t="s">
        <v>657</v>
      </c>
      <c r="I589" s="106" t="s">
        <v>509</v>
      </c>
      <c r="J589" s="106" t="s">
        <v>869</v>
      </c>
      <c r="K589" s="106" t="s">
        <v>652</v>
      </c>
      <c r="L589" s="106">
        <v>1406</v>
      </c>
      <c r="M589" s="120" t="s">
        <v>1010</v>
      </c>
      <c r="N589" s="110">
        <v>7334</v>
      </c>
      <c r="O589" s="18">
        <v>2014</v>
      </c>
    </row>
    <row r="590" spans="1:15">
      <c r="A590" s="105" t="s">
        <v>993</v>
      </c>
      <c r="B590" s="106" t="s">
        <v>643</v>
      </c>
      <c r="C590" s="106">
        <v>25870208</v>
      </c>
      <c r="D590" s="106">
        <v>2015</v>
      </c>
      <c r="E590" s="116">
        <v>3</v>
      </c>
      <c r="F590" s="107">
        <v>3</v>
      </c>
      <c r="G590" s="117" t="s">
        <v>860</v>
      </c>
      <c r="H590" s="112" t="s">
        <v>657</v>
      </c>
      <c r="I590" s="106" t="s">
        <v>509</v>
      </c>
      <c r="J590" s="106" t="s">
        <v>869</v>
      </c>
      <c r="K590" s="106" t="s">
        <v>652</v>
      </c>
      <c r="L590" s="106">
        <v>1407</v>
      </c>
      <c r="M590" s="120" t="s">
        <v>1010</v>
      </c>
      <c r="N590" s="110">
        <v>7552.5</v>
      </c>
      <c r="O590" s="18">
        <v>2014</v>
      </c>
    </row>
    <row r="591" spans="1:15">
      <c r="A591" s="105" t="s">
        <v>993</v>
      </c>
      <c r="B591" s="106" t="s">
        <v>643</v>
      </c>
      <c r="C591" s="106">
        <v>25870208</v>
      </c>
      <c r="D591" s="106">
        <v>2015</v>
      </c>
      <c r="E591" s="116">
        <v>3</v>
      </c>
      <c r="F591" s="107">
        <v>3</v>
      </c>
      <c r="G591" s="117" t="s">
        <v>860</v>
      </c>
      <c r="H591" s="112" t="s">
        <v>657</v>
      </c>
      <c r="I591" s="106" t="s">
        <v>509</v>
      </c>
      <c r="J591" s="106" t="s">
        <v>869</v>
      </c>
      <c r="K591" s="106" t="s">
        <v>652</v>
      </c>
      <c r="L591" s="106">
        <v>1408</v>
      </c>
      <c r="M591" s="120" t="s">
        <v>1010</v>
      </c>
      <c r="N591" s="110">
        <v>1700.5</v>
      </c>
      <c r="O591" s="18">
        <v>2014</v>
      </c>
    </row>
    <row r="592" spans="1:15">
      <c r="A592" s="105" t="s">
        <v>993</v>
      </c>
      <c r="B592" s="106" t="s">
        <v>643</v>
      </c>
      <c r="C592" s="106">
        <v>25870208</v>
      </c>
      <c r="D592" s="106">
        <v>2015</v>
      </c>
      <c r="E592" s="116">
        <v>3</v>
      </c>
      <c r="F592" s="107">
        <v>3</v>
      </c>
      <c r="G592" s="117" t="s">
        <v>860</v>
      </c>
      <c r="H592" s="112" t="s">
        <v>657</v>
      </c>
      <c r="I592" s="106" t="s">
        <v>509</v>
      </c>
      <c r="J592" s="106" t="s">
        <v>869</v>
      </c>
      <c r="K592" s="106" t="s">
        <v>652</v>
      </c>
      <c r="L592" s="106">
        <v>1409</v>
      </c>
      <c r="M592" s="120" t="s">
        <v>1010</v>
      </c>
      <c r="N592" s="110">
        <v>3610</v>
      </c>
      <c r="O592" s="18">
        <v>2014</v>
      </c>
    </row>
    <row r="593" spans="1:15">
      <c r="A593" s="105" t="s">
        <v>993</v>
      </c>
      <c r="B593" s="106" t="s">
        <v>643</v>
      </c>
      <c r="C593" s="106">
        <v>25870208</v>
      </c>
      <c r="D593" s="106">
        <v>2015</v>
      </c>
      <c r="E593" s="116">
        <v>3</v>
      </c>
      <c r="F593" s="107">
        <v>3</v>
      </c>
      <c r="G593" s="117" t="s">
        <v>860</v>
      </c>
      <c r="H593" s="112" t="s">
        <v>657</v>
      </c>
      <c r="I593" s="106" t="s">
        <v>509</v>
      </c>
      <c r="J593" s="106" t="s">
        <v>869</v>
      </c>
      <c r="K593" s="106" t="s">
        <v>652</v>
      </c>
      <c r="L593" s="106">
        <v>1410</v>
      </c>
      <c r="M593" s="120" t="s">
        <v>1010</v>
      </c>
      <c r="N593" s="110">
        <v>5652.5</v>
      </c>
      <c r="O593" s="18">
        <v>2014</v>
      </c>
    </row>
    <row r="594" spans="1:15">
      <c r="A594" s="105" t="s">
        <v>993</v>
      </c>
      <c r="B594" s="106" t="s">
        <v>643</v>
      </c>
      <c r="C594" s="106">
        <v>25870208</v>
      </c>
      <c r="D594" s="106">
        <v>2015</v>
      </c>
      <c r="E594" s="116">
        <v>3</v>
      </c>
      <c r="F594" s="107">
        <v>3</v>
      </c>
      <c r="G594" s="117" t="s">
        <v>860</v>
      </c>
      <c r="H594" s="112" t="s">
        <v>657</v>
      </c>
      <c r="I594" s="106" t="s">
        <v>509</v>
      </c>
      <c r="J594" s="106" t="s">
        <v>869</v>
      </c>
      <c r="K594" s="106" t="s">
        <v>652</v>
      </c>
      <c r="L594" s="106">
        <v>1411</v>
      </c>
      <c r="M594" s="120" t="s">
        <v>1010</v>
      </c>
      <c r="N594" s="110">
        <v>3301.25</v>
      </c>
      <c r="O594" s="18">
        <v>2014</v>
      </c>
    </row>
    <row r="595" spans="1:15">
      <c r="A595" s="105" t="s">
        <v>993</v>
      </c>
      <c r="B595" s="106" t="s">
        <v>643</v>
      </c>
      <c r="C595" s="106">
        <v>25870209</v>
      </c>
      <c r="D595" s="106">
        <v>2015</v>
      </c>
      <c r="E595" s="116">
        <v>3</v>
      </c>
      <c r="F595" s="107">
        <v>4</v>
      </c>
      <c r="G595" s="117" t="s">
        <v>860</v>
      </c>
      <c r="H595" s="112" t="s">
        <v>657</v>
      </c>
      <c r="I595" s="106" t="s">
        <v>510</v>
      </c>
      <c r="J595" s="106" t="s">
        <v>869</v>
      </c>
      <c r="K595" s="106" t="s">
        <v>668</v>
      </c>
      <c r="L595" s="106">
        <v>1402</v>
      </c>
      <c r="M595" s="120" t="s">
        <v>664</v>
      </c>
      <c r="N595" s="110">
        <v>6569.85</v>
      </c>
      <c r="O595" s="18">
        <v>2014</v>
      </c>
    </row>
    <row r="596" spans="1:15">
      <c r="A596" s="105" t="s">
        <v>993</v>
      </c>
      <c r="B596" s="106" t="s">
        <v>643</v>
      </c>
      <c r="C596" s="106">
        <v>25870209</v>
      </c>
      <c r="D596" s="106">
        <v>2015</v>
      </c>
      <c r="E596" s="116">
        <v>3</v>
      </c>
      <c r="F596" s="107">
        <v>4</v>
      </c>
      <c r="G596" s="117" t="s">
        <v>860</v>
      </c>
      <c r="H596" s="112" t="s">
        <v>657</v>
      </c>
      <c r="I596" s="106" t="s">
        <v>510</v>
      </c>
      <c r="J596" s="106" t="s">
        <v>869</v>
      </c>
      <c r="K596" s="106" t="s">
        <v>668</v>
      </c>
      <c r="L596" s="106">
        <v>1403</v>
      </c>
      <c r="M596" s="120" t="s">
        <v>664</v>
      </c>
      <c r="N596" s="110">
        <v>3050</v>
      </c>
      <c r="O596" s="18">
        <v>2014</v>
      </c>
    </row>
    <row r="597" spans="1:15">
      <c r="A597" s="105" t="s">
        <v>993</v>
      </c>
      <c r="B597" s="106" t="s">
        <v>643</v>
      </c>
      <c r="C597" s="106">
        <v>25870209</v>
      </c>
      <c r="D597" s="106">
        <v>2015</v>
      </c>
      <c r="E597" s="116">
        <v>3</v>
      </c>
      <c r="F597" s="107">
        <v>4</v>
      </c>
      <c r="G597" s="117" t="s">
        <v>860</v>
      </c>
      <c r="H597" s="112" t="s">
        <v>657</v>
      </c>
      <c r="I597" s="106" t="s">
        <v>510</v>
      </c>
      <c r="J597" s="106" t="s">
        <v>869</v>
      </c>
      <c r="K597" s="106" t="s">
        <v>668</v>
      </c>
      <c r="L597" s="106">
        <v>1404</v>
      </c>
      <c r="M597" s="120" t="s">
        <v>664</v>
      </c>
      <c r="N597" s="110">
        <v>1896</v>
      </c>
      <c r="O597" s="18">
        <v>2014</v>
      </c>
    </row>
    <row r="598" spans="1:15">
      <c r="A598" s="105" t="s">
        <v>993</v>
      </c>
      <c r="B598" s="106" t="s">
        <v>643</v>
      </c>
      <c r="C598" s="106">
        <v>25870210</v>
      </c>
      <c r="D598" s="106">
        <v>2015</v>
      </c>
      <c r="E598" s="116">
        <v>3</v>
      </c>
      <c r="F598" s="107">
        <v>4</v>
      </c>
      <c r="G598" s="117" t="s">
        <v>860</v>
      </c>
      <c r="H598" s="112" t="s">
        <v>657</v>
      </c>
      <c r="I598" s="106" t="s">
        <v>532</v>
      </c>
      <c r="J598" s="106" t="s">
        <v>658</v>
      </c>
      <c r="K598" s="106" t="s">
        <v>661</v>
      </c>
      <c r="L598" s="106">
        <v>1406</v>
      </c>
      <c r="M598" s="120" t="s">
        <v>654</v>
      </c>
      <c r="N598" s="110">
        <v>203982.09</v>
      </c>
      <c r="O598" s="18">
        <v>2014</v>
      </c>
    </row>
    <row r="599" spans="1:15">
      <c r="A599" s="105" t="s">
        <v>993</v>
      </c>
      <c r="B599" s="106" t="s">
        <v>643</v>
      </c>
      <c r="C599" s="106">
        <v>25870216</v>
      </c>
      <c r="D599" s="106">
        <v>2015</v>
      </c>
      <c r="E599" s="116">
        <v>3</v>
      </c>
      <c r="F599" s="107">
        <v>5</v>
      </c>
      <c r="G599" s="117" t="s">
        <v>860</v>
      </c>
      <c r="H599" s="112" t="s">
        <v>646</v>
      </c>
      <c r="I599" s="106" t="s">
        <v>524</v>
      </c>
      <c r="J599" s="106" t="s">
        <v>647</v>
      </c>
      <c r="K599" s="106" t="s">
        <v>726</v>
      </c>
      <c r="L599" s="106">
        <v>1407</v>
      </c>
      <c r="M599" s="120" t="s">
        <v>664</v>
      </c>
      <c r="N599" s="110">
        <v>18345</v>
      </c>
      <c r="O599" s="18">
        <v>2014</v>
      </c>
    </row>
    <row r="600" spans="1:15">
      <c r="A600" s="105" t="s">
        <v>993</v>
      </c>
      <c r="B600" s="106" t="s">
        <v>643</v>
      </c>
      <c r="C600" s="106">
        <v>25870217</v>
      </c>
      <c r="D600" s="106">
        <v>2015</v>
      </c>
      <c r="E600" s="116">
        <v>3</v>
      </c>
      <c r="F600" s="107">
        <v>5</v>
      </c>
      <c r="G600" s="117" t="s">
        <v>860</v>
      </c>
      <c r="H600" s="112" t="s">
        <v>646</v>
      </c>
      <c r="I600" s="106" t="s">
        <v>524</v>
      </c>
      <c r="J600" s="106" t="s">
        <v>647</v>
      </c>
      <c r="K600" s="106" t="s">
        <v>726</v>
      </c>
      <c r="L600" s="106">
        <v>1406</v>
      </c>
      <c r="M600" s="120" t="s">
        <v>664</v>
      </c>
      <c r="N600" s="110">
        <v>19302.61</v>
      </c>
      <c r="O600" s="18">
        <v>2014</v>
      </c>
    </row>
    <row r="601" spans="1:15">
      <c r="A601" s="105" t="s">
        <v>993</v>
      </c>
      <c r="B601" s="106" t="s">
        <v>643</v>
      </c>
      <c r="C601" s="106">
        <v>25870218</v>
      </c>
      <c r="D601" s="106">
        <v>2015</v>
      </c>
      <c r="E601" s="116">
        <v>3</v>
      </c>
      <c r="F601" s="107">
        <v>9</v>
      </c>
      <c r="G601" s="117" t="s">
        <v>860</v>
      </c>
      <c r="H601" s="112" t="s">
        <v>646</v>
      </c>
      <c r="I601" s="106" t="s">
        <v>526</v>
      </c>
      <c r="J601" s="106" t="s">
        <v>647</v>
      </c>
      <c r="K601" s="106" t="s">
        <v>1017</v>
      </c>
      <c r="L601" s="106">
        <v>1412</v>
      </c>
      <c r="M601" s="120" t="s">
        <v>654</v>
      </c>
      <c r="N601" s="110">
        <v>5290.51</v>
      </c>
      <c r="O601" s="18">
        <v>2014</v>
      </c>
    </row>
    <row r="602" spans="1:15">
      <c r="A602" s="105" t="s">
        <v>993</v>
      </c>
      <c r="B602" s="106" t="s">
        <v>643</v>
      </c>
      <c r="C602" s="106">
        <v>25870219</v>
      </c>
      <c r="D602" s="106">
        <v>2015</v>
      </c>
      <c r="E602" s="116">
        <v>3</v>
      </c>
      <c r="F602" s="107">
        <v>11</v>
      </c>
      <c r="G602" s="117" t="s">
        <v>860</v>
      </c>
      <c r="H602" s="112" t="s">
        <v>646</v>
      </c>
      <c r="I602" s="102" t="s">
        <v>519</v>
      </c>
      <c r="J602" s="106" t="s">
        <v>651</v>
      </c>
      <c r="K602" s="106" t="s">
        <v>675</v>
      </c>
      <c r="L602" s="106">
        <v>1412</v>
      </c>
      <c r="M602" s="120" t="s">
        <v>664</v>
      </c>
      <c r="N602" s="110">
        <v>3285.76</v>
      </c>
      <c r="O602" s="18">
        <v>2014</v>
      </c>
    </row>
    <row r="603" spans="1:15">
      <c r="A603" s="105" t="s">
        <v>993</v>
      </c>
      <c r="B603" s="106" t="s">
        <v>643</v>
      </c>
      <c r="C603" s="106">
        <v>25870220</v>
      </c>
      <c r="D603" s="106">
        <v>2015</v>
      </c>
      <c r="E603" s="116">
        <v>3</v>
      </c>
      <c r="F603" s="107">
        <v>11</v>
      </c>
      <c r="G603" s="117" t="s">
        <v>860</v>
      </c>
      <c r="H603" s="112" t="s">
        <v>646</v>
      </c>
      <c r="I603" s="102" t="s">
        <v>519</v>
      </c>
      <c r="J603" s="106" t="s">
        <v>651</v>
      </c>
      <c r="K603" s="106" t="s">
        <v>675</v>
      </c>
      <c r="L603" s="106">
        <v>1501</v>
      </c>
      <c r="M603" s="120" t="s">
        <v>664</v>
      </c>
      <c r="N603" s="110">
        <v>3204.35</v>
      </c>
      <c r="O603" s="18">
        <v>2015</v>
      </c>
    </row>
    <row r="604" spans="1:15">
      <c r="A604" s="105" t="s">
        <v>993</v>
      </c>
      <c r="B604" s="106" t="s">
        <v>643</v>
      </c>
      <c r="C604" s="106">
        <v>25870211</v>
      </c>
      <c r="D604" s="106">
        <v>2015</v>
      </c>
      <c r="E604" s="116">
        <v>3</v>
      </c>
      <c r="F604" s="107">
        <v>4</v>
      </c>
      <c r="G604" s="117" t="s">
        <v>860</v>
      </c>
      <c r="H604" s="112" t="s">
        <v>657</v>
      </c>
      <c r="I604" s="106" t="s">
        <v>532</v>
      </c>
      <c r="J604" s="106" t="s">
        <v>658</v>
      </c>
      <c r="K604" s="106" t="s">
        <v>661</v>
      </c>
      <c r="L604" s="106">
        <v>1407</v>
      </c>
      <c r="M604" s="120" t="s">
        <v>654</v>
      </c>
      <c r="N604" s="110">
        <v>201978.78</v>
      </c>
      <c r="O604" s="18">
        <v>2014</v>
      </c>
    </row>
    <row r="605" spans="1:15">
      <c r="A605" s="105" t="s">
        <v>993</v>
      </c>
      <c r="B605" s="106" t="s">
        <v>643</v>
      </c>
      <c r="C605" s="106">
        <v>25870226</v>
      </c>
      <c r="D605" s="106">
        <v>2015</v>
      </c>
      <c r="E605" s="116">
        <v>3</v>
      </c>
      <c r="F605" s="107">
        <v>13</v>
      </c>
      <c r="G605" s="117" t="s">
        <v>860</v>
      </c>
      <c r="H605" s="112" t="s">
        <v>646</v>
      </c>
      <c r="I605" s="125" t="s">
        <v>511</v>
      </c>
      <c r="J605" s="106" t="s">
        <v>647</v>
      </c>
      <c r="K605" s="106" t="s">
        <v>652</v>
      </c>
      <c r="L605" s="106">
        <v>1501</v>
      </c>
      <c r="M605" s="120" t="s">
        <v>654</v>
      </c>
      <c r="N605" s="110">
        <v>131407.6</v>
      </c>
      <c r="O605" s="18">
        <v>2015</v>
      </c>
    </row>
    <row r="606" spans="1:15">
      <c r="A606" s="105" t="s">
        <v>993</v>
      </c>
      <c r="B606" s="106" t="s">
        <v>643</v>
      </c>
      <c r="C606" s="106">
        <v>25870227</v>
      </c>
      <c r="D606" s="106">
        <v>2015</v>
      </c>
      <c r="E606" s="116">
        <v>3</v>
      </c>
      <c r="F606" s="107">
        <v>13</v>
      </c>
      <c r="G606" s="117" t="s">
        <v>860</v>
      </c>
      <c r="H606" s="112" t="s">
        <v>646</v>
      </c>
      <c r="I606" s="125" t="s">
        <v>511</v>
      </c>
      <c r="J606" s="106" t="s">
        <v>647</v>
      </c>
      <c r="K606" s="106" t="s">
        <v>652</v>
      </c>
      <c r="L606" s="106">
        <v>1412</v>
      </c>
      <c r="M606" s="120" t="s">
        <v>654</v>
      </c>
      <c r="N606" s="110">
        <v>248521.87</v>
      </c>
      <c r="O606" s="18">
        <v>2014</v>
      </c>
    </row>
    <row r="607" spans="1:15">
      <c r="A607" s="105" t="s">
        <v>993</v>
      </c>
      <c r="B607" s="106" t="s">
        <v>643</v>
      </c>
      <c r="C607" s="106">
        <v>25870229</v>
      </c>
      <c r="D607" s="106">
        <v>2015</v>
      </c>
      <c r="E607" s="116">
        <v>3</v>
      </c>
      <c r="F607" s="107">
        <v>13</v>
      </c>
      <c r="G607" s="117" t="s">
        <v>860</v>
      </c>
      <c r="H607" s="112" t="s">
        <v>646</v>
      </c>
      <c r="I607" s="106" t="s">
        <v>527</v>
      </c>
      <c r="J607" s="106" t="s">
        <v>647</v>
      </c>
      <c r="K607" s="106" t="s">
        <v>1007</v>
      </c>
      <c r="L607" s="106">
        <v>1412</v>
      </c>
      <c r="M607" s="120" t="s">
        <v>654</v>
      </c>
      <c r="N607" s="110">
        <v>2787.6</v>
      </c>
      <c r="O607" s="18">
        <v>2014</v>
      </c>
    </row>
    <row r="608" spans="1:15">
      <c r="A608" s="105" t="s">
        <v>993</v>
      </c>
      <c r="B608" s="106" t="s">
        <v>643</v>
      </c>
      <c r="C608" s="106">
        <v>25870229</v>
      </c>
      <c r="D608" s="106">
        <v>2015</v>
      </c>
      <c r="E608" s="116">
        <v>3</v>
      </c>
      <c r="F608" s="107">
        <v>13</v>
      </c>
      <c r="G608" s="117" t="s">
        <v>860</v>
      </c>
      <c r="H608" s="112" t="s">
        <v>646</v>
      </c>
      <c r="I608" s="106" t="s">
        <v>527</v>
      </c>
      <c r="J608" s="106" t="s">
        <v>647</v>
      </c>
      <c r="K608" s="106" t="s">
        <v>1007</v>
      </c>
      <c r="L608" s="106">
        <v>1501</v>
      </c>
      <c r="M608" s="120" t="s">
        <v>654</v>
      </c>
      <c r="N608" s="110">
        <v>2705.4</v>
      </c>
      <c r="O608" s="18">
        <v>2015</v>
      </c>
    </row>
    <row r="609" spans="1:15">
      <c r="A609" s="105" t="s">
        <v>993</v>
      </c>
      <c r="B609" s="106" t="s">
        <v>643</v>
      </c>
      <c r="C609" s="106">
        <v>25870229</v>
      </c>
      <c r="D609" s="106">
        <v>2015</v>
      </c>
      <c r="E609" s="116">
        <v>3</v>
      </c>
      <c r="F609" s="107">
        <v>13</v>
      </c>
      <c r="G609" s="117" t="s">
        <v>860</v>
      </c>
      <c r="H609" s="112" t="s">
        <v>646</v>
      </c>
      <c r="I609" s="106" t="s">
        <v>527</v>
      </c>
      <c r="J609" s="106" t="s">
        <v>647</v>
      </c>
      <c r="K609" s="106" t="s">
        <v>1007</v>
      </c>
      <c r="L609" s="106">
        <v>1502</v>
      </c>
      <c r="M609" s="120" t="s">
        <v>654</v>
      </c>
      <c r="N609" s="110">
        <v>2640.6</v>
      </c>
      <c r="O609" s="18">
        <v>2015</v>
      </c>
    </row>
    <row r="610" spans="1:15">
      <c r="A610" s="105" t="s">
        <v>993</v>
      </c>
      <c r="B610" s="106" t="s">
        <v>643</v>
      </c>
      <c r="C610" s="106">
        <v>25870212</v>
      </c>
      <c r="D610" s="106">
        <v>2015</v>
      </c>
      <c r="E610" s="116">
        <v>3</v>
      </c>
      <c r="F610" s="107">
        <v>4</v>
      </c>
      <c r="G610" s="117" t="s">
        <v>860</v>
      </c>
      <c r="H610" s="112" t="s">
        <v>657</v>
      </c>
      <c r="I610" s="106" t="s">
        <v>532</v>
      </c>
      <c r="J610" s="106" t="s">
        <v>658</v>
      </c>
      <c r="K610" s="106" t="s">
        <v>661</v>
      </c>
      <c r="L610" s="106">
        <v>1408</v>
      </c>
      <c r="M610" s="120" t="s">
        <v>654</v>
      </c>
      <c r="N610" s="110">
        <v>159628.82</v>
      </c>
      <c r="O610" s="18">
        <v>2014</v>
      </c>
    </row>
    <row r="611" spans="1:15">
      <c r="A611" s="105" t="s">
        <v>993</v>
      </c>
      <c r="B611" s="106" t="s">
        <v>643</v>
      </c>
      <c r="C611" s="106">
        <v>25870213</v>
      </c>
      <c r="D611" s="106">
        <v>2015</v>
      </c>
      <c r="E611" s="116">
        <v>3</v>
      </c>
      <c r="F611" s="107">
        <v>4</v>
      </c>
      <c r="G611" s="117" t="s">
        <v>860</v>
      </c>
      <c r="H611" s="112" t="s">
        <v>657</v>
      </c>
      <c r="I611" s="106" t="s">
        <v>532</v>
      </c>
      <c r="J611" s="106" t="s">
        <v>658</v>
      </c>
      <c r="K611" s="106" t="s">
        <v>661</v>
      </c>
      <c r="L611" s="106">
        <v>1409</v>
      </c>
      <c r="M611" s="120" t="s">
        <v>654</v>
      </c>
      <c r="N611" s="110">
        <v>121662.09</v>
      </c>
      <c r="O611" s="18">
        <v>2014</v>
      </c>
    </row>
    <row r="612" spans="1:15">
      <c r="A612" s="105" t="s">
        <v>1014</v>
      </c>
      <c r="B612" s="106" t="s">
        <v>643</v>
      </c>
      <c r="C612" s="106" t="s">
        <v>1069</v>
      </c>
      <c r="D612" s="106">
        <v>2015</v>
      </c>
      <c r="E612" s="116">
        <v>3</v>
      </c>
      <c r="F612" s="107">
        <v>5</v>
      </c>
      <c r="G612" s="117" t="s">
        <v>860</v>
      </c>
      <c r="H612" s="112" t="s">
        <v>646</v>
      </c>
      <c r="I612" s="106" t="s">
        <v>524</v>
      </c>
      <c r="J612" s="106" t="s">
        <v>647</v>
      </c>
      <c r="K612" s="106" t="s">
        <v>726</v>
      </c>
      <c r="L612" s="106">
        <v>1405</v>
      </c>
      <c r="M612" s="120" t="s">
        <v>664</v>
      </c>
      <c r="N612" s="110">
        <v>21256.799999999999</v>
      </c>
      <c r="O612" s="18">
        <v>2014</v>
      </c>
    </row>
    <row r="613" spans="1:15">
      <c r="A613" s="105" t="s">
        <v>1014</v>
      </c>
      <c r="B613" s="106" t="s">
        <v>643</v>
      </c>
      <c r="C613" s="106" t="s">
        <v>1070</v>
      </c>
      <c r="D613" s="106">
        <v>2015</v>
      </c>
      <c r="E613" s="116">
        <v>3</v>
      </c>
      <c r="F613" s="107">
        <v>5</v>
      </c>
      <c r="G613" s="117" t="s">
        <v>860</v>
      </c>
      <c r="H613" s="112" t="s">
        <v>646</v>
      </c>
      <c r="I613" s="106" t="s">
        <v>524</v>
      </c>
      <c r="J613" s="106" t="s">
        <v>647</v>
      </c>
      <c r="K613" s="106" t="s">
        <v>726</v>
      </c>
      <c r="L613" s="106">
        <v>1404</v>
      </c>
      <c r="M613" s="120" t="s">
        <v>664</v>
      </c>
      <c r="N613" s="110">
        <v>22836</v>
      </c>
      <c r="O613" s="18">
        <v>2014</v>
      </c>
    </row>
    <row r="614" spans="1:15">
      <c r="A614" s="105" t="s">
        <v>1014</v>
      </c>
      <c r="B614" s="106" t="s">
        <v>643</v>
      </c>
      <c r="C614" s="106" t="s">
        <v>1071</v>
      </c>
      <c r="D614" s="106">
        <v>2015</v>
      </c>
      <c r="E614" s="116">
        <v>3</v>
      </c>
      <c r="F614" s="107">
        <v>5</v>
      </c>
      <c r="G614" s="117" t="s">
        <v>860</v>
      </c>
      <c r="H614" s="112" t="s">
        <v>646</v>
      </c>
      <c r="I614" s="106" t="s">
        <v>524</v>
      </c>
      <c r="J614" s="106" t="s">
        <v>647</v>
      </c>
      <c r="K614" s="106" t="s">
        <v>726</v>
      </c>
      <c r="L614" s="106">
        <v>1403</v>
      </c>
      <c r="M614" s="120" t="s">
        <v>664</v>
      </c>
      <c r="N614" s="110">
        <v>24288.6</v>
      </c>
      <c r="O614" s="18">
        <v>2014</v>
      </c>
    </row>
    <row r="615" spans="1:15">
      <c r="A615" s="105" t="s">
        <v>1014</v>
      </c>
      <c r="B615" s="106" t="s">
        <v>643</v>
      </c>
      <c r="C615" s="106" t="s">
        <v>1072</v>
      </c>
      <c r="D615" s="106">
        <v>2015</v>
      </c>
      <c r="E615" s="116">
        <v>3</v>
      </c>
      <c r="F615" s="107">
        <v>5</v>
      </c>
      <c r="G615" s="117" t="s">
        <v>860</v>
      </c>
      <c r="H615" s="112" t="s">
        <v>646</v>
      </c>
      <c r="I615" s="106" t="s">
        <v>524</v>
      </c>
      <c r="J615" s="106" t="s">
        <v>647</v>
      </c>
      <c r="K615" s="106" t="s">
        <v>726</v>
      </c>
      <c r="L615" s="106">
        <v>1402</v>
      </c>
      <c r="M615" s="120" t="s">
        <v>664</v>
      </c>
      <c r="N615" s="110">
        <v>28475.4</v>
      </c>
      <c r="O615" s="18">
        <v>2014</v>
      </c>
    </row>
    <row r="616" spans="1:15">
      <c r="A616" s="105" t="s">
        <v>993</v>
      </c>
      <c r="B616" s="106" t="s">
        <v>643</v>
      </c>
      <c r="C616" s="106">
        <v>25870214</v>
      </c>
      <c r="D616" s="106">
        <v>2015</v>
      </c>
      <c r="E616" s="116">
        <v>3</v>
      </c>
      <c r="F616" s="107">
        <v>4</v>
      </c>
      <c r="G616" s="117" t="s">
        <v>860</v>
      </c>
      <c r="H616" s="112" t="s">
        <v>657</v>
      </c>
      <c r="I616" s="106" t="s">
        <v>532</v>
      </c>
      <c r="J616" s="106" t="s">
        <v>658</v>
      </c>
      <c r="K616" s="106" t="s">
        <v>661</v>
      </c>
      <c r="L616" s="106">
        <v>1410</v>
      </c>
      <c r="M616" s="120" t="s">
        <v>654</v>
      </c>
      <c r="N616" s="110">
        <v>121662.09</v>
      </c>
      <c r="O616" s="18">
        <v>2014</v>
      </c>
    </row>
    <row r="617" spans="1:15">
      <c r="A617" s="105" t="s">
        <v>993</v>
      </c>
      <c r="B617" s="106" t="s">
        <v>643</v>
      </c>
      <c r="C617" s="106">
        <v>25870215</v>
      </c>
      <c r="D617" s="106">
        <v>2015</v>
      </c>
      <c r="E617" s="116">
        <v>3</v>
      </c>
      <c r="F617" s="107">
        <v>4</v>
      </c>
      <c r="G617" s="117" t="s">
        <v>860</v>
      </c>
      <c r="H617" s="112" t="s">
        <v>657</v>
      </c>
      <c r="I617" s="106" t="s">
        <v>532</v>
      </c>
      <c r="J617" s="106" t="s">
        <v>658</v>
      </c>
      <c r="K617" s="106" t="s">
        <v>661</v>
      </c>
      <c r="L617" s="106">
        <v>1411</v>
      </c>
      <c r="M617" s="120" t="s">
        <v>654</v>
      </c>
      <c r="N617" s="110">
        <v>786.18</v>
      </c>
      <c r="O617" s="18">
        <v>2014</v>
      </c>
    </row>
    <row r="618" spans="1:15">
      <c r="A618" s="105" t="s">
        <v>993</v>
      </c>
      <c r="B618" s="106" t="s">
        <v>643</v>
      </c>
      <c r="C618" s="106">
        <v>25870223</v>
      </c>
      <c r="D618" s="106">
        <v>2015</v>
      </c>
      <c r="E618" s="116">
        <v>3</v>
      </c>
      <c r="F618" s="107">
        <v>12</v>
      </c>
      <c r="G618" s="117" t="s">
        <v>860</v>
      </c>
      <c r="H618" s="112" t="s">
        <v>657</v>
      </c>
      <c r="I618" s="106" t="s">
        <v>535</v>
      </c>
      <c r="J618" s="106" t="s">
        <v>658</v>
      </c>
      <c r="K618" s="106" t="s">
        <v>659</v>
      </c>
      <c r="L618" s="106">
        <v>1502</v>
      </c>
      <c r="M618" s="120" t="s">
        <v>654</v>
      </c>
      <c r="N618" s="110">
        <v>17658.32</v>
      </c>
      <c r="O618" s="18">
        <v>2015</v>
      </c>
    </row>
    <row r="619" spans="1:15">
      <c r="A619" s="105" t="s">
        <v>993</v>
      </c>
      <c r="B619" s="106" t="s">
        <v>643</v>
      </c>
      <c r="C619" s="106">
        <v>25870233</v>
      </c>
      <c r="D619" s="106">
        <v>2015</v>
      </c>
      <c r="E619" s="116">
        <v>3</v>
      </c>
      <c r="F619" s="119">
        <v>30</v>
      </c>
      <c r="G619" s="117" t="s">
        <v>860</v>
      </c>
      <c r="H619" s="112" t="s">
        <v>657</v>
      </c>
      <c r="I619" s="106" t="s">
        <v>509</v>
      </c>
      <c r="J619" s="106" t="s">
        <v>869</v>
      </c>
      <c r="K619" s="106" t="s">
        <v>652</v>
      </c>
      <c r="L619" s="106">
        <v>1401</v>
      </c>
      <c r="M619" s="120" t="s">
        <v>1010</v>
      </c>
      <c r="N619" s="110">
        <v>-5676.25</v>
      </c>
      <c r="O619" s="18">
        <v>2014</v>
      </c>
    </row>
    <row r="620" spans="1:15">
      <c r="A620" s="105" t="s">
        <v>993</v>
      </c>
      <c r="B620" s="106" t="s">
        <v>643</v>
      </c>
      <c r="C620" s="106">
        <v>25870233</v>
      </c>
      <c r="D620" s="106">
        <v>2015</v>
      </c>
      <c r="E620" s="116">
        <v>3</v>
      </c>
      <c r="F620" s="119">
        <v>30</v>
      </c>
      <c r="G620" s="117" t="s">
        <v>860</v>
      </c>
      <c r="H620" s="112" t="s">
        <v>657</v>
      </c>
      <c r="I620" s="106" t="s">
        <v>509</v>
      </c>
      <c r="J620" s="106" t="s">
        <v>869</v>
      </c>
      <c r="K620" s="106" t="s">
        <v>652</v>
      </c>
      <c r="L620" s="106">
        <v>1402</v>
      </c>
      <c r="M620" s="120" t="s">
        <v>1010</v>
      </c>
      <c r="N620" s="110">
        <v>-8930</v>
      </c>
      <c r="O620" s="18">
        <v>2014</v>
      </c>
    </row>
    <row r="621" spans="1:15">
      <c r="A621" s="105" t="s">
        <v>993</v>
      </c>
      <c r="B621" s="106" t="s">
        <v>643</v>
      </c>
      <c r="C621" s="106">
        <v>25870233</v>
      </c>
      <c r="D621" s="106">
        <v>2015</v>
      </c>
      <c r="E621" s="116">
        <v>3</v>
      </c>
      <c r="F621" s="119">
        <v>30</v>
      </c>
      <c r="G621" s="117" t="s">
        <v>860</v>
      </c>
      <c r="H621" s="112" t="s">
        <v>657</v>
      </c>
      <c r="I621" s="106" t="s">
        <v>509</v>
      </c>
      <c r="J621" s="106" t="s">
        <v>869</v>
      </c>
      <c r="K621" s="106" t="s">
        <v>652</v>
      </c>
      <c r="L621" s="106">
        <v>1403</v>
      </c>
      <c r="M621" s="120" t="s">
        <v>1010</v>
      </c>
      <c r="N621" s="110">
        <v>-1341</v>
      </c>
      <c r="O621" s="18">
        <v>2014</v>
      </c>
    </row>
    <row r="622" spans="1:15">
      <c r="A622" s="105" t="s">
        <v>993</v>
      </c>
      <c r="B622" s="106" t="s">
        <v>643</v>
      </c>
      <c r="C622" s="106">
        <v>25870233</v>
      </c>
      <c r="D622" s="106">
        <v>2015</v>
      </c>
      <c r="E622" s="116">
        <v>3</v>
      </c>
      <c r="F622" s="119">
        <v>30</v>
      </c>
      <c r="G622" s="117" t="s">
        <v>860</v>
      </c>
      <c r="H622" s="112" t="s">
        <v>657</v>
      </c>
      <c r="I622" s="106" t="s">
        <v>509</v>
      </c>
      <c r="J622" s="106" t="s">
        <v>869</v>
      </c>
      <c r="K622" s="106" t="s">
        <v>652</v>
      </c>
      <c r="L622" s="106">
        <v>1404</v>
      </c>
      <c r="M622" s="120" t="s">
        <v>1010</v>
      </c>
      <c r="N622" s="110">
        <v>-10065.25</v>
      </c>
      <c r="O622" s="18">
        <v>2014</v>
      </c>
    </row>
    <row r="623" spans="1:15">
      <c r="A623" s="105" t="s">
        <v>993</v>
      </c>
      <c r="B623" s="106" t="s">
        <v>643</v>
      </c>
      <c r="C623" s="106">
        <v>25870233</v>
      </c>
      <c r="D623" s="106">
        <v>2015</v>
      </c>
      <c r="E623" s="116">
        <v>3</v>
      </c>
      <c r="F623" s="119">
        <v>30</v>
      </c>
      <c r="G623" s="117" t="s">
        <v>860</v>
      </c>
      <c r="H623" s="112" t="s">
        <v>657</v>
      </c>
      <c r="I623" s="106" t="s">
        <v>509</v>
      </c>
      <c r="J623" s="106" t="s">
        <v>869</v>
      </c>
      <c r="K623" s="106" t="s">
        <v>652</v>
      </c>
      <c r="L623" s="106">
        <v>1405</v>
      </c>
      <c r="M623" s="120" t="s">
        <v>1010</v>
      </c>
      <c r="N623" s="110">
        <v>-5728.5</v>
      </c>
      <c r="O623" s="18">
        <v>2014</v>
      </c>
    </row>
    <row r="624" spans="1:15">
      <c r="A624" s="105" t="s">
        <v>993</v>
      </c>
      <c r="B624" s="106" t="s">
        <v>643</v>
      </c>
      <c r="C624" s="106">
        <v>25870233</v>
      </c>
      <c r="D624" s="106">
        <v>2015</v>
      </c>
      <c r="E624" s="116">
        <v>3</v>
      </c>
      <c r="F624" s="119">
        <v>30</v>
      </c>
      <c r="G624" s="117" t="s">
        <v>860</v>
      </c>
      <c r="H624" s="112" t="s">
        <v>657</v>
      </c>
      <c r="I624" s="106" t="s">
        <v>509</v>
      </c>
      <c r="J624" s="106" t="s">
        <v>869</v>
      </c>
      <c r="K624" s="106" t="s">
        <v>652</v>
      </c>
      <c r="L624" s="106">
        <v>1406</v>
      </c>
      <c r="M624" s="120" t="s">
        <v>1010</v>
      </c>
      <c r="N624" s="110">
        <v>-7334</v>
      </c>
      <c r="O624" s="18">
        <v>2014</v>
      </c>
    </row>
    <row r="625" spans="1:15">
      <c r="A625" s="105" t="s">
        <v>993</v>
      </c>
      <c r="B625" s="106" t="s">
        <v>643</v>
      </c>
      <c r="C625" s="106">
        <v>25870233</v>
      </c>
      <c r="D625" s="106">
        <v>2015</v>
      </c>
      <c r="E625" s="116">
        <v>3</v>
      </c>
      <c r="F625" s="119">
        <v>30</v>
      </c>
      <c r="G625" s="117" t="s">
        <v>860</v>
      </c>
      <c r="H625" s="112" t="s">
        <v>657</v>
      </c>
      <c r="I625" s="106" t="s">
        <v>509</v>
      </c>
      <c r="J625" s="106" t="s">
        <v>869</v>
      </c>
      <c r="K625" s="106" t="s">
        <v>652</v>
      </c>
      <c r="L625" s="106">
        <v>1407</v>
      </c>
      <c r="M625" s="120" t="s">
        <v>1010</v>
      </c>
      <c r="N625" s="110">
        <v>-7552.5</v>
      </c>
      <c r="O625" s="18">
        <v>2014</v>
      </c>
    </row>
    <row r="626" spans="1:15">
      <c r="A626" s="105" t="s">
        <v>993</v>
      </c>
      <c r="B626" s="106" t="s">
        <v>643</v>
      </c>
      <c r="C626" s="106">
        <v>25870233</v>
      </c>
      <c r="D626" s="106">
        <v>2015</v>
      </c>
      <c r="E626" s="116">
        <v>3</v>
      </c>
      <c r="F626" s="119">
        <v>30</v>
      </c>
      <c r="G626" s="117" t="s">
        <v>860</v>
      </c>
      <c r="H626" s="112" t="s">
        <v>657</v>
      </c>
      <c r="I626" s="106" t="s">
        <v>509</v>
      </c>
      <c r="J626" s="106" t="s">
        <v>869</v>
      </c>
      <c r="K626" s="106" t="s">
        <v>652</v>
      </c>
      <c r="L626" s="106">
        <v>1408</v>
      </c>
      <c r="M626" s="120" t="s">
        <v>1010</v>
      </c>
      <c r="N626" s="110">
        <v>-1700.5</v>
      </c>
      <c r="O626" s="18">
        <v>2014</v>
      </c>
    </row>
    <row r="627" spans="1:15">
      <c r="A627" s="105" t="s">
        <v>993</v>
      </c>
      <c r="B627" s="106" t="s">
        <v>643</v>
      </c>
      <c r="C627" s="106">
        <v>25870233</v>
      </c>
      <c r="D627" s="106">
        <v>2015</v>
      </c>
      <c r="E627" s="116">
        <v>3</v>
      </c>
      <c r="F627" s="119">
        <v>30</v>
      </c>
      <c r="G627" s="117" t="s">
        <v>860</v>
      </c>
      <c r="H627" s="112" t="s">
        <v>657</v>
      </c>
      <c r="I627" s="106" t="s">
        <v>509</v>
      </c>
      <c r="J627" s="106" t="s">
        <v>869</v>
      </c>
      <c r="K627" s="106" t="s">
        <v>652</v>
      </c>
      <c r="L627" s="106">
        <v>1409</v>
      </c>
      <c r="M627" s="120" t="s">
        <v>1010</v>
      </c>
      <c r="N627" s="110">
        <v>-3610</v>
      </c>
      <c r="O627" s="18">
        <v>2014</v>
      </c>
    </row>
    <row r="628" spans="1:15">
      <c r="A628" s="105" t="s">
        <v>993</v>
      </c>
      <c r="B628" s="106" t="s">
        <v>643</v>
      </c>
      <c r="C628" s="106">
        <v>25870233</v>
      </c>
      <c r="D628" s="106">
        <v>2015</v>
      </c>
      <c r="E628" s="116">
        <v>3</v>
      </c>
      <c r="F628" s="119">
        <v>30</v>
      </c>
      <c r="G628" s="117" t="s">
        <v>860</v>
      </c>
      <c r="H628" s="112" t="s">
        <v>657</v>
      </c>
      <c r="I628" s="106" t="s">
        <v>509</v>
      </c>
      <c r="J628" s="106" t="s">
        <v>869</v>
      </c>
      <c r="K628" s="106" t="s">
        <v>652</v>
      </c>
      <c r="L628" s="106">
        <v>1410</v>
      </c>
      <c r="M628" s="120" t="s">
        <v>1010</v>
      </c>
      <c r="N628" s="110">
        <v>-5652.5</v>
      </c>
      <c r="O628" s="18">
        <v>2014</v>
      </c>
    </row>
    <row r="629" spans="1:15">
      <c r="A629" s="105" t="s">
        <v>993</v>
      </c>
      <c r="B629" s="106" t="s">
        <v>643</v>
      </c>
      <c r="C629" s="106">
        <v>25870233</v>
      </c>
      <c r="D629" s="106">
        <v>2015</v>
      </c>
      <c r="E629" s="116">
        <v>3</v>
      </c>
      <c r="F629" s="119">
        <v>30</v>
      </c>
      <c r="G629" s="117" t="s">
        <v>860</v>
      </c>
      <c r="H629" s="112" t="s">
        <v>657</v>
      </c>
      <c r="I629" s="106" t="s">
        <v>509</v>
      </c>
      <c r="J629" s="106" t="s">
        <v>869</v>
      </c>
      <c r="K629" s="106" t="s">
        <v>652</v>
      </c>
      <c r="L629" s="106">
        <v>1411</v>
      </c>
      <c r="M629" s="120" t="s">
        <v>1010</v>
      </c>
      <c r="N629" s="110">
        <v>-3301.25</v>
      </c>
      <c r="O629" s="18">
        <v>2014</v>
      </c>
    </row>
    <row r="630" spans="1:15">
      <c r="A630" s="109" t="s">
        <v>993</v>
      </c>
      <c r="B630" s="109" t="s">
        <v>643</v>
      </c>
      <c r="C630" s="137" t="s">
        <v>1073</v>
      </c>
      <c r="D630" s="137">
        <v>2015</v>
      </c>
      <c r="E630" s="109">
        <v>4</v>
      </c>
      <c r="F630" s="109">
        <v>13</v>
      </c>
      <c r="G630" s="108" t="s">
        <v>860</v>
      </c>
      <c r="H630" s="109" t="s">
        <v>657</v>
      </c>
      <c r="I630" s="109" t="s">
        <v>535</v>
      </c>
      <c r="J630" s="109" t="s">
        <v>658</v>
      </c>
      <c r="K630" s="109" t="s">
        <v>659</v>
      </c>
      <c r="L630" s="109">
        <v>1503</v>
      </c>
      <c r="M630" s="109" t="s">
        <v>654</v>
      </c>
      <c r="N630" s="138">
        <v>1011.24</v>
      </c>
      <c r="O630" s="18">
        <v>2015</v>
      </c>
    </row>
    <row r="631" spans="1:15">
      <c r="A631" s="109" t="s">
        <v>993</v>
      </c>
      <c r="B631" s="109" t="s">
        <v>643</v>
      </c>
      <c r="C631" s="137" t="s">
        <v>1074</v>
      </c>
      <c r="D631" s="137">
        <v>2015</v>
      </c>
      <c r="E631" s="109">
        <v>4</v>
      </c>
      <c r="F631" s="109">
        <v>15</v>
      </c>
      <c r="G631" s="108" t="s">
        <v>860</v>
      </c>
      <c r="H631" s="109" t="s">
        <v>646</v>
      </c>
      <c r="I631" s="102" t="s">
        <v>525</v>
      </c>
      <c r="J631" s="109" t="s">
        <v>647</v>
      </c>
      <c r="K631" s="109" t="s">
        <v>708</v>
      </c>
      <c r="L631" s="109">
        <v>1412</v>
      </c>
      <c r="M631" s="109" t="s">
        <v>654</v>
      </c>
      <c r="N631" s="138">
        <v>34120.800000000003</v>
      </c>
      <c r="O631" s="18">
        <v>2014</v>
      </c>
    </row>
    <row r="632" spans="1:15">
      <c r="A632" s="109" t="s">
        <v>993</v>
      </c>
      <c r="B632" s="109" t="s">
        <v>643</v>
      </c>
      <c r="C632" s="137" t="s">
        <v>1074</v>
      </c>
      <c r="D632" s="137">
        <v>2015</v>
      </c>
      <c r="E632" s="109">
        <v>4</v>
      </c>
      <c r="F632" s="109">
        <v>15</v>
      </c>
      <c r="G632" s="108" t="s">
        <v>860</v>
      </c>
      <c r="H632" s="109" t="s">
        <v>646</v>
      </c>
      <c r="I632" s="102" t="s">
        <v>525</v>
      </c>
      <c r="J632" s="109" t="s">
        <v>647</v>
      </c>
      <c r="K632" s="109" t="s">
        <v>708</v>
      </c>
      <c r="L632" s="109">
        <v>1412</v>
      </c>
      <c r="M632" s="109" t="s">
        <v>653</v>
      </c>
      <c r="N632" s="138">
        <v>33087.61</v>
      </c>
      <c r="O632" s="18">
        <v>2014</v>
      </c>
    </row>
    <row r="633" spans="1:15">
      <c r="A633" s="109" t="s">
        <v>993</v>
      </c>
      <c r="B633" s="109" t="s">
        <v>643</v>
      </c>
      <c r="C633" s="137" t="s">
        <v>1074</v>
      </c>
      <c r="D633" s="137">
        <v>2015</v>
      </c>
      <c r="E633" s="109">
        <v>4</v>
      </c>
      <c r="F633" s="109">
        <v>15</v>
      </c>
      <c r="G633" s="108" t="s">
        <v>860</v>
      </c>
      <c r="H633" s="109" t="s">
        <v>646</v>
      </c>
      <c r="I633" s="102" t="s">
        <v>525</v>
      </c>
      <c r="J633" s="109" t="s">
        <v>647</v>
      </c>
      <c r="K633" s="109" t="s">
        <v>708</v>
      </c>
      <c r="L633" s="109">
        <v>1412</v>
      </c>
      <c r="M633" s="109" t="s">
        <v>664</v>
      </c>
      <c r="N633" s="138">
        <v>2799.73</v>
      </c>
      <c r="O633" s="18">
        <v>2014</v>
      </c>
    </row>
    <row r="634" spans="1:15">
      <c r="A634" s="109" t="s">
        <v>993</v>
      </c>
      <c r="B634" s="109" t="s">
        <v>643</v>
      </c>
      <c r="C634" s="137" t="s">
        <v>1075</v>
      </c>
      <c r="D634" s="137">
        <v>2015</v>
      </c>
      <c r="E634" s="109">
        <v>4</v>
      </c>
      <c r="F634" s="109">
        <v>16</v>
      </c>
      <c r="G634" s="108" t="s">
        <v>860</v>
      </c>
      <c r="H634" s="109" t="s">
        <v>646</v>
      </c>
      <c r="I634" s="109" t="s">
        <v>526</v>
      </c>
      <c r="J634" s="109" t="s">
        <v>647</v>
      </c>
      <c r="K634" s="109" t="s">
        <v>1017</v>
      </c>
      <c r="L634" s="109">
        <v>1501</v>
      </c>
      <c r="M634" s="109" t="s">
        <v>654</v>
      </c>
      <c r="N634" s="138">
        <v>5141</v>
      </c>
      <c r="O634" s="18">
        <v>2015</v>
      </c>
    </row>
    <row r="635" spans="1:15">
      <c r="A635" s="109" t="s">
        <v>993</v>
      </c>
      <c r="B635" s="109" t="s">
        <v>643</v>
      </c>
      <c r="C635" s="137" t="s">
        <v>1076</v>
      </c>
      <c r="D635" s="137">
        <v>2015</v>
      </c>
      <c r="E635" s="109">
        <v>4</v>
      </c>
      <c r="F635" s="109">
        <v>17</v>
      </c>
      <c r="G635" s="108" t="s">
        <v>860</v>
      </c>
      <c r="H635" s="109" t="s">
        <v>657</v>
      </c>
      <c r="I635" s="109" t="s">
        <v>513</v>
      </c>
      <c r="J635" s="109" t="s">
        <v>658</v>
      </c>
      <c r="K635" s="109" t="s">
        <v>730</v>
      </c>
      <c r="L635" s="109">
        <v>1501</v>
      </c>
      <c r="M635" s="109" t="s">
        <v>649</v>
      </c>
      <c r="N635" s="138">
        <v>288953.83</v>
      </c>
      <c r="O635" s="18">
        <v>2015</v>
      </c>
    </row>
    <row r="636" spans="1:15">
      <c r="A636" s="109" t="s">
        <v>993</v>
      </c>
      <c r="B636" s="109" t="s">
        <v>643</v>
      </c>
      <c r="C636" s="137" t="s">
        <v>1077</v>
      </c>
      <c r="D636" s="137">
        <v>2015</v>
      </c>
      <c r="E636" s="109">
        <v>4</v>
      </c>
      <c r="F636" s="109">
        <v>17</v>
      </c>
      <c r="G636" s="108" t="s">
        <v>860</v>
      </c>
      <c r="H636" s="109" t="s">
        <v>657</v>
      </c>
      <c r="I636" s="109" t="s">
        <v>513</v>
      </c>
      <c r="J636" s="109" t="s">
        <v>658</v>
      </c>
      <c r="K636" s="109" t="s">
        <v>730</v>
      </c>
      <c r="L636" s="109">
        <v>1502</v>
      </c>
      <c r="M636" s="109" t="s">
        <v>649</v>
      </c>
      <c r="N636" s="138">
        <v>179981.09</v>
      </c>
      <c r="O636" s="18">
        <v>2015</v>
      </c>
    </row>
    <row r="637" spans="1:15">
      <c r="A637" s="109" t="s">
        <v>993</v>
      </c>
      <c r="B637" s="109" t="s">
        <v>643</v>
      </c>
      <c r="C637" s="137" t="s">
        <v>1078</v>
      </c>
      <c r="D637" s="137">
        <v>2015</v>
      </c>
      <c r="E637" s="109">
        <v>4</v>
      </c>
      <c r="F637" s="109">
        <v>17</v>
      </c>
      <c r="G637" s="108" t="s">
        <v>860</v>
      </c>
      <c r="H637" s="109" t="s">
        <v>657</v>
      </c>
      <c r="I637" s="109" t="s">
        <v>513</v>
      </c>
      <c r="J637" s="109" t="s">
        <v>658</v>
      </c>
      <c r="K637" s="109" t="s">
        <v>730</v>
      </c>
      <c r="L637" s="109">
        <v>1503</v>
      </c>
      <c r="M637" s="109" t="s">
        <v>649</v>
      </c>
      <c r="N637" s="138">
        <v>279423.09000000003</v>
      </c>
      <c r="O637" s="18">
        <v>2015</v>
      </c>
    </row>
    <row r="638" spans="1:15">
      <c r="A638" s="98" t="s">
        <v>993</v>
      </c>
      <c r="B638" s="98" t="s">
        <v>643</v>
      </c>
      <c r="C638" s="139" t="s">
        <v>1079</v>
      </c>
      <c r="D638" s="98">
        <v>2015</v>
      </c>
      <c r="E638" s="98">
        <v>4</v>
      </c>
      <c r="F638" s="98">
        <v>22</v>
      </c>
      <c r="G638" s="140" t="s">
        <v>860</v>
      </c>
      <c r="H638" s="98" t="s">
        <v>646</v>
      </c>
      <c r="I638" s="102" t="s">
        <v>525</v>
      </c>
      <c r="J638" s="98" t="s">
        <v>647</v>
      </c>
      <c r="K638" s="98" t="s">
        <v>708</v>
      </c>
      <c r="L638" s="98">
        <v>1501</v>
      </c>
      <c r="M638" s="141" t="s">
        <v>654</v>
      </c>
      <c r="N638" s="126">
        <v>33145.68</v>
      </c>
      <c r="O638" s="18">
        <v>2015</v>
      </c>
    </row>
    <row r="639" spans="1:15">
      <c r="A639" s="98" t="s">
        <v>993</v>
      </c>
      <c r="B639" s="98" t="s">
        <v>643</v>
      </c>
      <c r="C639" s="139" t="s">
        <v>1079</v>
      </c>
      <c r="D639" s="98">
        <v>2015</v>
      </c>
      <c r="E639" s="98">
        <v>4</v>
      </c>
      <c r="F639" s="98">
        <v>22</v>
      </c>
      <c r="G639" s="140" t="s">
        <v>860</v>
      </c>
      <c r="H639" s="98" t="s">
        <v>646</v>
      </c>
      <c r="I639" s="102" t="s">
        <v>525</v>
      </c>
      <c r="J639" s="98" t="s">
        <v>647</v>
      </c>
      <c r="K639" s="98" t="s">
        <v>708</v>
      </c>
      <c r="L639" s="98">
        <v>1501</v>
      </c>
      <c r="M639" s="109" t="s">
        <v>653</v>
      </c>
      <c r="N639" s="138">
        <v>32264.400000000001</v>
      </c>
      <c r="O639" s="18">
        <v>2015</v>
      </c>
    </row>
    <row r="640" spans="1:15">
      <c r="A640" s="98" t="s">
        <v>993</v>
      </c>
      <c r="B640" s="98" t="s">
        <v>643</v>
      </c>
      <c r="C640" s="139" t="s">
        <v>1079</v>
      </c>
      <c r="D640" s="98">
        <v>2015</v>
      </c>
      <c r="E640" s="98">
        <v>4</v>
      </c>
      <c r="F640" s="98">
        <v>22</v>
      </c>
      <c r="G640" s="140" t="s">
        <v>860</v>
      </c>
      <c r="H640" s="98" t="s">
        <v>646</v>
      </c>
      <c r="I640" s="102" t="s">
        <v>525</v>
      </c>
      <c r="J640" s="98" t="s">
        <v>647</v>
      </c>
      <c r="K640" s="98" t="s">
        <v>708</v>
      </c>
      <c r="L640" s="98">
        <v>1501</v>
      </c>
      <c r="M640" s="109" t="s">
        <v>664</v>
      </c>
      <c r="N640" s="138">
        <v>2640.32</v>
      </c>
      <c r="O640" s="18">
        <v>2015</v>
      </c>
    </row>
    <row r="641" spans="1:15">
      <c r="A641" s="98" t="s">
        <v>993</v>
      </c>
      <c r="B641" s="98" t="s">
        <v>643</v>
      </c>
      <c r="C641" s="142" t="s">
        <v>1080</v>
      </c>
      <c r="D641" s="98">
        <v>2015</v>
      </c>
      <c r="E641" s="98">
        <v>4</v>
      </c>
      <c r="F641" s="98">
        <v>29</v>
      </c>
      <c r="G641" s="140" t="s">
        <v>860</v>
      </c>
      <c r="H641" s="98" t="s">
        <v>646</v>
      </c>
      <c r="I641" s="102" t="s">
        <v>531</v>
      </c>
      <c r="J641" s="98" t="s">
        <v>647</v>
      </c>
      <c r="K641" s="109" t="s">
        <v>659</v>
      </c>
      <c r="L641" s="109">
        <v>1412</v>
      </c>
      <c r="M641" s="109" t="s">
        <v>664</v>
      </c>
      <c r="N641" s="138">
        <v>5873.5</v>
      </c>
      <c r="O641" s="18">
        <v>2014</v>
      </c>
    </row>
    <row r="642" spans="1:15">
      <c r="A642" s="109" t="s">
        <v>993</v>
      </c>
      <c r="B642" s="109" t="s">
        <v>643</v>
      </c>
      <c r="C642" s="143" t="s">
        <v>1081</v>
      </c>
      <c r="D642" s="137">
        <v>2015</v>
      </c>
      <c r="E642" s="109">
        <v>5</v>
      </c>
      <c r="F642" s="109">
        <v>5</v>
      </c>
      <c r="G642" s="108" t="s">
        <v>860</v>
      </c>
      <c r="H642" s="109" t="s">
        <v>646</v>
      </c>
      <c r="I642" s="102" t="s">
        <v>519</v>
      </c>
      <c r="J642" s="109" t="s">
        <v>651</v>
      </c>
      <c r="K642" s="144" t="s">
        <v>675</v>
      </c>
      <c r="L642" s="109">
        <v>1502</v>
      </c>
      <c r="M642" s="109" t="s">
        <v>664</v>
      </c>
      <c r="N642" s="138">
        <v>3114.67</v>
      </c>
      <c r="O642" s="18">
        <v>2015</v>
      </c>
    </row>
    <row r="643" spans="1:15">
      <c r="A643" s="109" t="s">
        <v>993</v>
      </c>
      <c r="B643" s="109" t="s">
        <v>643</v>
      </c>
      <c r="C643" s="143" t="s">
        <v>1082</v>
      </c>
      <c r="D643" s="137">
        <v>2015</v>
      </c>
      <c r="E643" s="109">
        <v>5</v>
      </c>
      <c r="F643" s="109">
        <v>5</v>
      </c>
      <c r="G643" s="108" t="s">
        <v>860</v>
      </c>
      <c r="H643" s="109" t="s">
        <v>646</v>
      </c>
      <c r="I643" s="102" t="s">
        <v>519</v>
      </c>
      <c r="J643" s="109" t="s">
        <v>651</v>
      </c>
      <c r="K643" s="144" t="s">
        <v>675</v>
      </c>
      <c r="L643" s="109">
        <v>1503</v>
      </c>
      <c r="M643" s="109" t="s">
        <v>664</v>
      </c>
      <c r="N643" s="138">
        <v>3093.96</v>
      </c>
      <c r="O643" s="18">
        <v>2015</v>
      </c>
    </row>
    <row r="644" spans="1:15">
      <c r="A644" s="109" t="s">
        <v>993</v>
      </c>
      <c r="B644" s="109" t="s">
        <v>643</v>
      </c>
      <c r="C644" s="143" t="s">
        <v>1083</v>
      </c>
      <c r="D644" s="137">
        <v>2015</v>
      </c>
      <c r="E644" s="109">
        <v>5</v>
      </c>
      <c r="F644" s="109">
        <v>6</v>
      </c>
      <c r="G644" s="108" t="s">
        <v>860</v>
      </c>
      <c r="H644" s="109" t="s">
        <v>646</v>
      </c>
      <c r="I644" s="144" t="s">
        <v>529</v>
      </c>
      <c r="J644" s="109" t="s">
        <v>647</v>
      </c>
      <c r="K644" s="144" t="s">
        <v>668</v>
      </c>
      <c r="L644" s="109">
        <v>1410</v>
      </c>
      <c r="M644" s="109" t="s">
        <v>654</v>
      </c>
      <c r="N644" s="138">
        <v>2607</v>
      </c>
      <c r="O644" s="18">
        <v>2014</v>
      </c>
    </row>
    <row r="645" spans="1:15">
      <c r="A645" s="109" t="s">
        <v>993</v>
      </c>
      <c r="B645" s="109" t="s">
        <v>643</v>
      </c>
      <c r="C645" s="143" t="s">
        <v>1084</v>
      </c>
      <c r="D645" s="137">
        <v>2015</v>
      </c>
      <c r="E645" s="109">
        <v>5</v>
      </c>
      <c r="F645" s="109">
        <v>6</v>
      </c>
      <c r="G645" s="108" t="s">
        <v>860</v>
      </c>
      <c r="H645" s="109" t="s">
        <v>646</v>
      </c>
      <c r="I645" s="144" t="s">
        <v>529</v>
      </c>
      <c r="J645" s="109" t="s">
        <v>647</v>
      </c>
      <c r="K645" s="144" t="s">
        <v>668</v>
      </c>
      <c r="L645" s="109">
        <v>1411</v>
      </c>
      <c r="M645" s="109" t="s">
        <v>654</v>
      </c>
      <c r="N645" s="138">
        <v>2530.5100000000002</v>
      </c>
      <c r="O645" s="18">
        <v>2014</v>
      </c>
    </row>
    <row r="646" spans="1:15">
      <c r="A646" s="109" t="s">
        <v>993</v>
      </c>
      <c r="B646" s="109" t="s">
        <v>643</v>
      </c>
      <c r="C646" s="143" t="s">
        <v>1085</v>
      </c>
      <c r="D646" s="137">
        <v>2015</v>
      </c>
      <c r="E646" s="109">
        <v>5</v>
      </c>
      <c r="F646" s="109">
        <v>6</v>
      </c>
      <c r="G646" s="108" t="s">
        <v>860</v>
      </c>
      <c r="H646" s="109" t="s">
        <v>646</v>
      </c>
      <c r="I646" s="144" t="s">
        <v>529</v>
      </c>
      <c r="J646" s="109" t="s">
        <v>647</v>
      </c>
      <c r="K646" s="144" t="s">
        <v>668</v>
      </c>
      <c r="L646" s="109">
        <v>1412</v>
      </c>
      <c r="M646" s="109" t="s">
        <v>654</v>
      </c>
      <c r="N646" s="138">
        <v>2457</v>
      </c>
      <c r="O646" s="18">
        <v>2014</v>
      </c>
    </row>
    <row r="647" spans="1:15">
      <c r="A647" s="109" t="s">
        <v>993</v>
      </c>
      <c r="B647" s="109" t="s">
        <v>643</v>
      </c>
      <c r="C647" s="143" t="s">
        <v>1086</v>
      </c>
      <c r="D647" s="137">
        <v>2015</v>
      </c>
      <c r="E647" s="109">
        <v>5</v>
      </c>
      <c r="F647" s="109">
        <v>11</v>
      </c>
      <c r="G647" s="108" t="s">
        <v>860</v>
      </c>
      <c r="H647" s="109" t="s">
        <v>646</v>
      </c>
      <c r="I647" s="144" t="s">
        <v>510</v>
      </c>
      <c r="J647" s="109" t="s">
        <v>647</v>
      </c>
      <c r="K647" s="144" t="s">
        <v>899</v>
      </c>
      <c r="L647" s="109">
        <v>1308</v>
      </c>
      <c r="M647" s="109" t="s">
        <v>664</v>
      </c>
      <c r="N647" s="138">
        <v>51.5</v>
      </c>
      <c r="O647" s="18">
        <v>2013</v>
      </c>
    </row>
    <row r="648" spans="1:15">
      <c r="A648" s="109" t="s">
        <v>993</v>
      </c>
      <c r="B648" s="109" t="s">
        <v>643</v>
      </c>
      <c r="C648" s="143" t="s">
        <v>1087</v>
      </c>
      <c r="D648" s="137">
        <v>2015</v>
      </c>
      <c r="E648" s="109">
        <v>5</v>
      </c>
      <c r="F648" s="109">
        <v>11</v>
      </c>
      <c r="G648" s="108" t="s">
        <v>860</v>
      </c>
      <c r="H648" s="109" t="s">
        <v>646</v>
      </c>
      <c r="I648" s="144" t="s">
        <v>510</v>
      </c>
      <c r="J648" s="109" t="s">
        <v>647</v>
      </c>
      <c r="K648" s="144" t="s">
        <v>899</v>
      </c>
      <c r="L648" s="109">
        <v>1410</v>
      </c>
      <c r="M648" s="109" t="s">
        <v>664</v>
      </c>
      <c r="N648" s="138">
        <v>19438.46</v>
      </c>
      <c r="O648" s="18">
        <v>2014</v>
      </c>
    </row>
    <row r="649" spans="1:15">
      <c r="A649" s="109" t="s">
        <v>993</v>
      </c>
      <c r="B649" s="109" t="s">
        <v>643</v>
      </c>
      <c r="C649" s="143" t="s">
        <v>1088</v>
      </c>
      <c r="D649" s="137">
        <v>2015</v>
      </c>
      <c r="E649" s="109">
        <v>5</v>
      </c>
      <c r="F649" s="109">
        <v>12</v>
      </c>
      <c r="G649" s="108" t="s">
        <v>860</v>
      </c>
      <c r="H649" s="109" t="s">
        <v>646</v>
      </c>
      <c r="I649" s="144" t="s">
        <v>526</v>
      </c>
      <c r="J649" s="109" t="s">
        <v>647</v>
      </c>
      <c r="K649" s="144" t="s">
        <v>1017</v>
      </c>
      <c r="L649" s="109">
        <v>1502</v>
      </c>
      <c r="M649" s="109" t="s">
        <v>654</v>
      </c>
      <c r="N649" s="138">
        <v>4971.53</v>
      </c>
      <c r="O649" s="18">
        <v>2015</v>
      </c>
    </row>
    <row r="650" spans="1:15">
      <c r="A650" s="109" t="s">
        <v>993</v>
      </c>
      <c r="B650" s="109" t="s">
        <v>643</v>
      </c>
      <c r="C650" s="143" t="s">
        <v>1089</v>
      </c>
      <c r="D650" s="137">
        <v>2015</v>
      </c>
      <c r="E650" s="109">
        <v>5</v>
      </c>
      <c r="F650" s="109">
        <v>13</v>
      </c>
      <c r="G650" s="108" t="s">
        <v>860</v>
      </c>
      <c r="H650" s="109" t="s">
        <v>657</v>
      </c>
      <c r="I650" s="144" t="s">
        <v>535</v>
      </c>
      <c r="J650" s="109" t="s">
        <v>658</v>
      </c>
      <c r="K650" s="144" t="s">
        <v>659</v>
      </c>
      <c r="L650" s="109">
        <v>1504</v>
      </c>
      <c r="M650" s="109" t="s">
        <v>654</v>
      </c>
      <c r="N650" s="138">
        <v>21003.85</v>
      </c>
      <c r="O650" s="18">
        <v>2015</v>
      </c>
    </row>
    <row r="651" spans="1:15">
      <c r="A651" s="109" t="s">
        <v>993</v>
      </c>
      <c r="B651" s="109" t="s">
        <v>643</v>
      </c>
      <c r="C651" s="143" t="s">
        <v>1090</v>
      </c>
      <c r="D651" s="137">
        <v>2015</v>
      </c>
      <c r="E651" s="109">
        <v>5</v>
      </c>
      <c r="F651" s="109">
        <v>14</v>
      </c>
      <c r="G651" s="108" t="s">
        <v>860</v>
      </c>
      <c r="H651" s="109" t="s">
        <v>646</v>
      </c>
      <c r="I651" s="102" t="s">
        <v>531</v>
      </c>
      <c r="J651" s="109" t="s">
        <v>647</v>
      </c>
      <c r="K651" s="144" t="s">
        <v>659</v>
      </c>
      <c r="L651" s="109">
        <v>1501</v>
      </c>
      <c r="M651" s="109" t="s">
        <v>664</v>
      </c>
      <c r="N651" s="138">
        <v>5780.95</v>
      </c>
      <c r="O651" s="18">
        <v>2015</v>
      </c>
    </row>
    <row r="652" spans="1:15">
      <c r="A652" s="109" t="s">
        <v>993</v>
      </c>
      <c r="B652" s="109" t="s">
        <v>643</v>
      </c>
      <c r="C652" s="143" t="s">
        <v>1091</v>
      </c>
      <c r="D652" s="137">
        <v>2015</v>
      </c>
      <c r="E652" s="109">
        <v>5</v>
      </c>
      <c r="F652" s="109">
        <v>15</v>
      </c>
      <c r="G652" s="108" t="s">
        <v>860</v>
      </c>
      <c r="H652" s="109" t="s">
        <v>646</v>
      </c>
      <c r="I652" s="102" t="s">
        <v>525</v>
      </c>
      <c r="J652" s="109" t="s">
        <v>647</v>
      </c>
      <c r="K652" s="144" t="s">
        <v>708</v>
      </c>
      <c r="L652" s="109">
        <v>1502</v>
      </c>
      <c r="M652" s="109" t="s">
        <v>654</v>
      </c>
      <c r="N652" s="138">
        <v>31052.51</v>
      </c>
      <c r="O652" s="18">
        <v>2015</v>
      </c>
    </row>
    <row r="653" spans="1:15">
      <c r="A653" s="109" t="s">
        <v>993</v>
      </c>
      <c r="B653" s="109" t="s">
        <v>643</v>
      </c>
      <c r="C653" s="143" t="s">
        <v>1091</v>
      </c>
      <c r="D653" s="137">
        <v>2015</v>
      </c>
      <c r="E653" s="109">
        <v>5</v>
      </c>
      <c r="F653" s="109">
        <v>15</v>
      </c>
      <c r="G653" s="108" t="s">
        <v>860</v>
      </c>
      <c r="H653" s="109" t="s">
        <v>646</v>
      </c>
      <c r="I653" s="102" t="s">
        <v>525</v>
      </c>
      <c r="J653" s="109" t="s">
        <v>647</v>
      </c>
      <c r="K653" s="144" t="s">
        <v>708</v>
      </c>
      <c r="L653" s="109">
        <v>1502</v>
      </c>
      <c r="M653" s="109" t="s">
        <v>653</v>
      </c>
      <c r="N653" s="138">
        <v>31481.1</v>
      </c>
      <c r="O653" s="18">
        <v>2015</v>
      </c>
    </row>
    <row r="654" spans="1:15">
      <c r="A654" s="109" t="s">
        <v>993</v>
      </c>
      <c r="B654" s="109" t="s">
        <v>643</v>
      </c>
      <c r="C654" s="143" t="s">
        <v>1091</v>
      </c>
      <c r="D654" s="137">
        <v>2015</v>
      </c>
      <c r="E654" s="109">
        <v>5</v>
      </c>
      <c r="F654" s="109">
        <v>15</v>
      </c>
      <c r="G654" s="108" t="s">
        <v>860</v>
      </c>
      <c r="H654" s="109" t="s">
        <v>646</v>
      </c>
      <c r="I654" s="102" t="s">
        <v>525</v>
      </c>
      <c r="J654" s="109" t="s">
        <v>647</v>
      </c>
      <c r="K654" s="144" t="s">
        <v>708</v>
      </c>
      <c r="L654" s="109">
        <v>1502</v>
      </c>
      <c r="M654" s="109" t="s">
        <v>664</v>
      </c>
      <c r="N654" s="138">
        <v>2394.42</v>
      </c>
      <c r="O654" s="18">
        <v>2015</v>
      </c>
    </row>
    <row r="655" spans="1:15">
      <c r="A655" s="109" t="s">
        <v>993</v>
      </c>
      <c r="B655" s="109" t="s">
        <v>643</v>
      </c>
      <c r="C655" s="142" t="s">
        <v>1092</v>
      </c>
      <c r="D655" s="137">
        <v>2015</v>
      </c>
      <c r="E655" s="109">
        <v>5</v>
      </c>
      <c r="F655" s="109">
        <v>19</v>
      </c>
      <c r="G655" s="108" t="s">
        <v>860</v>
      </c>
      <c r="H655" s="109" t="s">
        <v>657</v>
      </c>
      <c r="I655" s="109" t="s">
        <v>513</v>
      </c>
      <c r="J655" s="109" t="s">
        <v>658</v>
      </c>
      <c r="K655" s="109" t="s">
        <v>652</v>
      </c>
      <c r="L655" s="109">
        <v>1504</v>
      </c>
      <c r="M655" s="109" t="s">
        <v>649</v>
      </c>
      <c r="N655" s="138">
        <v>658623.84</v>
      </c>
      <c r="O655" s="18">
        <v>2015</v>
      </c>
    </row>
    <row r="656" spans="1:15">
      <c r="A656" s="109" t="s">
        <v>993</v>
      </c>
      <c r="B656" s="109" t="s">
        <v>643</v>
      </c>
      <c r="C656" s="142" t="s">
        <v>1093</v>
      </c>
      <c r="D656" s="137">
        <v>2015</v>
      </c>
      <c r="E656" s="109">
        <v>5</v>
      </c>
      <c r="F656" s="109">
        <v>19</v>
      </c>
      <c r="G656" s="108" t="s">
        <v>860</v>
      </c>
      <c r="H656" s="109" t="s">
        <v>646</v>
      </c>
      <c r="I656" s="109" t="s">
        <v>521</v>
      </c>
      <c r="J656" s="109" t="s">
        <v>651</v>
      </c>
      <c r="K656" s="109" t="s">
        <v>681</v>
      </c>
      <c r="L656" s="109">
        <v>1501</v>
      </c>
      <c r="M656" s="109" t="s">
        <v>664</v>
      </c>
      <c r="N656" s="138">
        <v>9758</v>
      </c>
      <c r="O656" s="18">
        <v>2015</v>
      </c>
    </row>
    <row r="657" spans="1:15">
      <c r="A657" s="109" t="s">
        <v>993</v>
      </c>
      <c r="B657" s="109" t="s">
        <v>643</v>
      </c>
      <c r="C657" s="142" t="s">
        <v>1093</v>
      </c>
      <c r="D657" s="137">
        <v>2015</v>
      </c>
      <c r="E657" s="109">
        <v>5</v>
      </c>
      <c r="F657" s="109">
        <v>19</v>
      </c>
      <c r="G657" s="108" t="s">
        <v>860</v>
      </c>
      <c r="H657" s="109" t="s">
        <v>646</v>
      </c>
      <c r="I657" s="109" t="s">
        <v>521</v>
      </c>
      <c r="J657" s="109" t="s">
        <v>651</v>
      </c>
      <c r="K657" s="109" t="s">
        <v>681</v>
      </c>
      <c r="L657" s="109">
        <v>1502</v>
      </c>
      <c r="M657" s="109" t="s">
        <v>664</v>
      </c>
      <c r="N657" s="138">
        <v>9259</v>
      </c>
      <c r="O657" s="18">
        <v>2015</v>
      </c>
    </row>
    <row r="658" spans="1:15">
      <c r="A658" s="109" t="s">
        <v>993</v>
      </c>
      <c r="B658" s="109" t="s">
        <v>643</v>
      </c>
      <c r="C658" s="142" t="s">
        <v>1093</v>
      </c>
      <c r="D658" s="137">
        <v>2015</v>
      </c>
      <c r="E658" s="109">
        <v>5</v>
      </c>
      <c r="F658" s="109">
        <v>19</v>
      </c>
      <c r="G658" s="108" t="s">
        <v>860</v>
      </c>
      <c r="H658" s="109" t="s">
        <v>646</v>
      </c>
      <c r="I658" s="109" t="s">
        <v>521</v>
      </c>
      <c r="J658" s="109" t="s">
        <v>651</v>
      </c>
      <c r="K658" s="109" t="s">
        <v>681</v>
      </c>
      <c r="L658" s="109">
        <v>1503</v>
      </c>
      <c r="M658" s="109" t="s">
        <v>664</v>
      </c>
      <c r="N658" s="138">
        <v>8819</v>
      </c>
      <c r="O658" s="18">
        <v>2015</v>
      </c>
    </row>
    <row r="659" spans="1:15" s="134" customFormat="1">
      <c r="A659" s="145" t="s">
        <v>993</v>
      </c>
      <c r="B659" s="145" t="s">
        <v>643</v>
      </c>
      <c r="C659" s="146" t="s">
        <v>1094</v>
      </c>
      <c r="D659" s="147">
        <v>2015</v>
      </c>
      <c r="E659" s="145">
        <v>5</v>
      </c>
      <c r="F659" s="145">
        <v>27</v>
      </c>
      <c r="G659" s="148" t="s">
        <v>860</v>
      </c>
      <c r="H659" s="145" t="s">
        <v>646</v>
      </c>
      <c r="I659" s="145" t="s">
        <v>502</v>
      </c>
      <c r="J659" s="145" t="s">
        <v>647</v>
      </c>
      <c r="K659" s="145" t="s">
        <v>1022</v>
      </c>
      <c r="L659" s="145">
        <v>1406</v>
      </c>
      <c r="M659" s="145" t="s">
        <v>653</v>
      </c>
      <c r="N659" s="149">
        <f>3912.24/3</f>
        <v>1304.08</v>
      </c>
      <c r="O659" s="16">
        <v>2014</v>
      </c>
    </row>
    <row r="660" spans="1:15" s="134" customFormat="1">
      <c r="A660" s="145" t="s">
        <v>993</v>
      </c>
      <c r="B660" s="145" t="s">
        <v>643</v>
      </c>
      <c r="C660" s="146" t="s">
        <v>1094</v>
      </c>
      <c r="D660" s="147">
        <v>2015</v>
      </c>
      <c r="E660" s="145">
        <v>5</v>
      </c>
      <c r="F660" s="145">
        <v>27</v>
      </c>
      <c r="G660" s="148" t="s">
        <v>860</v>
      </c>
      <c r="H660" s="145" t="s">
        <v>646</v>
      </c>
      <c r="I660" s="145" t="s">
        <v>502</v>
      </c>
      <c r="J660" s="145" t="s">
        <v>647</v>
      </c>
      <c r="K660" s="145" t="s">
        <v>1022</v>
      </c>
      <c r="L660" s="145">
        <v>1407</v>
      </c>
      <c r="M660" s="145" t="s">
        <v>653</v>
      </c>
      <c r="N660" s="149">
        <f t="shared" ref="N660:N661" si="3">3912.24/3</f>
        <v>1304.08</v>
      </c>
      <c r="O660" s="16">
        <v>2014</v>
      </c>
    </row>
    <row r="661" spans="1:15" s="134" customFormat="1">
      <c r="A661" s="145" t="s">
        <v>993</v>
      </c>
      <c r="B661" s="145" t="s">
        <v>643</v>
      </c>
      <c r="C661" s="146" t="s">
        <v>1094</v>
      </c>
      <c r="D661" s="147">
        <v>2015</v>
      </c>
      <c r="E661" s="145">
        <v>5</v>
      </c>
      <c r="F661" s="145">
        <v>27</v>
      </c>
      <c r="G661" s="148" t="s">
        <v>860</v>
      </c>
      <c r="H661" s="145" t="s">
        <v>646</v>
      </c>
      <c r="I661" s="145" t="s">
        <v>502</v>
      </c>
      <c r="J661" s="145" t="s">
        <v>647</v>
      </c>
      <c r="K661" s="145" t="s">
        <v>1022</v>
      </c>
      <c r="L661" s="145">
        <v>1408</v>
      </c>
      <c r="M661" s="145" t="s">
        <v>653</v>
      </c>
      <c r="N661" s="149">
        <f t="shared" si="3"/>
        <v>1304.08</v>
      </c>
      <c r="O661" s="16">
        <v>2014</v>
      </c>
    </row>
    <row r="662" spans="1:15">
      <c r="A662" s="109" t="s">
        <v>993</v>
      </c>
      <c r="B662" s="109" t="s">
        <v>643</v>
      </c>
      <c r="C662" s="150" t="s">
        <v>1095</v>
      </c>
      <c r="D662" s="137">
        <v>2015</v>
      </c>
      <c r="E662" s="109">
        <v>6</v>
      </c>
      <c r="F662" s="109">
        <v>5</v>
      </c>
      <c r="G662" s="108" t="s">
        <v>860</v>
      </c>
      <c r="H662" s="109" t="s">
        <v>657</v>
      </c>
      <c r="I662" s="115" t="s">
        <v>534</v>
      </c>
      <c r="J662" s="109" t="s">
        <v>658</v>
      </c>
      <c r="K662" s="144" t="s">
        <v>668</v>
      </c>
      <c r="L662" s="109">
        <v>1502</v>
      </c>
      <c r="M662" s="109" t="s">
        <v>654</v>
      </c>
      <c r="N662" s="138">
        <v>5</v>
      </c>
      <c r="O662" s="18">
        <v>2015</v>
      </c>
    </row>
    <row r="663" spans="1:15">
      <c r="A663" s="109" t="s">
        <v>993</v>
      </c>
      <c r="B663" s="109" t="s">
        <v>643</v>
      </c>
      <c r="C663" s="150" t="s">
        <v>1096</v>
      </c>
      <c r="D663" s="137">
        <v>2015</v>
      </c>
      <c r="E663" s="109">
        <v>6</v>
      </c>
      <c r="F663" s="109">
        <v>5</v>
      </c>
      <c r="G663" s="108" t="s">
        <v>860</v>
      </c>
      <c r="H663" s="109" t="s">
        <v>657</v>
      </c>
      <c r="I663" s="115" t="s">
        <v>534</v>
      </c>
      <c r="J663" s="109" t="s">
        <v>658</v>
      </c>
      <c r="K663" s="144" t="s">
        <v>668</v>
      </c>
      <c r="L663" s="109">
        <v>1503</v>
      </c>
      <c r="M663" s="109" t="s">
        <v>654</v>
      </c>
      <c r="N663" s="138">
        <v>6128</v>
      </c>
      <c r="O663" s="18">
        <v>2015</v>
      </c>
    </row>
    <row r="664" spans="1:15">
      <c r="A664" s="109" t="s">
        <v>993</v>
      </c>
      <c r="B664" s="106" t="s">
        <v>643</v>
      </c>
      <c r="C664" s="151" t="s">
        <v>1097</v>
      </c>
      <c r="D664" s="113">
        <v>2015</v>
      </c>
      <c r="E664" s="115">
        <v>6</v>
      </c>
      <c r="F664" s="115">
        <v>8</v>
      </c>
      <c r="G664" s="108" t="s">
        <v>860</v>
      </c>
      <c r="H664" s="109" t="s">
        <v>657</v>
      </c>
      <c r="I664" s="115" t="s">
        <v>534</v>
      </c>
      <c r="J664" s="109" t="s">
        <v>658</v>
      </c>
      <c r="K664" s="115" t="s">
        <v>668</v>
      </c>
      <c r="L664" s="115">
        <v>1412</v>
      </c>
      <c r="M664" s="115" t="s">
        <v>654</v>
      </c>
      <c r="N664" s="110">
        <v>77.989999999999995</v>
      </c>
      <c r="O664" s="18">
        <v>2014</v>
      </c>
    </row>
    <row r="665" spans="1:15">
      <c r="A665" s="109" t="s">
        <v>993</v>
      </c>
      <c r="B665" s="106" t="s">
        <v>643</v>
      </c>
      <c r="C665" s="151" t="s">
        <v>1098</v>
      </c>
      <c r="D665" s="113">
        <v>2015</v>
      </c>
      <c r="E665" s="115">
        <v>6</v>
      </c>
      <c r="F665" s="115">
        <v>8</v>
      </c>
      <c r="G665" s="108" t="s">
        <v>860</v>
      </c>
      <c r="H665" s="109" t="s">
        <v>657</v>
      </c>
      <c r="I665" s="115" t="s">
        <v>534</v>
      </c>
      <c r="J665" s="109" t="s">
        <v>658</v>
      </c>
      <c r="K665" s="115" t="s">
        <v>668</v>
      </c>
      <c r="L665" s="115">
        <v>1501</v>
      </c>
      <c r="M665" s="115" t="s">
        <v>654</v>
      </c>
      <c r="N665" s="110">
        <v>5</v>
      </c>
      <c r="O665" s="18">
        <v>2015</v>
      </c>
    </row>
    <row r="666" spans="1:15">
      <c r="A666" s="109" t="s">
        <v>993</v>
      </c>
      <c r="B666" s="106" t="s">
        <v>643</v>
      </c>
      <c r="C666" s="151" t="s">
        <v>1099</v>
      </c>
      <c r="D666" s="113">
        <v>2015</v>
      </c>
      <c r="E666" s="115">
        <v>6</v>
      </c>
      <c r="F666" s="115">
        <v>10</v>
      </c>
      <c r="G666" s="108" t="s">
        <v>860</v>
      </c>
      <c r="H666" s="109" t="s">
        <v>657</v>
      </c>
      <c r="I666" s="115" t="s">
        <v>532</v>
      </c>
      <c r="J666" s="109" t="s">
        <v>658</v>
      </c>
      <c r="K666" s="115" t="s">
        <v>661</v>
      </c>
      <c r="L666" s="115">
        <v>1501</v>
      </c>
      <c r="M666" s="115" t="s">
        <v>654</v>
      </c>
      <c r="N666" s="110">
        <v>786.4</v>
      </c>
      <c r="O666" s="18">
        <v>2015</v>
      </c>
    </row>
    <row r="667" spans="1:15">
      <c r="A667" s="109" t="s">
        <v>993</v>
      </c>
      <c r="B667" s="106" t="s">
        <v>643</v>
      </c>
      <c r="C667" s="151" t="s">
        <v>1100</v>
      </c>
      <c r="D667" s="113">
        <v>2015</v>
      </c>
      <c r="E667" s="115">
        <v>6</v>
      </c>
      <c r="F667" s="115">
        <v>10</v>
      </c>
      <c r="G667" s="108" t="s">
        <v>860</v>
      </c>
      <c r="H667" s="109" t="s">
        <v>657</v>
      </c>
      <c r="I667" s="115" t="s">
        <v>532</v>
      </c>
      <c r="J667" s="109" t="s">
        <v>658</v>
      </c>
      <c r="K667" s="115" t="s">
        <v>661</v>
      </c>
      <c r="L667" s="115">
        <v>1502</v>
      </c>
      <c r="M667" s="115" t="s">
        <v>654</v>
      </c>
      <c r="N667" s="110">
        <v>966.47</v>
      </c>
      <c r="O667" s="18">
        <v>2015</v>
      </c>
    </row>
    <row r="668" spans="1:15">
      <c r="A668" s="109" t="s">
        <v>993</v>
      </c>
      <c r="B668" s="106" t="s">
        <v>643</v>
      </c>
      <c r="C668" s="151" t="s">
        <v>1101</v>
      </c>
      <c r="D668" s="113">
        <v>2015</v>
      </c>
      <c r="E668" s="115">
        <v>6</v>
      </c>
      <c r="F668" s="115">
        <v>10</v>
      </c>
      <c r="G668" s="108" t="s">
        <v>860</v>
      </c>
      <c r="H668" s="109" t="s">
        <v>657</v>
      </c>
      <c r="I668" s="115" t="s">
        <v>532</v>
      </c>
      <c r="J668" s="109" t="s">
        <v>658</v>
      </c>
      <c r="K668" s="115" t="s">
        <v>661</v>
      </c>
      <c r="L668" s="115">
        <v>1503</v>
      </c>
      <c r="M668" s="115" t="s">
        <v>654</v>
      </c>
      <c r="N668" s="110">
        <v>6587.5</v>
      </c>
      <c r="O668" s="18">
        <v>2015</v>
      </c>
    </row>
    <row r="669" spans="1:15">
      <c r="A669" s="109" t="s">
        <v>993</v>
      </c>
      <c r="B669" s="106" t="s">
        <v>643</v>
      </c>
      <c r="C669" s="151" t="s">
        <v>1102</v>
      </c>
      <c r="D669" s="113">
        <v>2015</v>
      </c>
      <c r="E669" s="115">
        <v>6</v>
      </c>
      <c r="F669" s="115">
        <v>10</v>
      </c>
      <c r="G669" s="108" t="s">
        <v>860</v>
      </c>
      <c r="H669" s="109" t="s">
        <v>646</v>
      </c>
      <c r="I669" s="144" t="s">
        <v>526</v>
      </c>
      <c r="J669" s="115" t="s">
        <v>647</v>
      </c>
      <c r="K669" s="115" t="s">
        <v>1017</v>
      </c>
      <c r="L669" s="115">
        <v>1503</v>
      </c>
      <c r="M669" s="115" t="s">
        <v>654</v>
      </c>
      <c r="N669" s="110">
        <v>4833.99</v>
      </c>
      <c r="O669" s="18">
        <v>2015</v>
      </c>
    </row>
    <row r="670" spans="1:15">
      <c r="A670" s="109" t="s">
        <v>993</v>
      </c>
      <c r="B670" s="106" t="s">
        <v>643</v>
      </c>
      <c r="C670" s="151" t="s">
        <v>1103</v>
      </c>
      <c r="D670" s="113">
        <v>2015</v>
      </c>
      <c r="E670" s="115">
        <v>6</v>
      </c>
      <c r="F670" s="115">
        <v>11</v>
      </c>
      <c r="G670" s="108" t="s">
        <v>860</v>
      </c>
      <c r="H670" s="109" t="s">
        <v>646</v>
      </c>
      <c r="I670" s="125" t="s">
        <v>511</v>
      </c>
      <c r="J670" s="115" t="s">
        <v>647</v>
      </c>
      <c r="K670" s="109" t="s">
        <v>652</v>
      </c>
      <c r="L670" s="152">
        <v>1503</v>
      </c>
      <c r="M670" s="115" t="s">
        <v>654</v>
      </c>
      <c r="N670" s="110">
        <v>130237.01</v>
      </c>
      <c r="O670" s="18">
        <v>2015</v>
      </c>
    </row>
    <row r="671" spans="1:15">
      <c r="A671" s="109" t="s">
        <v>993</v>
      </c>
      <c r="B671" s="106" t="s">
        <v>643</v>
      </c>
      <c r="C671" s="151" t="s">
        <v>1104</v>
      </c>
      <c r="D671" s="113">
        <v>2015</v>
      </c>
      <c r="E671" s="115">
        <v>6</v>
      </c>
      <c r="F671" s="115">
        <v>16</v>
      </c>
      <c r="G671" s="108" t="s">
        <v>860</v>
      </c>
      <c r="H671" s="109" t="s">
        <v>646</v>
      </c>
      <c r="I671" s="102" t="s">
        <v>531</v>
      </c>
      <c r="J671" s="115" t="s">
        <v>647</v>
      </c>
      <c r="K671" s="109" t="s">
        <v>659</v>
      </c>
      <c r="L671" s="115">
        <v>1502</v>
      </c>
      <c r="M671" s="115" t="s">
        <v>664</v>
      </c>
      <c r="N671" s="110">
        <v>5669.49</v>
      </c>
      <c r="O671" s="18">
        <v>2015</v>
      </c>
    </row>
    <row r="672" spans="1:15">
      <c r="A672" s="109" t="s">
        <v>993</v>
      </c>
      <c r="B672" s="106" t="s">
        <v>643</v>
      </c>
      <c r="C672" s="151" t="s">
        <v>1105</v>
      </c>
      <c r="D672" s="113">
        <v>2015</v>
      </c>
      <c r="E672" s="115">
        <v>6</v>
      </c>
      <c r="F672" s="115">
        <v>16</v>
      </c>
      <c r="G672" s="108" t="s">
        <v>860</v>
      </c>
      <c r="H672" s="109" t="s">
        <v>657</v>
      </c>
      <c r="I672" s="109" t="s">
        <v>513</v>
      </c>
      <c r="J672" s="109" t="s">
        <v>658</v>
      </c>
      <c r="K672" s="109" t="s">
        <v>652</v>
      </c>
      <c r="L672" s="115">
        <v>1505</v>
      </c>
      <c r="M672" s="115" t="s">
        <v>649</v>
      </c>
      <c r="N672" s="110">
        <v>149136.56</v>
      </c>
      <c r="O672" s="18">
        <v>2015</v>
      </c>
    </row>
    <row r="673" spans="1:15">
      <c r="A673" s="109" t="s">
        <v>993</v>
      </c>
      <c r="B673" s="106" t="s">
        <v>643</v>
      </c>
      <c r="C673" s="151" t="s">
        <v>1106</v>
      </c>
      <c r="D673" s="113">
        <v>2015</v>
      </c>
      <c r="E673" s="115">
        <v>6</v>
      </c>
      <c r="F673" s="115">
        <v>17</v>
      </c>
      <c r="G673" s="108" t="s">
        <v>860</v>
      </c>
      <c r="H673" s="109" t="s">
        <v>646</v>
      </c>
      <c r="I673" s="102" t="s">
        <v>525</v>
      </c>
      <c r="J673" s="115" t="s">
        <v>647</v>
      </c>
      <c r="K673" s="115" t="s">
        <v>708</v>
      </c>
      <c r="L673" s="115">
        <v>1503</v>
      </c>
      <c r="M673" s="115" t="s">
        <v>654</v>
      </c>
      <c r="N673" s="110">
        <v>30673.7</v>
      </c>
      <c r="O673" s="18">
        <v>2015</v>
      </c>
    </row>
    <row r="674" spans="1:15">
      <c r="A674" s="109" t="s">
        <v>993</v>
      </c>
      <c r="B674" s="106" t="s">
        <v>643</v>
      </c>
      <c r="C674" s="151" t="s">
        <v>1106</v>
      </c>
      <c r="D674" s="113">
        <v>2015</v>
      </c>
      <c r="E674" s="115">
        <v>6</v>
      </c>
      <c r="F674" s="115">
        <v>17</v>
      </c>
      <c r="G674" s="108" t="s">
        <v>860</v>
      </c>
      <c r="H674" s="109" t="s">
        <v>646</v>
      </c>
      <c r="I674" s="102" t="s">
        <v>525</v>
      </c>
      <c r="J674" s="115" t="s">
        <v>647</v>
      </c>
      <c r="K674" s="115" t="s">
        <v>708</v>
      </c>
      <c r="L674" s="115">
        <v>1503</v>
      </c>
      <c r="M674" s="153" t="s">
        <v>653</v>
      </c>
      <c r="N674" s="110">
        <v>30979.21</v>
      </c>
      <c r="O674" s="18">
        <v>2015</v>
      </c>
    </row>
    <row r="675" spans="1:15">
      <c r="A675" s="109" t="s">
        <v>993</v>
      </c>
      <c r="B675" s="106" t="s">
        <v>643</v>
      </c>
      <c r="C675" s="151" t="s">
        <v>1106</v>
      </c>
      <c r="D675" s="113">
        <v>2015</v>
      </c>
      <c r="E675" s="115">
        <v>6</v>
      </c>
      <c r="F675" s="115">
        <v>17</v>
      </c>
      <c r="G675" s="108" t="s">
        <v>860</v>
      </c>
      <c r="H675" s="109" t="s">
        <v>646</v>
      </c>
      <c r="I675" s="102" t="s">
        <v>525</v>
      </c>
      <c r="J675" s="115" t="s">
        <v>647</v>
      </c>
      <c r="K675" s="115" t="s">
        <v>708</v>
      </c>
      <c r="L675" s="115">
        <v>1503</v>
      </c>
      <c r="M675" s="153" t="s">
        <v>664</v>
      </c>
      <c r="N675" s="110">
        <v>2426.39</v>
      </c>
      <c r="O675" s="18">
        <v>2015</v>
      </c>
    </row>
    <row r="676" spans="1:15">
      <c r="A676" s="109" t="s">
        <v>993</v>
      </c>
      <c r="B676" s="106" t="s">
        <v>643</v>
      </c>
      <c r="C676" s="151" t="s">
        <v>1107</v>
      </c>
      <c r="D676" s="113">
        <v>2015</v>
      </c>
      <c r="E676" s="115">
        <v>6</v>
      </c>
      <c r="F676" s="115">
        <v>17</v>
      </c>
      <c r="G676" s="108" t="s">
        <v>860</v>
      </c>
      <c r="H676" s="109" t="s">
        <v>657</v>
      </c>
      <c r="I676" s="115" t="s">
        <v>535</v>
      </c>
      <c r="J676" s="109" t="s">
        <v>658</v>
      </c>
      <c r="K676" s="109" t="s">
        <v>659</v>
      </c>
      <c r="L676" s="115">
        <v>1505</v>
      </c>
      <c r="M676" s="115" t="s">
        <v>654</v>
      </c>
      <c r="N676" s="110">
        <v>27509.07</v>
      </c>
      <c r="O676" s="18">
        <v>2015</v>
      </c>
    </row>
    <row r="677" spans="1:15">
      <c r="A677" s="109" t="s">
        <v>993</v>
      </c>
      <c r="B677" s="106" t="s">
        <v>643</v>
      </c>
      <c r="C677" s="151" t="s">
        <v>1108</v>
      </c>
      <c r="D677" s="113">
        <v>2015</v>
      </c>
      <c r="E677" s="115">
        <v>6</v>
      </c>
      <c r="F677" s="115">
        <v>17</v>
      </c>
      <c r="G677" s="108" t="s">
        <v>860</v>
      </c>
      <c r="H677" s="109" t="s">
        <v>657</v>
      </c>
      <c r="I677" s="115" t="s">
        <v>534</v>
      </c>
      <c r="J677" s="109" t="s">
        <v>658</v>
      </c>
      <c r="K677" s="109" t="s">
        <v>668</v>
      </c>
      <c r="L677" s="115">
        <v>1504</v>
      </c>
      <c r="M677" s="115" t="s">
        <v>654</v>
      </c>
      <c r="N677" s="110">
        <v>75515</v>
      </c>
      <c r="O677" s="18">
        <v>2015</v>
      </c>
    </row>
    <row r="678" spans="1:15">
      <c r="A678" s="109" t="s">
        <v>993</v>
      </c>
      <c r="B678" s="106" t="s">
        <v>643</v>
      </c>
      <c r="C678" s="151" t="s">
        <v>1109</v>
      </c>
      <c r="D678" s="113">
        <v>2015</v>
      </c>
      <c r="E678" s="115">
        <v>6</v>
      </c>
      <c r="F678" s="115">
        <v>23</v>
      </c>
      <c r="G678" s="108" t="s">
        <v>860</v>
      </c>
      <c r="H678" s="109" t="s">
        <v>657</v>
      </c>
      <c r="I678" s="125" t="s">
        <v>515</v>
      </c>
      <c r="J678" s="109" t="s">
        <v>869</v>
      </c>
      <c r="K678" s="109" t="s">
        <v>652</v>
      </c>
      <c r="L678" s="115">
        <v>1412</v>
      </c>
      <c r="M678" s="115" t="s">
        <v>654</v>
      </c>
      <c r="N678" s="110">
        <v>358780.94</v>
      </c>
      <c r="O678" s="18">
        <v>2014</v>
      </c>
    </row>
    <row r="679" spans="1:15">
      <c r="A679" s="109" t="s">
        <v>993</v>
      </c>
      <c r="B679" s="106" t="s">
        <v>643</v>
      </c>
      <c r="C679" s="151" t="s">
        <v>1110</v>
      </c>
      <c r="D679" s="113">
        <v>2015</v>
      </c>
      <c r="E679" s="115">
        <v>6</v>
      </c>
      <c r="F679" s="115">
        <v>24</v>
      </c>
      <c r="G679" s="108" t="s">
        <v>860</v>
      </c>
      <c r="H679" s="109" t="s">
        <v>646</v>
      </c>
      <c r="I679" s="106" t="s">
        <v>510</v>
      </c>
      <c r="J679" s="115" t="s">
        <v>647</v>
      </c>
      <c r="K679" s="109" t="s">
        <v>899</v>
      </c>
      <c r="L679" s="115">
        <v>1407</v>
      </c>
      <c r="M679" s="153" t="s">
        <v>664</v>
      </c>
      <c r="N679" s="110">
        <v>2815.34</v>
      </c>
      <c r="O679" s="18">
        <v>2014</v>
      </c>
    </row>
    <row r="680" spans="1:15">
      <c r="A680" s="109" t="s">
        <v>993</v>
      </c>
      <c r="B680" s="106" t="s">
        <v>643</v>
      </c>
      <c r="C680" s="151" t="s">
        <v>1111</v>
      </c>
      <c r="D680" s="113">
        <v>2015</v>
      </c>
      <c r="E680" s="115">
        <v>6</v>
      </c>
      <c r="F680" s="115">
        <v>24</v>
      </c>
      <c r="G680" s="108" t="s">
        <v>860</v>
      </c>
      <c r="H680" s="109" t="s">
        <v>646</v>
      </c>
      <c r="I680" s="106" t="s">
        <v>510</v>
      </c>
      <c r="J680" s="115" t="s">
        <v>647</v>
      </c>
      <c r="K680" s="109" t="s">
        <v>899</v>
      </c>
      <c r="L680" s="115">
        <v>1411</v>
      </c>
      <c r="M680" s="153" t="s">
        <v>664</v>
      </c>
      <c r="N680" s="110">
        <v>795.44</v>
      </c>
      <c r="O680" s="18">
        <v>2014</v>
      </c>
    </row>
    <row r="681" spans="1:15">
      <c r="A681" s="109" t="s">
        <v>993</v>
      </c>
      <c r="B681" s="106" t="s">
        <v>643</v>
      </c>
      <c r="C681" s="151" t="s">
        <v>1111</v>
      </c>
      <c r="D681" s="113">
        <v>2015</v>
      </c>
      <c r="E681" s="115">
        <v>6</v>
      </c>
      <c r="F681" s="115">
        <v>24</v>
      </c>
      <c r="G681" s="108" t="s">
        <v>860</v>
      </c>
      <c r="H681" s="109" t="s">
        <v>646</v>
      </c>
      <c r="I681" s="106" t="s">
        <v>510</v>
      </c>
      <c r="J681" s="115" t="s">
        <v>647</v>
      </c>
      <c r="K681" s="109" t="s">
        <v>899</v>
      </c>
      <c r="L681" s="115">
        <v>1412</v>
      </c>
      <c r="M681" s="153" t="s">
        <v>664</v>
      </c>
      <c r="N681" s="110">
        <v>345.53</v>
      </c>
      <c r="O681" s="18">
        <v>2014</v>
      </c>
    </row>
    <row r="682" spans="1:15">
      <c r="A682" s="109" t="s">
        <v>993</v>
      </c>
      <c r="B682" s="106" t="s">
        <v>643</v>
      </c>
      <c r="C682" s="151" t="s">
        <v>1111</v>
      </c>
      <c r="D682" s="113">
        <v>2015</v>
      </c>
      <c r="E682" s="115">
        <v>6</v>
      </c>
      <c r="F682" s="115">
        <v>24</v>
      </c>
      <c r="G682" s="108" t="s">
        <v>860</v>
      </c>
      <c r="H682" s="109" t="s">
        <v>646</v>
      </c>
      <c r="I682" s="106" t="s">
        <v>510</v>
      </c>
      <c r="J682" s="115" t="s">
        <v>647</v>
      </c>
      <c r="K682" s="109" t="s">
        <v>899</v>
      </c>
      <c r="L682" s="115">
        <v>1501</v>
      </c>
      <c r="M682" s="153" t="s">
        <v>664</v>
      </c>
      <c r="N682" s="110">
        <v>1.49</v>
      </c>
      <c r="O682" s="18">
        <v>2015</v>
      </c>
    </row>
    <row r="683" spans="1:15">
      <c r="A683" s="109" t="s">
        <v>993</v>
      </c>
      <c r="B683" s="106" t="s">
        <v>643</v>
      </c>
      <c r="C683" s="151" t="s">
        <v>1112</v>
      </c>
      <c r="D683" s="113">
        <v>2015</v>
      </c>
      <c r="E683" s="115">
        <v>6</v>
      </c>
      <c r="F683" s="115">
        <v>30</v>
      </c>
      <c r="G683" s="108" t="s">
        <v>860</v>
      </c>
      <c r="H683" s="109" t="s">
        <v>657</v>
      </c>
      <c r="I683" s="106" t="s">
        <v>532</v>
      </c>
      <c r="J683" s="115" t="s">
        <v>658</v>
      </c>
      <c r="K683" s="109" t="s">
        <v>661</v>
      </c>
      <c r="L683" s="115">
        <v>1410</v>
      </c>
      <c r="M683" s="153" t="s">
        <v>654</v>
      </c>
      <c r="N683" s="110">
        <v>-52475.199999999997</v>
      </c>
      <c r="O683" s="18">
        <v>2014</v>
      </c>
    </row>
    <row r="684" spans="1:15">
      <c r="A684" s="120" t="s">
        <v>993</v>
      </c>
      <c r="B684" s="120" t="s">
        <v>643</v>
      </c>
      <c r="C684" s="120" t="s">
        <v>1113</v>
      </c>
      <c r="D684" s="121" t="s">
        <v>1114</v>
      </c>
      <c r="E684" s="120">
        <v>7</v>
      </c>
      <c r="F684" s="122">
        <v>1</v>
      </c>
      <c r="G684" s="123" t="s">
        <v>860</v>
      </c>
      <c r="H684" s="124" t="s">
        <v>646</v>
      </c>
      <c r="I684" s="125" t="s">
        <v>510</v>
      </c>
      <c r="J684" s="120" t="s">
        <v>647</v>
      </c>
      <c r="K684" s="120" t="s">
        <v>668</v>
      </c>
      <c r="L684" s="120">
        <v>1408</v>
      </c>
      <c r="M684" s="120" t="s">
        <v>664</v>
      </c>
      <c r="N684" s="126">
        <v>4345</v>
      </c>
      <c r="O684" s="18">
        <v>2014</v>
      </c>
    </row>
    <row r="685" spans="1:15">
      <c r="A685" s="120" t="s">
        <v>993</v>
      </c>
      <c r="B685" s="120" t="s">
        <v>643</v>
      </c>
      <c r="C685" s="120" t="s">
        <v>1113</v>
      </c>
      <c r="D685" s="121" t="s">
        <v>1114</v>
      </c>
      <c r="E685" s="120">
        <v>7</v>
      </c>
      <c r="F685" s="122">
        <v>1</v>
      </c>
      <c r="G685" s="123" t="s">
        <v>860</v>
      </c>
      <c r="H685" s="124" t="s">
        <v>646</v>
      </c>
      <c r="I685" s="125" t="s">
        <v>510</v>
      </c>
      <c r="J685" s="120" t="s">
        <v>647</v>
      </c>
      <c r="K685" s="120" t="s">
        <v>668</v>
      </c>
      <c r="L685" s="120">
        <v>1409</v>
      </c>
      <c r="M685" s="120" t="s">
        <v>664</v>
      </c>
      <c r="N685" s="126">
        <v>4477</v>
      </c>
      <c r="O685" s="18">
        <v>2014</v>
      </c>
    </row>
    <row r="686" spans="1:15">
      <c r="A686" s="120" t="s">
        <v>993</v>
      </c>
      <c r="B686" s="120" t="s">
        <v>643</v>
      </c>
      <c r="C686" s="120" t="s">
        <v>1113</v>
      </c>
      <c r="D686" s="121" t="s">
        <v>1114</v>
      </c>
      <c r="E686" s="120">
        <v>7</v>
      </c>
      <c r="F686" s="122">
        <v>1</v>
      </c>
      <c r="G686" s="123" t="s">
        <v>860</v>
      </c>
      <c r="H686" s="124" t="s">
        <v>646</v>
      </c>
      <c r="I686" s="125" t="s">
        <v>510</v>
      </c>
      <c r="J686" s="120" t="s">
        <v>647</v>
      </c>
      <c r="K686" s="120" t="s">
        <v>668</v>
      </c>
      <c r="L686" s="120">
        <v>1410</v>
      </c>
      <c r="M686" s="120" t="s">
        <v>664</v>
      </c>
      <c r="N686" s="126">
        <v>4020</v>
      </c>
      <c r="O686" s="18">
        <v>2014</v>
      </c>
    </row>
    <row r="687" spans="1:15">
      <c r="A687" s="120" t="s">
        <v>993</v>
      </c>
      <c r="B687" s="120" t="s">
        <v>643</v>
      </c>
      <c r="C687" s="120" t="s">
        <v>1113</v>
      </c>
      <c r="D687" s="121" t="s">
        <v>1114</v>
      </c>
      <c r="E687" s="120">
        <v>7</v>
      </c>
      <c r="F687" s="122">
        <v>1</v>
      </c>
      <c r="G687" s="123" t="s">
        <v>860</v>
      </c>
      <c r="H687" s="124" t="s">
        <v>646</v>
      </c>
      <c r="I687" s="125" t="s">
        <v>510</v>
      </c>
      <c r="J687" s="120" t="s">
        <v>647</v>
      </c>
      <c r="K687" s="120" t="s">
        <v>668</v>
      </c>
      <c r="L687" s="120">
        <v>1411</v>
      </c>
      <c r="M687" s="120" t="s">
        <v>664</v>
      </c>
      <c r="N687" s="126">
        <v>1079</v>
      </c>
      <c r="O687" s="18">
        <v>2014</v>
      </c>
    </row>
    <row r="688" spans="1:15">
      <c r="A688" s="120" t="s">
        <v>993</v>
      </c>
      <c r="B688" s="120" t="s">
        <v>643</v>
      </c>
      <c r="C688" s="120" t="s">
        <v>1113</v>
      </c>
      <c r="D688" s="121" t="s">
        <v>1114</v>
      </c>
      <c r="E688" s="120">
        <v>7</v>
      </c>
      <c r="F688" s="122">
        <v>1</v>
      </c>
      <c r="G688" s="123" t="s">
        <v>860</v>
      </c>
      <c r="H688" s="124" t="s">
        <v>646</v>
      </c>
      <c r="I688" s="125" t="s">
        <v>510</v>
      </c>
      <c r="J688" s="120" t="s">
        <v>647</v>
      </c>
      <c r="K688" s="120" t="s">
        <v>668</v>
      </c>
      <c r="L688" s="120">
        <v>1412</v>
      </c>
      <c r="M688" s="120" t="s">
        <v>664</v>
      </c>
      <c r="N688" s="126">
        <v>3487</v>
      </c>
      <c r="O688" s="18">
        <v>2014</v>
      </c>
    </row>
    <row r="689" spans="1:15">
      <c r="A689" s="120" t="s">
        <v>993</v>
      </c>
      <c r="B689" s="120" t="s">
        <v>643</v>
      </c>
      <c r="C689" s="120" t="s">
        <v>1113</v>
      </c>
      <c r="D689" s="121" t="s">
        <v>1114</v>
      </c>
      <c r="E689" s="120">
        <v>7</v>
      </c>
      <c r="F689" s="122">
        <v>1</v>
      </c>
      <c r="G689" s="123" t="s">
        <v>860</v>
      </c>
      <c r="H689" s="124" t="s">
        <v>646</v>
      </c>
      <c r="I689" s="125" t="s">
        <v>510</v>
      </c>
      <c r="J689" s="120" t="s">
        <v>647</v>
      </c>
      <c r="K689" s="120" t="s">
        <v>668</v>
      </c>
      <c r="L689" s="120">
        <v>1501</v>
      </c>
      <c r="M689" s="120" t="s">
        <v>664</v>
      </c>
      <c r="N689" s="126">
        <v>3485</v>
      </c>
      <c r="O689" s="18">
        <v>2015</v>
      </c>
    </row>
    <row r="690" spans="1:15">
      <c r="A690" s="120" t="s">
        <v>993</v>
      </c>
      <c r="B690" s="120" t="s">
        <v>643</v>
      </c>
      <c r="C690" s="120" t="s">
        <v>1113</v>
      </c>
      <c r="D690" s="121" t="s">
        <v>1114</v>
      </c>
      <c r="E690" s="120">
        <v>7</v>
      </c>
      <c r="F690" s="122">
        <v>1</v>
      </c>
      <c r="G690" s="123" t="s">
        <v>860</v>
      </c>
      <c r="H690" s="124" t="s">
        <v>646</v>
      </c>
      <c r="I690" s="125" t="s">
        <v>510</v>
      </c>
      <c r="J690" s="120" t="s">
        <v>647</v>
      </c>
      <c r="K690" s="120" t="s">
        <v>668</v>
      </c>
      <c r="L690" s="120">
        <v>1502</v>
      </c>
      <c r="M690" s="120" t="s">
        <v>664</v>
      </c>
      <c r="N690" s="126">
        <v>2362</v>
      </c>
      <c r="O690" s="18">
        <v>2015</v>
      </c>
    </row>
    <row r="691" spans="1:15">
      <c r="A691" s="120" t="s">
        <v>993</v>
      </c>
      <c r="B691" s="120" t="s">
        <v>643</v>
      </c>
      <c r="C691" s="120" t="s">
        <v>1113</v>
      </c>
      <c r="D691" s="121" t="s">
        <v>1114</v>
      </c>
      <c r="E691" s="120">
        <v>7</v>
      </c>
      <c r="F691" s="122">
        <v>1</v>
      </c>
      <c r="G691" s="123" t="s">
        <v>860</v>
      </c>
      <c r="H691" s="124" t="s">
        <v>646</v>
      </c>
      <c r="I691" s="125" t="s">
        <v>510</v>
      </c>
      <c r="J691" s="120" t="s">
        <v>647</v>
      </c>
      <c r="K691" s="120" t="s">
        <v>668</v>
      </c>
      <c r="L691" s="120">
        <v>1503</v>
      </c>
      <c r="M691" s="120" t="s">
        <v>664</v>
      </c>
      <c r="N691" s="126">
        <v>1888</v>
      </c>
      <c r="O691" s="18">
        <v>2015</v>
      </c>
    </row>
    <row r="692" spans="1:15">
      <c r="A692" s="120" t="s">
        <v>993</v>
      </c>
      <c r="B692" s="120" t="s">
        <v>643</v>
      </c>
      <c r="C692" s="120" t="s">
        <v>1113</v>
      </c>
      <c r="D692" s="121" t="s">
        <v>1114</v>
      </c>
      <c r="E692" s="120">
        <v>7</v>
      </c>
      <c r="F692" s="122">
        <v>1</v>
      </c>
      <c r="G692" s="123" t="s">
        <v>860</v>
      </c>
      <c r="H692" s="124" t="s">
        <v>646</v>
      </c>
      <c r="I692" s="125" t="s">
        <v>510</v>
      </c>
      <c r="J692" s="120" t="s">
        <v>647</v>
      </c>
      <c r="K692" s="120" t="s">
        <v>668</v>
      </c>
      <c r="L692" s="120">
        <v>1504</v>
      </c>
      <c r="M692" s="120" t="s">
        <v>664</v>
      </c>
      <c r="N692" s="126">
        <v>1625</v>
      </c>
      <c r="O692" s="18">
        <v>2015</v>
      </c>
    </row>
    <row r="693" spans="1:15">
      <c r="A693" s="120" t="s">
        <v>993</v>
      </c>
      <c r="B693" s="120" t="s">
        <v>643</v>
      </c>
      <c r="C693" s="120" t="s">
        <v>1115</v>
      </c>
      <c r="D693" s="121" t="s">
        <v>1114</v>
      </c>
      <c r="E693" s="120">
        <v>7</v>
      </c>
      <c r="F693" s="122">
        <v>7</v>
      </c>
      <c r="G693" s="123" t="s">
        <v>860</v>
      </c>
      <c r="H693" s="124" t="s">
        <v>657</v>
      </c>
      <c r="I693" s="125" t="s">
        <v>532</v>
      </c>
      <c r="J693" s="120" t="s">
        <v>658</v>
      </c>
      <c r="K693" s="120" t="s">
        <v>661</v>
      </c>
      <c r="L693" s="120">
        <v>1504</v>
      </c>
      <c r="M693" s="120" t="s">
        <v>654</v>
      </c>
      <c r="N693" s="126">
        <v>21771.9</v>
      </c>
      <c r="O693" s="18">
        <v>2015</v>
      </c>
    </row>
    <row r="694" spans="1:15">
      <c r="A694" s="120" t="s">
        <v>993</v>
      </c>
      <c r="B694" s="120" t="s">
        <v>643</v>
      </c>
      <c r="C694" s="120" t="s">
        <v>1116</v>
      </c>
      <c r="D694" s="121" t="s">
        <v>1114</v>
      </c>
      <c r="E694" s="120">
        <v>7</v>
      </c>
      <c r="F694" s="122">
        <v>7</v>
      </c>
      <c r="G694" s="123" t="s">
        <v>860</v>
      </c>
      <c r="H694" s="124" t="s">
        <v>657</v>
      </c>
      <c r="I694" s="125" t="s">
        <v>532</v>
      </c>
      <c r="J694" s="120" t="s">
        <v>658</v>
      </c>
      <c r="K694" s="120" t="s">
        <v>661</v>
      </c>
      <c r="L694" s="120">
        <v>1505</v>
      </c>
      <c r="M694" s="120" t="s">
        <v>654</v>
      </c>
      <c r="N694" s="126">
        <v>34869.56</v>
      </c>
      <c r="O694" s="18">
        <v>2015</v>
      </c>
    </row>
    <row r="695" spans="1:15">
      <c r="A695" s="120" t="s">
        <v>993</v>
      </c>
      <c r="B695" s="120" t="s">
        <v>643</v>
      </c>
      <c r="C695" s="120" t="s">
        <v>1117</v>
      </c>
      <c r="D695" s="121" t="s">
        <v>1114</v>
      </c>
      <c r="E695" s="120">
        <v>7</v>
      </c>
      <c r="F695" s="122">
        <v>7</v>
      </c>
      <c r="G695" s="123" t="s">
        <v>860</v>
      </c>
      <c r="H695" s="124" t="s">
        <v>657</v>
      </c>
      <c r="I695" s="125" t="s">
        <v>532</v>
      </c>
      <c r="J695" s="120" t="s">
        <v>658</v>
      </c>
      <c r="K695" s="120" t="s">
        <v>661</v>
      </c>
      <c r="L695" s="120">
        <v>1506</v>
      </c>
      <c r="M695" s="120" t="s">
        <v>654</v>
      </c>
      <c r="N695" s="126">
        <v>77900.87</v>
      </c>
      <c r="O695" s="18">
        <v>2015</v>
      </c>
    </row>
    <row r="696" spans="1:15">
      <c r="A696" s="120" t="s">
        <v>993</v>
      </c>
      <c r="B696" s="120" t="s">
        <v>643</v>
      </c>
      <c r="C696" s="120" t="s">
        <v>1118</v>
      </c>
      <c r="D696" s="121" t="s">
        <v>1114</v>
      </c>
      <c r="E696" s="120">
        <v>7</v>
      </c>
      <c r="F696" s="122">
        <v>7</v>
      </c>
      <c r="G696" s="123" t="s">
        <v>860</v>
      </c>
      <c r="H696" s="124" t="s">
        <v>657</v>
      </c>
      <c r="I696" s="125" t="s">
        <v>532</v>
      </c>
      <c r="J696" s="120" t="s">
        <v>658</v>
      </c>
      <c r="K696" s="120" t="s">
        <v>661</v>
      </c>
      <c r="L696" s="120">
        <v>1410</v>
      </c>
      <c r="M696" s="120" t="s">
        <v>654</v>
      </c>
      <c r="N696" s="126">
        <v>174137.29</v>
      </c>
      <c r="O696" s="18">
        <v>2014</v>
      </c>
    </row>
    <row r="697" spans="1:15">
      <c r="A697" s="120" t="s">
        <v>993</v>
      </c>
      <c r="B697" s="120" t="s">
        <v>643</v>
      </c>
      <c r="C697" s="120" t="s">
        <v>1119</v>
      </c>
      <c r="D697" s="121" t="s">
        <v>1114</v>
      </c>
      <c r="E697" s="120">
        <v>7</v>
      </c>
      <c r="F697" s="122">
        <v>7</v>
      </c>
      <c r="G697" s="123" t="s">
        <v>860</v>
      </c>
      <c r="H697" s="124" t="s">
        <v>657</v>
      </c>
      <c r="I697" s="125" t="s">
        <v>532</v>
      </c>
      <c r="J697" s="120" t="s">
        <v>658</v>
      </c>
      <c r="K697" s="120" t="s">
        <v>661</v>
      </c>
      <c r="L697" s="120">
        <v>1412</v>
      </c>
      <c r="M697" s="120" t="s">
        <v>654</v>
      </c>
      <c r="N697" s="126">
        <v>861.59</v>
      </c>
      <c r="O697" s="18">
        <v>2014</v>
      </c>
    </row>
    <row r="698" spans="1:15">
      <c r="A698" s="120" t="s">
        <v>993</v>
      </c>
      <c r="B698" s="120" t="s">
        <v>643</v>
      </c>
      <c r="C698" s="120" t="s">
        <v>1120</v>
      </c>
      <c r="D698" s="121" t="s">
        <v>1114</v>
      </c>
      <c r="E698" s="120">
        <v>7</v>
      </c>
      <c r="F698" s="122">
        <v>8</v>
      </c>
      <c r="G698" s="123" t="s">
        <v>860</v>
      </c>
      <c r="H698" s="124" t="s">
        <v>657</v>
      </c>
      <c r="I698" s="125" t="s">
        <v>535</v>
      </c>
      <c r="J698" s="120" t="s">
        <v>658</v>
      </c>
      <c r="K698" s="120" t="s">
        <v>659</v>
      </c>
      <c r="L698" s="120">
        <v>1506</v>
      </c>
      <c r="M698" s="120" t="s">
        <v>654</v>
      </c>
      <c r="N698" s="126">
        <v>2197.9299999999998</v>
      </c>
      <c r="O698" s="18">
        <v>2015</v>
      </c>
    </row>
    <row r="699" spans="1:15">
      <c r="A699" s="120" t="s">
        <v>993</v>
      </c>
      <c r="B699" s="120" t="s">
        <v>643</v>
      </c>
      <c r="C699" s="120" t="s">
        <v>1121</v>
      </c>
      <c r="D699" s="121" t="s">
        <v>1114</v>
      </c>
      <c r="E699" s="120">
        <v>7</v>
      </c>
      <c r="F699" s="122">
        <v>8</v>
      </c>
      <c r="G699" s="123" t="s">
        <v>860</v>
      </c>
      <c r="H699" s="124" t="s">
        <v>646</v>
      </c>
      <c r="I699" s="125" t="s">
        <v>526</v>
      </c>
      <c r="J699" s="120" t="s">
        <v>647</v>
      </c>
      <c r="K699" s="120" t="s">
        <v>1017</v>
      </c>
      <c r="L699" s="120">
        <v>1504</v>
      </c>
      <c r="M699" s="120" t="s">
        <v>654</v>
      </c>
      <c r="N699" s="126">
        <v>4698.99</v>
      </c>
      <c r="O699" s="18">
        <v>2015</v>
      </c>
    </row>
    <row r="700" spans="1:15">
      <c r="A700" s="120" t="s">
        <v>993</v>
      </c>
      <c r="B700" s="120" t="s">
        <v>643</v>
      </c>
      <c r="C700" s="120" t="s">
        <v>1122</v>
      </c>
      <c r="D700" s="121" t="s">
        <v>1114</v>
      </c>
      <c r="E700" s="120">
        <v>7</v>
      </c>
      <c r="F700" s="122">
        <v>8</v>
      </c>
      <c r="G700" s="123" t="s">
        <v>860</v>
      </c>
      <c r="H700" s="124" t="s">
        <v>646</v>
      </c>
      <c r="I700" s="106" t="s">
        <v>527</v>
      </c>
      <c r="J700" s="120" t="s">
        <v>647</v>
      </c>
      <c r="K700" s="120" t="s">
        <v>1007</v>
      </c>
      <c r="L700" s="120">
        <v>1503</v>
      </c>
      <c r="M700" s="120" t="s">
        <v>654</v>
      </c>
      <c r="N700" s="126">
        <v>2567.98</v>
      </c>
      <c r="O700" s="18">
        <v>2015</v>
      </c>
    </row>
    <row r="701" spans="1:15">
      <c r="A701" s="120" t="s">
        <v>993</v>
      </c>
      <c r="B701" s="120" t="s">
        <v>643</v>
      </c>
      <c r="C701" s="120" t="s">
        <v>1122</v>
      </c>
      <c r="D701" s="121" t="s">
        <v>1114</v>
      </c>
      <c r="E701" s="120">
        <v>7</v>
      </c>
      <c r="F701" s="122">
        <v>8</v>
      </c>
      <c r="G701" s="123" t="s">
        <v>860</v>
      </c>
      <c r="H701" s="124" t="s">
        <v>646</v>
      </c>
      <c r="I701" s="106" t="s">
        <v>527</v>
      </c>
      <c r="J701" s="120" t="s">
        <v>647</v>
      </c>
      <c r="K701" s="120" t="s">
        <v>1007</v>
      </c>
      <c r="L701" s="120">
        <v>1504</v>
      </c>
      <c r="M701" s="120" t="s">
        <v>654</v>
      </c>
      <c r="N701" s="126">
        <v>2471.4</v>
      </c>
      <c r="O701" s="18">
        <v>2015</v>
      </c>
    </row>
    <row r="702" spans="1:15">
      <c r="A702" s="120" t="s">
        <v>993</v>
      </c>
      <c r="B702" s="120" t="s">
        <v>643</v>
      </c>
      <c r="C702" s="120" t="s">
        <v>1122</v>
      </c>
      <c r="D702" s="121" t="s">
        <v>1114</v>
      </c>
      <c r="E702" s="120">
        <v>7</v>
      </c>
      <c r="F702" s="122">
        <v>8</v>
      </c>
      <c r="G702" s="123" t="s">
        <v>860</v>
      </c>
      <c r="H702" s="124" t="s">
        <v>646</v>
      </c>
      <c r="I702" s="106" t="s">
        <v>527</v>
      </c>
      <c r="J702" s="120" t="s">
        <v>647</v>
      </c>
      <c r="K702" s="120" t="s">
        <v>1007</v>
      </c>
      <c r="L702" s="120">
        <v>1505</v>
      </c>
      <c r="M702" s="120" t="s">
        <v>654</v>
      </c>
      <c r="N702" s="126">
        <v>2402.4</v>
      </c>
      <c r="O702" s="18">
        <v>2015</v>
      </c>
    </row>
    <row r="703" spans="1:15">
      <c r="A703" s="109" t="s">
        <v>993</v>
      </c>
      <c r="B703" s="106" t="s">
        <v>643</v>
      </c>
      <c r="C703" s="151" t="s">
        <v>1123</v>
      </c>
      <c r="D703" s="113" t="s">
        <v>1114</v>
      </c>
      <c r="E703" s="115">
        <v>7</v>
      </c>
      <c r="F703" s="115">
        <v>13</v>
      </c>
      <c r="G703" s="108" t="s">
        <v>860</v>
      </c>
      <c r="H703" s="109" t="s">
        <v>646</v>
      </c>
      <c r="I703" s="125" t="s">
        <v>511</v>
      </c>
      <c r="J703" s="115" t="s">
        <v>647</v>
      </c>
      <c r="K703" s="109" t="s">
        <v>652</v>
      </c>
      <c r="L703" s="115">
        <v>1505</v>
      </c>
      <c r="M703" s="115" t="s">
        <v>654</v>
      </c>
      <c r="N703" s="110">
        <v>162013.71</v>
      </c>
      <c r="O703" s="18">
        <v>2015</v>
      </c>
    </row>
    <row r="704" spans="1:15">
      <c r="A704" s="109" t="s">
        <v>993</v>
      </c>
      <c r="B704" s="106" t="s">
        <v>643</v>
      </c>
      <c r="C704" s="151" t="s">
        <v>1124</v>
      </c>
      <c r="D704" s="113" t="s">
        <v>1114</v>
      </c>
      <c r="E704" s="115">
        <v>7</v>
      </c>
      <c r="F704" s="115">
        <v>14</v>
      </c>
      <c r="G704" s="108" t="s">
        <v>860</v>
      </c>
      <c r="H704" s="109" t="s">
        <v>646</v>
      </c>
      <c r="I704" s="102" t="s">
        <v>519</v>
      </c>
      <c r="J704" s="109" t="s">
        <v>651</v>
      </c>
      <c r="K704" s="154" t="s">
        <v>675</v>
      </c>
      <c r="L704" s="115">
        <v>1504</v>
      </c>
      <c r="M704" s="115" t="s">
        <v>664</v>
      </c>
      <c r="N704" s="110">
        <v>3000.13</v>
      </c>
      <c r="O704" s="18">
        <v>2015</v>
      </c>
    </row>
    <row r="705" spans="1:15">
      <c r="A705" s="109" t="s">
        <v>993</v>
      </c>
      <c r="B705" s="106" t="s">
        <v>643</v>
      </c>
      <c r="C705" s="151" t="s">
        <v>1125</v>
      </c>
      <c r="D705" s="113" t="s">
        <v>1114</v>
      </c>
      <c r="E705" s="115">
        <v>7</v>
      </c>
      <c r="F705" s="115">
        <v>14</v>
      </c>
      <c r="G705" s="108" t="s">
        <v>860</v>
      </c>
      <c r="H705" s="109" t="s">
        <v>646</v>
      </c>
      <c r="I705" s="102" t="s">
        <v>519</v>
      </c>
      <c r="J705" s="109" t="s">
        <v>651</v>
      </c>
      <c r="K705" s="154" t="s">
        <v>675</v>
      </c>
      <c r="L705" s="115">
        <v>1505</v>
      </c>
      <c r="M705" s="115" t="s">
        <v>664</v>
      </c>
      <c r="N705" s="110">
        <v>2943.51</v>
      </c>
      <c r="O705" s="18">
        <v>2015</v>
      </c>
    </row>
    <row r="706" spans="1:15">
      <c r="A706" s="109" t="s">
        <v>993</v>
      </c>
      <c r="B706" s="106" t="s">
        <v>643</v>
      </c>
      <c r="C706" s="151" t="s">
        <v>1126</v>
      </c>
      <c r="D706" s="113" t="s">
        <v>1114</v>
      </c>
      <c r="E706" s="115">
        <v>7</v>
      </c>
      <c r="F706" s="115">
        <v>17</v>
      </c>
      <c r="G706" s="108" t="s">
        <v>860</v>
      </c>
      <c r="H706" s="109" t="s">
        <v>657</v>
      </c>
      <c r="I706" s="115" t="s">
        <v>534</v>
      </c>
      <c r="J706" s="109" t="s">
        <v>658</v>
      </c>
      <c r="K706" s="154" t="s">
        <v>668</v>
      </c>
      <c r="L706" s="115">
        <v>1505</v>
      </c>
      <c r="M706" s="115" t="s">
        <v>654</v>
      </c>
      <c r="N706" s="110">
        <v>90217</v>
      </c>
      <c r="O706" s="18">
        <v>2015</v>
      </c>
    </row>
    <row r="707" spans="1:15">
      <c r="A707" s="109" t="s">
        <v>993</v>
      </c>
      <c r="B707" s="106" t="s">
        <v>643</v>
      </c>
      <c r="C707" s="155" t="s">
        <v>1127</v>
      </c>
      <c r="D707" s="113" t="s">
        <v>1114</v>
      </c>
      <c r="E707" s="115">
        <v>7</v>
      </c>
      <c r="F707" s="115">
        <v>20</v>
      </c>
      <c r="G707" s="108" t="s">
        <v>860</v>
      </c>
      <c r="H707" s="109" t="s">
        <v>646</v>
      </c>
      <c r="I707" s="102" t="s">
        <v>531</v>
      </c>
      <c r="J707" s="115" t="s">
        <v>647</v>
      </c>
      <c r="K707" s="115" t="s">
        <v>659</v>
      </c>
      <c r="L707" s="115">
        <v>1503</v>
      </c>
      <c r="M707" s="115" t="s">
        <v>664</v>
      </c>
      <c r="N707" s="110">
        <v>5597.25</v>
      </c>
      <c r="O707" s="18">
        <v>2015</v>
      </c>
    </row>
    <row r="708" spans="1:15">
      <c r="A708" s="109" t="s">
        <v>993</v>
      </c>
      <c r="B708" s="106" t="s">
        <v>643</v>
      </c>
      <c r="C708" s="155" t="s">
        <v>1128</v>
      </c>
      <c r="D708" s="113" t="s">
        <v>1114</v>
      </c>
      <c r="E708" s="115">
        <v>7</v>
      </c>
      <c r="F708" s="115">
        <v>21</v>
      </c>
      <c r="G708" s="108" t="s">
        <v>860</v>
      </c>
      <c r="H708" s="109" t="s">
        <v>646</v>
      </c>
      <c r="I708" s="102" t="s">
        <v>525</v>
      </c>
      <c r="J708" s="115" t="s">
        <v>647</v>
      </c>
      <c r="K708" s="154" t="s">
        <v>708</v>
      </c>
      <c r="L708" s="115">
        <v>1504</v>
      </c>
      <c r="M708" s="115" t="s">
        <v>654</v>
      </c>
      <c r="N708" s="110">
        <v>30155.3</v>
      </c>
      <c r="O708" s="18">
        <v>2015</v>
      </c>
    </row>
    <row r="709" spans="1:15">
      <c r="A709" s="109" t="s">
        <v>993</v>
      </c>
      <c r="B709" s="106" t="s">
        <v>643</v>
      </c>
      <c r="C709" s="155" t="s">
        <v>1128</v>
      </c>
      <c r="D709" s="113" t="s">
        <v>1114</v>
      </c>
      <c r="E709" s="115">
        <v>7</v>
      </c>
      <c r="F709" s="115">
        <v>21</v>
      </c>
      <c r="G709" s="108" t="s">
        <v>860</v>
      </c>
      <c r="H709" s="109" t="s">
        <v>646</v>
      </c>
      <c r="I709" s="102" t="s">
        <v>525</v>
      </c>
      <c r="J709" s="115" t="s">
        <v>647</v>
      </c>
      <c r="K709" s="154" t="s">
        <v>708</v>
      </c>
      <c r="L709" s="115">
        <v>1504</v>
      </c>
      <c r="M709" s="115" t="s">
        <v>653</v>
      </c>
      <c r="N709" s="110">
        <v>30317.69</v>
      </c>
      <c r="O709" s="18">
        <v>2015</v>
      </c>
    </row>
    <row r="710" spans="1:15">
      <c r="A710" s="109" t="s">
        <v>993</v>
      </c>
      <c r="B710" s="106" t="s">
        <v>643</v>
      </c>
      <c r="C710" s="155" t="s">
        <v>1128</v>
      </c>
      <c r="D710" s="113" t="s">
        <v>1114</v>
      </c>
      <c r="E710" s="115">
        <v>7</v>
      </c>
      <c r="F710" s="115">
        <v>21</v>
      </c>
      <c r="G710" s="108" t="s">
        <v>860</v>
      </c>
      <c r="H710" s="109" t="s">
        <v>646</v>
      </c>
      <c r="I710" s="102" t="s">
        <v>525</v>
      </c>
      <c r="J710" s="115" t="s">
        <v>647</v>
      </c>
      <c r="K710" s="154" t="s">
        <v>708</v>
      </c>
      <c r="L710" s="115">
        <v>1504</v>
      </c>
      <c r="M710" s="115" t="s">
        <v>664</v>
      </c>
      <c r="N710" s="110">
        <v>2261.15</v>
      </c>
      <c r="O710" s="18">
        <v>2015</v>
      </c>
    </row>
    <row r="711" spans="1:15">
      <c r="A711" s="109" t="s">
        <v>993</v>
      </c>
      <c r="B711" s="109" t="s">
        <v>643</v>
      </c>
      <c r="C711" s="150" t="s">
        <v>1129</v>
      </c>
      <c r="D711" s="98">
        <v>2015</v>
      </c>
      <c r="E711" s="109">
        <v>7</v>
      </c>
      <c r="F711" s="109">
        <v>29</v>
      </c>
      <c r="G711" s="108" t="s">
        <v>860</v>
      </c>
      <c r="H711" s="109" t="s">
        <v>657</v>
      </c>
      <c r="I711" s="156" t="s">
        <v>532</v>
      </c>
      <c r="J711" s="98" t="s">
        <v>658</v>
      </c>
      <c r="K711" s="157" t="s">
        <v>661</v>
      </c>
      <c r="L711" s="98">
        <v>1410</v>
      </c>
      <c r="M711" s="98" t="s">
        <v>654</v>
      </c>
      <c r="N711" s="126">
        <v>-121662.09</v>
      </c>
      <c r="O711" s="18">
        <v>2014</v>
      </c>
    </row>
    <row r="712" spans="1:15">
      <c r="A712" s="109" t="s">
        <v>993</v>
      </c>
      <c r="B712" s="106" t="s">
        <v>643</v>
      </c>
      <c r="C712" s="151" t="s">
        <v>1130</v>
      </c>
      <c r="D712" s="115">
        <v>2015</v>
      </c>
      <c r="E712" s="115">
        <v>8</v>
      </c>
      <c r="F712" s="115">
        <v>6</v>
      </c>
      <c r="G712" s="108" t="s">
        <v>860</v>
      </c>
      <c r="H712" s="109" t="s">
        <v>646</v>
      </c>
      <c r="I712" s="115" t="s">
        <v>520</v>
      </c>
      <c r="J712" s="109" t="s">
        <v>651</v>
      </c>
      <c r="K712" s="154" t="s">
        <v>730</v>
      </c>
      <c r="L712" s="115">
        <v>1411</v>
      </c>
      <c r="M712" s="106" t="s">
        <v>653</v>
      </c>
      <c r="N712" s="110">
        <v>6970.46</v>
      </c>
      <c r="O712" s="18">
        <v>2014</v>
      </c>
    </row>
    <row r="713" spans="1:15">
      <c r="A713" s="109" t="s">
        <v>993</v>
      </c>
      <c r="B713" s="106" t="s">
        <v>643</v>
      </c>
      <c r="C713" s="151" t="s">
        <v>1130</v>
      </c>
      <c r="D713" s="115">
        <v>2015</v>
      </c>
      <c r="E713" s="115">
        <v>8</v>
      </c>
      <c r="F713" s="115">
        <v>6</v>
      </c>
      <c r="G713" s="108" t="s">
        <v>860</v>
      </c>
      <c r="H713" s="109" t="s">
        <v>646</v>
      </c>
      <c r="I713" s="115" t="s">
        <v>520</v>
      </c>
      <c r="J713" s="109" t="s">
        <v>651</v>
      </c>
      <c r="K713" s="154" t="s">
        <v>730</v>
      </c>
      <c r="L713" s="115">
        <v>1412</v>
      </c>
      <c r="M713" s="106" t="s">
        <v>653</v>
      </c>
      <c r="N713" s="110">
        <v>6566.3</v>
      </c>
      <c r="O713" s="18">
        <v>2014</v>
      </c>
    </row>
    <row r="714" spans="1:15">
      <c r="A714" s="109" t="s">
        <v>993</v>
      </c>
      <c r="B714" s="106" t="s">
        <v>643</v>
      </c>
      <c r="C714" s="151" t="s">
        <v>1130</v>
      </c>
      <c r="D714" s="115">
        <v>2015</v>
      </c>
      <c r="E714" s="115">
        <v>8</v>
      </c>
      <c r="F714" s="115">
        <v>6</v>
      </c>
      <c r="G714" s="108" t="s">
        <v>860</v>
      </c>
      <c r="H714" s="109" t="s">
        <v>646</v>
      </c>
      <c r="I714" s="115" t="s">
        <v>520</v>
      </c>
      <c r="J714" s="109" t="s">
        <v>651</v>
      </c>
      <c r="K714" s="154" t="s">
        <v>730</v>
      </c>
      <c r="L714" s="115">
        <v>1501</v>
      </c>
      <c r="M714" s="106" t="s">
        <v>653</v>
      </c>
      <c r="N714" s="110">
        <v>6077.15</v>
      </c>
      <c r="O714" s="18">
        <v>2015</v>
      </c>
    </row>
    <row r="715" spans="1:15">
      <c r="A715" s="109" t="s">
        <v>993</v>
      </c>
      <c r="B715" s="106" t="s">
        <v>643</v>
      </c>
      <c r="C715" s="151" t="s">
        <v>1130</v>
      </c>
      <c r="D715" s="115">
        <v>2015</v>
      </c>
      <c r="E715" s="115">
        <v>8</v>
      </c>
      <c r="F715" s="115">
        <v>6</v>
      </c>
      <c r="G715" s="108" t="s">
        <v>860</v>
      </c>
      <c r="H715" s="109" t="s">
        <v>646</v>
      </c>
      <c r="I715" s="115" t="s">
        <v>520</v>
      </c>
      <c r="J715" s="109" t="s">
        <v>651</v>
      </c>
      <c r="K715" s="154" t="s">
        <v>730</v>
      </c>
      <c r="L715" s="115">
        <v>1502</v>
      </c>
      <c r="M715" s="106" t="s">
        <v>653</v>
      </c>
      <c r="N715" s="110">
        <v>5657.92</v>
      </c>
      <c r="O715" s="18">
        <v>2015</v>
      </c>
    </row>
    <row r="716" spans="1:15">
      <c r="A716" s="109" t="s">
        <v>993</v>
      </c>
      <c r="B716" s="106" t="s">
        <v>643</v>
      </c>
      <c r="C716" s="151" t="s">
        <v>1130</v>
      </c>
      <c r="D716" s="115">
        <v>2015</v>
      </c>
      <c r="E716" s="115">
        <v>8</v>
      </c>
      <c r="F716" s="115">
        <v>6</v>
      </c>
      <c r="G716" s="108" t="s">
        <v>860</v>
      </c>
      <c r="H716" s="109" t="s">
        <v>646</v>
      </c>
      <c r="I716" s="115" t="s">
        <v>520</v>
      </c>
      <c r="J716" s="109" t="s">
        <v>651</v>
      </c>
      <c r="K716" s="154" t="s">
        <v>730</v>
      </c>
      <c r="L716" s="115">
        <v>1503</v>
      </c>
      <c r="M716" s="106" t="s">
        <v>653</v>
      </c>
      <c r="N716" s="110">
        <v>5351.53</v>
      </c>
      <c r="O716" s="18">
        <v>2015</v>
      </c>
    </row>
    <row r="717" spans="1:15">
      <c r="A717" s="109" t="s">
        <v>993</v>
      </c>
      <c r="B717" s="106" t="s">
        <v>643</v>
      </c>
      <c r="C717" s="151" t="s">
        <v>1130</v>
      </c>
      <c r="D717" s="115">
        <v>2015</v>
      </c>
      <c r="E717" s="115">
        <v>8</v>
      </c>
      <c r="F717" s="115">
        <v>6</v>
      </c>
      <c r="G717" s="108" t="s">
        <v>860</v>
      </c>
      <c r="H717" s="109" t="s">
        <v>646</v>
      </c>
      <c r="I717" s="115" t="s">
        <v>520</v>
      </c>
      <c r="J717" s="109" t="s">
        <v>651</v>
      </c>
      <c r="K717" s="154" t="s">
        <v>730</v>
      </c>
      <c r="L717" s="115">
        <v>1504</v>
      </c>
      <c r="M717" s="106" t="s">
        <v>653</v>
      </c>
      <c r="N717" s="110">
        <v>5003.21</v>
      </c>
      <c r="O717" s="18">
        <v>2015</v>
      </c>
    </row>
    <row r="718" spans="1:15">
      <c r="A718" s="109" t="s">
        <v>993</v>
      </c>
      <c r="B718" s="106" t="s">
        <v>643</v>
      </c>
      <c r="C718" s="151" t="s">
        <v>1130</v>
      </c>
      <c r="D718" s="115">
        <v>2015</v>
      </c>
      <c r="E718" s="115">
        <v>8</v>
      </c>
      <c r="F718" s="115">
        <v>6</v>
      </c>
      <c r="G718" s="108" t="s">
        <v>860</v>
      </c>
      <c r="H718" s="109" t="s">
        <v>646</v>
      </c>
      <c r="I718" s="115" t="s">
        <v>520</v>
      </c>
      <c r="J718" s="109" t="s">
        <v>651</v>
      </c>
      <c r="K718" s="154" t="s">
        <v>730</v>
      </c>
      <c r="L718" s="115">
        <v>1505</v>
      </c>
      <c r="M718" s="106" t="s">
        <v>653</v>
      </c>
      <c r="N718" s="110">
        <v>4702.04</v>
      </c>
      <c r="O718" s="18">
        <v>2015</v>
      </c>
    </row>
    <row r="719" spans="1:15">
      <c r="A719" s="109" t="s">
        <v>993</v>
      </c>
      <c r="B719" s="106" t="s">
        <v>643</v>
      </c>
      <c r="C719" s="151" t="s">
        <v>1130</v>
      </c>
      <c r="D719" s="115">
        <v>2015</v>
      </c>
      <c r="E719" s="115">
        <v>8</v>
      </c>
      <c r="F719" s="115">
        <v>6</v>
      </c>
      <c r="G719" s="108" t="s">
        <v>860</v>
      </c>
      <c r="H719" s="109" t="s">
        <v>646</v>
      </c>
      <c r="I719" s="115" t="s">
        <v>520</v>
      </c>
      <c r="J719" s="109" t="s">
        <v>651</v>
      </c>
      <c r="K719" s="154" t="s">
        <v>730</v>
      </c>
      <c r="L719" s="115">
        <v>1506</v>
      </c>
      <c r="M719" s="106" t="s">
        <v>653</v>
      </c>
      <c r="N719" s="110">
        <v>4467.78</v>
      </c>
      <c r="O719" s="18">
        <v>2015</v>
      </c>
    </row>
    <row r="720" spans="1:15">
      <c r="A720" s="109" t="s">
        <v>993</v>
      </c>
      <c r="B720" s="106" t="s">
        <v>643</v>
      </c>
      <c r="C720" s="151" t="s">
        <v>1131</v>
      </c>
      <c r="D720" s="115">
        <v>2015</v>
      </c>
      <c r="E720" s="115">
        <v>8</v>
      </c>
      <c r="F720" s="115">
        <v>14</v>
      </c>
      <c r="G720" s="108" t="s">
        <v>860</v>
      </c>
      <c r="H720" s="109" t="s">
        <v>646</v>
      </c>
      <c r="I720" s="102" t="s">
        <v>525</v>
      </c>
      <c r="J720" s="115" t="s">
        <v>647</v>
      </c>
      <c r="K720" s="154" t="s">
        <v>708</v>
      </c>
      <c r="L720" s="115">
        <v>1505</v>
      </c>
      <c r="M720" s="115" t="s">
        <v>654</v>
      </c>
      <c r="N720" s="110">
        <v>29350.29</v>
      </c>
      <c r="O720" s="18">
        <v>2015</v>
      </c>
    </row>
    <row r="721" spans="1:15">
      <c r="A721" s="109" t="s">
        <v>993</v>
      </c>
      <c r="B721" s="106" t="s">
        <v>643</v>
      </c>
      <c r="C721" s="151" t="s">
        <v>1131</v>
      </c>
      <c r="D721" s="115">
        <v>2015</v>
      </c>
      <c r="E721" s="115">
        <v>8</v>
      </c>
      <c r="F721" s="115">
        <v>14</v>
      </c>
      <c r="G721" s="108" t="s">
        <v>860</v>
      </c>
      <c r="H721" s="109" t="s">
        <v>646</v>
      </c>
      <c r="I721" s="102" t="s">
        <v>525</v>
      </c>
      <c r="J721" s="115" t="s">
        <v>647</v>
      </c>
      <c r="K721" s="154" t="s">
        <v>708</v>
      </c>
      <c r="L721" s="115">
        <v>1505</v>
      </c>
      <c r="M721" s="115" t="s">
        <v>653</v>
      </c>
      <c r="N721" s="110">
        <v>29563.82</v>
      </c>
      <c r="O721" s="18">
        <v>2015</v>
      </c>
    </row>
    <row r="722" spans="1:15">
      <c r="A722" s="109" t="s">
        <v>993</v>
      </c>
      <c r="B722" s="106" t="s">
        <v>643</v>
      </c>
      <c r="C722" s="151" t="s">
        <v>1131</v>
      </c>
      <c r="D722" s="115">
        <v>2015</v>
      </c>
      <c r="E722" s="115">
        <v>8</v>
      </c>
      <c r="F722" s="115">
        <v>14</v>
      </c>
      <c r="G722" s="108" t="s">
        <v>860</v>
      </c>
      <c r="H722" s="109" t="s">
        <v>646</v>
      </c>
      <c r="I722" s="102" t="s">
        <v>525</v>
      </c>
      <c r="J722" s="115" t="s">
        <v>647</v>
      </c>
      <c r="K722" s="154" t="s">
        <v>708</v>
      </c>
      <c r="L722" s="115">
        <v>1505</v>
      </c>
      <c r="M722" s="115" t="s">
        <v>664</v>
      </c>
      <c r="N722" s="110">
        <v>2153.2399999999998</v>
      </c>
      <c r="O722" s="18">
        <v>2015</v>
      </c>
    </row>
    <row r="723" spans="1:15">
      <c r="A723" s="109" t="s">
        <v>993</v>
      </c>
      <c r="B723" s="106" t="s">
        <v>643</v>
      </c>
      <c r="C723" s="151" t="s">
        <v>1132</v>
      </c>
      <c r="D723" s="115">
        <v>2015</v>
      </c>
      <c r="E723" s="115">
        <v>8</v>
      </c>
      <c r="F723" s="115">
        <v>14</v>
      </c>
      <c r="G723" s="108" t="s">
        <v>860</v>
      </c>
      <c r="H723" s="109" t="s">
        <v>657</v>
      </c>
      <c r="I723" s="115" t="s">
        <v>535</v>
      </c>
      <c r="J723" s="109" t="s">
        <v>658</v>
      </c>
      <c r="K723" s="109" t="s">
        <v>659</v>
      </c>
      <c r="L723" s="115">
        <v>1507</v>
      </c>
      <c r="M723" s="115" t="s">
        <v>654</v>
      </c>
      <c r="N723" s="110">
        <v>1542.31</v>
      </c>
      <c r="O723" s="18">
        <v>2015</v>
      </c>
    </row>
    <row r="724" spans="1:15">
      <c r="A724" s="109" t="s">
        <v>993</v>
      </c>
      <c r="B724" s="106" t="s">
        <v>643</v>
      </c>
      <c r="C724" s="151" t="s">
        <v>1133</v>
      </c>
      <c r="D724" s="113">
        <v>2015</v>
      </c>
      <c r="E724" s="115">
        <v>8</v>
      </c>
      <c r="F724" s="115">
        <v>18</v>
      </c>
      <c r="G724" s="108" t="s">
        <v>860</v>
      </c>
      <c r="H724" s="109" t="s">
        <v>657</v>
      </c>
      <c r="I724" s="115" t="s">
        <v>534</v>
      </c>
      <c r="J724" s="109" t="s">
        <v>658</v>
      </c>
      <c r="K724" s="154" t="s">
        <v>668</v>
      </c>
      <c r="L724" s="115">
        <v>1506</v>
      </c>
      <c r="M724" s="115" t="s">
        <v>654</v>
      </c>
      <c r="N724" s="110">
        <v>63196</v>
      </c>
      <c r="O724" s="18">
        <v>2015</v>
      </c>
    </row>
    <row r="725" spans="1:15">
      <c r="A725" s="120" t="s">
        <v>993</v>
      </c>
      <c r="B725" s="120" t="s">
        <v>643</v>
      </c>
      <c r="C725" s="120" t="s">
        <v>1134</v>
      </c>
      <c r="D725" s="121">
        <v>2015</v>
      </c>
      <c r="E725" s="120">
        <v>8</v>
      </c>
      <c r="F725" s="122">
        <v>19</v>
      </c>
      <c r="G725" s="123" t="s">
        <v>860</v>
      </c>
      <c r="H725" s="124" t="s">
        <v>646</v>
      </c>
      <c r="I725" s="125" t="s">
        <v>526</v>
      </c>
      <c r="J725" s="120" t="s">
        <v>647</v>
      </c>
      <c r="K725" s="120" t="s">
        <v>1017</v>
      </c>
      <c r="L725" s="120">
        <v>1505</v>
      </c>
      <c r="M725" s="120" t="s">
        <v>654</v>
      </c>
      <c r="N725" s="126">
        <v>4565.99</v>
      </c>
      <c r="O725" s="18">
        <v>2015</v>
      </c>
    </row>
    <row r="726" spans="1:15">
      <c r="A726" s="120" t="s">
        <v>993</v>
      </c>
      <c r="B726" s="120" t="s">
        <v>643</v>
      </c>
      <c r="C726" s="120" t="s">
        <v>1135</v>
      </c>
      <c r="D726" s="121">
        <v>2015</v>
      </c>
      <c r="E726" s="120">
        <v>8</v>
      </c>
      <c r="F726" s="122">
        <v>20</v>
      </c>
      <c r="G726" s="123" t="s">
        <v>860</v>
      </c>
      <c r="H726" s="124" t="s">
        <v>657</v>
      </c>
      <c r="I726" s="125" t="s">
        <v>509</v>
      </c>
      <c r="J726" s="106" t="s">
        <v>869</v>
      </c>
      <c r="K726" s="120" t="s">
        <v>652</v>
      </c>
      <c r="L726" s="120">
        <v>1401</v>
      </c>
      <c r="M726" s="120" t="s">
        <v>1010</v>
      </c>
      <c r="N726" s="126">
        <v>-5676.25</v>
      </c>
      <c r="O726" s="18">
        <v>2014</v>
      </c>
    </row>
    <row r="727" spans="1:15">
      <c r="A727" s="120" t="s">
        <v>993</v>
      </c>
      <c r="B727" s="120" t="s">
        <v>643</v>
      </c>
      <c r="C727" s="120" t="s">
        <v>1135</v>
      </c>
      <c r="D727" s="121">
        <v>2015</v>
      </c>
      <c r="E727" s="120">
        <v>8</v>
      </c>
      <c r="F727" s="122">
        <v>20</v>
      </c>
      <c r="G727" s="123" t="s">
        <v>860</v>
      </c>
      <c r="H727" s="124" t="s">
        <v>657</v>
      </c>
      <c r="I727" s="125" t="s">
        <v>509</v>
      </c>
      <c r="J727" s="106" t="s">
        <v>869</v>
      </c>
      <c r="K727" s="120" t="s">
        <v>652</v>
      </c>
      <c r="L727" s="120">
        <v>1402</v>
      </c>
      <c r="M727" s="120" t="s">
        <v>1010</v>
      </c>
      <c r="N727" s="126">
        <v>-8930</v>
      </c>
      <c r="O727" s="18">
        <v>2014</v>
      </c>
    </row>
    <row r="728" spans="1:15">
      <c r="A728" s="120" t="s">
        <v>993</v>
      </c>
      <c r="B728" s="120" t="s">
        <v>643</v>
      </c>
      <c r="C728" s="120" t="s">
        <v>1135</v>
      </c>
      <c r="D728" s="121">
        <v>2015</v>
      </c>
      <c r="E728" s="120">
        <v>8</v>
      </c>
      <c r="F728" s="122">
        <v>20</v>
      </c>
      <c r="G728" s="123" t="s">
        <v>860</v>
      </c>
      <c r="H728" s="124" t="s">
        <v>657</v>
      </c>
      <c r="I728" s="125" t="s">
        <v>509</v>
      </c>
      <c r="J728" s="106" t="s">
        <v>869</v>
      </c>
      <c r="K728" s="120" t="s">
        <v>652</v>
      </c>
      <c r="L728" s="120">
        <v>1403</v>
      </c>
      <c r="M728" s="120" t="s">
        <v>1010</v>
      </c>
      <c r="N728" s="126">
        <v>-1341</v>
      </c>
      <c r="O728" s="18">
        <v>2014</v>
      </c>
    </row>
    <row r="729" spans="1:15">
      <c r="A729" s="120" t="s">
        <v>993</v>
      </c>
      <c r="B729" s="120" t="s">
        <v>643</v>
      </c>
      <c r="C729" s="120" t="s">
        <v>1135</v>
      </c>
      <c r="D729" s="121">
        <v>2015</v>
      </c>
      <c r="E729" s="120">
        <v>8</v>
      </c>
      <c r="F729" s="122">
        <v>20</v>
      </c>
      <c r="G729" s="123" t="s">
        <v>860</v>
      </c>
      <c r="H729" s="124" t="s">
        <v>657</v>
      </c>
      <c r="I729" s="125" t="s">
        <v>509</v>
      </c>
      <c r="J729" s="106" t="s">
        <v>869</v>
      </c>
      <c r="K729" s="120" t="s">
        <v>652</v>
      </c>
      <c r="L729" s="120">
        <v>1404</v>
      </c>
      <c r="M729" s="120" t="s">
        <v>1010</v>
      </c>
      <c r="N729" s="126">
        <v>-10065.25</v>
      </c>
      <c r="O729" s="18">
        <v>2014</v>
      </c>
    </row>
    <row r="730" spans="1:15">
      <c r="A730" s="120" t="s">
        <v>993</v>
      </c>
      <c r="B730" s="120" t="s">
        <v>643</v>
      </c>
      <c r="C730" s="120" t="s">
        <v>1135</v>
      </c>
      <c r="D730" s="121">
        <v>2015</v>
      </c>
      <c r="E730" s="120">
        <v>8</v>
      </c>
      <c r="F730" s="122">
        <v>20</v>
      </c>
      <c r="G730" s="123" t="s">
        <v>860</v>
      </c>
      <c r="H730" s="124" t="s">
        <v>657</v>
      </c>
      <c r="I730" s="125" t="s">
        <v>509</v>
      </c>
      <c r="J730" s="106" t="s">
        <v>869</v>
      </c>
      <c r="K730" s="120" t="s">
        <v>652</v>
      </c>
      <c r="L730" s="120">
        <v>1405</v>
      </c>
      <c r="M730" s="120" t="s">
        <v>1010</v>
      </c>
      <c r="N730" s="126">
        <v>-5728.5</v>
      </c>
      <c r="O730" s="18">
        <v>2014</v>
      </c>
    </row>
    <row r="731" spans="1:15">
      <c r="A731" s="120" t="s">
        <v>993</v>
      </c>
      <c r="B731" s="120" t="s">
        <v>643</v>
      </c>
      <c r="C731" s="120" t="s">
        <v>1135</v>
      </c>
      <c r="D731" s="121">
        <v>2015</v>
      </c>
      <c r="E731" s="120">
        <v>8</v>
      </c>
      <c r="F731" s="122">
        <v>20</v>
      </c>
      <c r="G731" s="123" t="s">
        <v>860</v>
      </c>
      <c r="H731" s="124" t="s">
        <v>657</v>
      </c>
      <c r="I731" s="125" t="s">
        <v>509</v>
      </c>
      <c r="J731" s="106" t="s">
        <v>869</v>
      </c>
      <c r="K731" s="120" t="s">
        <v>652</v>
      </c>
      <c r="L731" s="120">
        <v>1406</v>
      </c>
      <c r="M731" s="120" t="s">
        <v>1010</v>
      </c>
      <c r="N731" s="126">
        <v>-7334</v>
      </c>
      <c r="O731" s="18">
        <v>2014</v>
      </c>
    </row>
    <row r="732" spans="1:15">
      <c r="A732" s="120" t="s">
        <v>993</v>
      </c>
      <c r="B732" s="120" t="s">
        <v>643</v>
      </c>
      <c r="C732" s="120" t="s">
        <v>1135</v>
      </c>
      <c r="D732" s="121">
        <v>2015</v>
      </c>
      <c r="E732" s="120">
        <v>8</v>
      </c>
      <c r="F732" s="122">
        <v>20</v>
      </c>
      <c r="G732" s="123" t="s">
        <v>860</v>
      </c>
      <c r="H732" s="124" t="s">
        <v>657</v>
      </c>
      <c r="I732" s="125" t="s">
        <v>509</v>
      </c>
      <c r="J732" s="106" t="s">
        <v>869</v>
      </c>
      <c r="K732" s="120" t="s">
        <v>652</v>
      </c>
      <c r="L732" s="120">
        <v>1407</v>
      </c>
      <c r="M732" s="120" t="s">
        <v>1010</v>
      </c>
      <c r="N732" s="126">
        <v>-7552.5</v>
      </c>
      <c r="O732" s="18">
        <v>2014</v>
      </c>
    </row>
    <row r="733" spans="1:15">
      <c r="A733" s="120" t="s">
        <v>993</v>
      </c>
      <c r="B733" s="120" t="s">
        <v>643</v>
      </c>
      <c r="C733" s="120" t="s">
        <v>1135</v>
      </c>
      <c r="D733" s="121">
        <v>2015</v>
      </c>
      <c r="E733" s="120">
        <v>8</v>
      </c>
      <c r="F733" s="122">
        <v>20</v>
      </c>
      <c r="G733" s="123" t="s">
        <v>860</v>
      </c>
      <c r="H733" s="124" t="s">
        <v>657</v>
      </c>
      <c r="I733" s="125" t="s">
        <v>509</v>
      </c>
      <c r="J733" s="106" t="s">
        <v>869</v>
      </c>
      <c r="K733" s="120" t="s">
        <v>652</v>
      </c>
      <c r="L733" s="120">
        <v>1408</v>
      </c>
      <c r="M733" s="120" t="s">
        <v>1010</v>
      </c>
      <c r="N733" s="126">
        <v>-1700.5</v>
      </c>
      <c r="O733" s="18">
        <v>2014</v>
      </c>
    </row>
    <row r="734" spans="1:15">
      <c r="A734" s="120" t="s">
        <v>993</v>
      </c>
      <c r="B734" s="120" t="s">
        <v>643</v>
      </c>
      <c r="C734" s="120" t="s">
        <v>1135</v>
      </c>
      <c r="D734" s="121">
        <v>2015</v>
      </c>
      <c r="E734" s="120">
        <v>8</v>
      </c>
      <c r="F734" s="122">
        <v>20</v>
      </c>
      <c r="G734" s="123" t="s">
        <v>860</v>
      </c>
      <c r="H734" s="124" t="s">
        <v>657</v>
      </c>
      <c r="I734" s="125" t="s">
        <v>509</v>
      </c>
      <c r="J734" s="106" t="s">
        <v>869</v>
      </c>
      <c r="K734" s="120" t="s">
        <v>652</v>
      </c>
      <c r="L734" s="120">
        <v>1409</v>
      </c>
      <c r="M734" s="120" t="s">
        <v>1010</v>
      </c>
      <c r="N734" s="126">
        <v>-3610</v>
      </c>
      <c r="O734" s="18">
        <v>2014</v>
      </c>
    </row>
    <row r="735" spans="1:15">
      <c r="A735" s="120" t="s">
        <v>993</v>
      </c>
      <c r="B735" s="120" t="s">
        <v>643</v>
      </c>
      <c r="C735" s="120" t="s">
        <v>1135</v>
      </c>
      <c r="D735" s="121">
        <v>2015</v>
      </c>
      <c r="E735" s="120">
        <v>8</v>
      </c>
      <c r="F735" s="122">
        <v>20</v>
      </c>
      <c r="G735" s="123" t="s">
        <v>860</v>
      </c>
      <c r="H735" s="124" t="s">
        <v>657</v>
      </c>
      <c r="I735" s="125" t="s">
        <v>509</v>
      </c>
      <c r="J735" s="106" t="s">
        <v>869</v>
      </c>
      <c r="K735" s="120" t="s">
        <v>652</v>
      </c>
      <c r="L735" s="120">
        <v>1410</v>
      </c>
      <c r="M735" s="120" t="s">
        <v>1010</v>
      </c>
      <c r="N735" s="126">
        <v>-5652.5</v>
      </c>
      <c r="O735" s="18">
        <v>2014</v>
      </c>
    </row>
    <row r="736" spans="1:15">
      <c r="A736" s="120" t="s">
        <v>993</v>
      </c>
      <c r="B736" s="120" t="s">
        <v>643</v>
      </c>
      <c r="C736" s="120" t="s">
        <v>1135</v>
      </c>
      <c r="D736" s="121">
        <v>2015</v>
      </c>
      <c r="E736" s="120">
        <v>8</v>
      </c>
      <c r="F736" s="122">
        <v>20</v>
      </c>
      <c r="G736" s="123" t="s">
        <v>860</v>
      </c>
      <c r="H736" s="124" t="s">
        <v>657</v>
      </c>
      <c r="I736" s="125" t="s">
        <v>509</v>
      </c>
      <c r="J736" s="106" t="s">
        <v>869</v>
      </c>
      <c r="K736" s="120" t="s">
        <v>652</v>
      </c>
      <c r="L736" s="120">
        <v>1411</v>
      </c>
      <c r="M736" s="120" t="s">
        <v>1010</v>
      </c>
      <c r="N736" s="126">
        <v>-3301.25</v>
      </c>
      <c r="O736" s="18">
        <v>2014</v>
      </c>
    </row>
    <row r="737" spans="1:15">
      <c r="A737" s="120" t="s">
        <v>993</v>
      </c>
      <c r="B737" s="120" t="s">
        <v>643</v>
      </c>
      <c r="C737" s="120" t="s">
        <v>1136</v>
      </c>
      <c r="D737" s="121">
        <v>2015</v>
      </c>
      <c r="E737" s="120">
        <v>9</v>
      </c>
      <c r="F737" s="122">
        <v>1</v>
      </c>
      <c r="G737" s="123" t="s">
        <v>860</v>
      </c>
      <c r="H737" s="124" t="s">
        <v>646</v>
      </c>
      <c r="I737" s="125" t="s">
        <v>529</v>
      </c>
      <c r="J737" s="120" t="s">
        <v>647</v>
      </c>
      <c r="K737" s="120" t="s">
        <v>668</v>
      </c>
      <c r="L737" s="120">
        <v>1501</v>
      </c>
      <c r="M737" s="120" t="s">
        <v>654</v>
      </c>
      <c r="N737" s="126">
        <v>2340</v>
      </c>
      <c r="O737" s="18">
        <v>2015</v>
      </c>
    </row>
    <row r="738" spans="1:15">
      <c r="A738" s="120" t="s">
        <v>993</v>
      </c>
      <c r="B738" s="120" t="s">
        <v>643</v>
      </c>
      <c r="C738" s="120" t="s">
        <v>1137</v>
      </c>
      <c r="D738" s="121">
        <v>2015</v>
      </c>
      <c r="E738" s="120">
        <v>9</v>
      </c>
      <c r="F738" s="122">
        <v>1</v>
      </c>
      <c r="G738" s="123" t="s">
        <v>860</v>
      </c>
      <c r="H738" s="124" t="s">
        <v>646</v>
      </c>
      <c r="I738" s="125" t="s">
        <v>529</v>
      </c>
      <c r="J738" s="120" t="s">
        <v>647</v>
      </c>
      <c r="K738" s="120" t="s">
        <v>668</v>
      </c>
      <c r="L738" s="120">
        <v>1503</v>
      </c>
      <c r="M738" s="120" t="s">
        <v>654</v>
      </c>
      <c r="N738" s="126">
        <v>2247.0100000000002</v>
      </c>
      <c r="O738" s="18">
        <v>2015</v>
      </c>
    </row>
    <row r="739" spans="1:15">
      <c r="A739" s="120" t="s">
        <v>993</v>
      </c>
      <c r="B739" s="120" t="s">
        <v>643</v>
      </c>
      <c r="C739" s="120" t="s">
        <v>1138</v>
      </c>
      <c r="D739" s="121">
        <v>2015</v>
      </c>
      <c r="E739" s="120">
        <v>9</v>
      </c>
      <c r="F739" s="122">
        <v>1</v>
      </c>
      <c r="G739" s="123" t="s">
        <v>860</v>
      </c>
      <c r="H739" s="124" t="s">
        <v>646</v>
      </c>
      <c r="I739" s="125" t="s">
        <v>529</v>
      </c>
      <c r="J739" s="120" t="s">
        <v>647</v>
      </c>
      <c r="K739" s="120" t="s">
        <v>668</v>
      </c>
      <c r="L739" s="120">
        <v>1504</v>
      </c>
      <c r="M739" s="120" t="s">
        <v>654</v>
      </c>
      <c r="N739" s="126">
        <v>2133.0100000000002</v>
      </c>
      <c r="O739" s="18">
        <v>2015</v>
      </c>
    </row>
    <row r="740" spans="1:15">
      <c r="A740" s="120" t="s">
        <v>993</v>
      </c>
      <c r="B740" s="120" t="s">
        <v>643</v>
      </c>
      <c r="C740" s="120" t="s">
        <v>1139</v>
      </c>
      <c r="D740" s="121">
        <v>2015</v>
      </c>
      <c r="E740" s="120">
        <v>9</v>
      </c>
      <c r="F740" s="122">
        <v>1</v>
      </c>
      <c r="G740" s="123" t="s">
        <v>860</v>
      </c>
      <c r="H740" s="124" t="s">
        <v>646</v>
      </c>
      <c r="I740" s="125" t="s">
        <v>529</v>
      </c>
      <c r="J740" s="120" t="s">
        <v>647</v>
      </c>
      <c r="K740" s="120" t="s">
        <v>668</v>
      </c>
      <c r="L740" s="120">
        <v>1502</v>
      </c>
      <c r="M740" s="120" t="s">
        <v>654</v>
      </c>
      <c r="N740" s="126">
        <v>2306.9899999999998</v>
      </c>
      <c r="O740" s="18">
        <v>2015</v>
      </c>
    </row>
    <row r="741" spans="1:15">
      <c r="A741" s="120" t="s">
        <v>993</v>
      </c>
      <c r="B741" s="120" t="s">
        <v>643</v>
      </c>
      <c r="C741" s="120" t="s">
        <v>1140</v>
      </c>
      <c r="D741" s="121">
        <v>2015</v>
      </c>
      <c r="E741" s="120">
        <v>9</v>
      </c>
      <c r="F741" s="122">
        <v>1</v>
      </c>
      <c r="G741" s="123" t="s">
        <v>860</v>
      </c>
      <c r="H741" s="124" t="s">
        <v>646</v>
      </c>
      <c r="I741" s="125" t="s">
        <v>520</v>
      </c>
      <c r="J741" s="120" t="s">
        <v>651</v>
      </c>
      <c r="K741" s="120" t="s">
        <v>730</v>
      </c>
      <c r="L741" s="120">
        <v>1507</v>
      </c>
      <c r="M741" s="120" t="s">
        <v>653</v>
      </c>
      <c r="N741" s="126">
        <v>4187.7299999999996</v>
      </c>
      <c r="O741" s="18">
        <v>2015</v>
      </c>
    </row>
    <row r="742" spans="1:15">
      <c r="A742" s="120" t="s">
        <v>993</v>
      </c>
      <c r="B742" s="120" t="s">
        <v>643</v>
      </c>
      <c r="C742" s="120" t="s">
        <v>1141</v>
      </c>
      <c r="D742" s="121">
        <v>2015</v>
      </c>
      <c r="E742" s="120">
        <v>9</v>
      </c>
      <c r="F742" s="122">
        <v>7</v>
      </c>
      <c r="G742" s="123" t="s">
        <v>860</v>
      </c>
      <c r="H742" s="124" t="s">
        <v>646</v>
      </c>
      <c r="I742" s="125" t="s">
        <v>526</v>
      </c>
      <c r="J742" s="120" t="s">
        <v>647</v>
      </c>
      <c r="K742" s="120" t="s">
        <v>1017</v>
      </c>
      <c r="L742" s="120">
        <v>1506</v>
      </c>
      <c r="M742" s="120" t="s">
        <v>654</v>
      </c>
      <c r="N742" s="126">
        <v>4396</v>
      </c>
      <c r="O742" s="18">
        <v>2015</v>
      </c>
    </row>
    <row r="743" spans="1:15">
      <c r="A743" s="158" t="s">
        <v>993</v>
      </c>
      <c r="B743" s="159" t="s">
        <v>643</v>
      </c>
      <c r="C743" s="160" t="s">
        <v>1142</v>
      </c>
      <c r="D743" s="159">
        <v>2015</v>
      </c>
      <c r="E743" s="159">
        <v>9</v>
      </c>
      <c r="F743" s="159">
        <v>14</v>
      </c>
      <c r="G743" s="161" t="s">
        <v>860</v>
      </c>
      <c r="H743" s="158" t="s">
        <v>646</v>
      </c>
      <c r="I743" s="102" t="s">
        <v>525</v>
      </c>
      <c r="J743" s="159" t="s">
        <v>647</v>
      </c>
      <c r="K743" s="159" t="s">
        <v>708</v>
      </c>
      <c r="L743" s="159">
        <v>1506</v>
      </c>
      <c r="M743" s="159" t="s">
        <v>654</v>
      </c>
      <c r="N743" s="118">
        <v>28489.3</v>
      </c>
      <c r="O743" s="18">
        <v>2015</v>
      </c>
    </row>
    <row r="744" spans="1:15">
      <c r="A744" s="158" t="s">
        <v>993</v>
      </c>
      <c r="B744" s="159" t="s">
        <v>643</v>
      </c>
      <c r="C744" s="160" t="s">
        <v>1142</v>
      </c>
      <c r="D744" s="159">
        <v>2015</v>
      </c>
      <c r="E744" s="159">
        <v>9</v>
      </c>
      <c r="F744" s="159">
        <v>14</v>
      </c>
      <c r="G744" s="161" t="s">
        <v>860</v>
      </c>
      <c r="H744" s="158" t="s">
        <v>646</v>
      </c>
      <c r="I744" s="102" t="s">
        <v>525</v>
      </c>
      <c r="J744" s="159" t="s">
        <v>647</v>
      </c>
      <c r="K744" s="159" t="s">
        <v>708</v>
      </c>
      <c r="L744" s="159">
        <v>1506</v>
      </c>
      <c r="M744" s="159" t="s">
        <v>653</v>
      </c>
      <c r="N744" s="118">
        <v>28772.11</v>
      </c>
      <c r="O744" s="18">
        <v>2015</v>
      </c>
    </row>
    <row r="745" spans="1:15">
      <c r="A745" s="158" t="s">
        <v>993</v>
      </c>
      <c r="B745" s="159" t="s">
        <v>643</v>
      </c>
      <c r="C745" s="160" t="s">
        <v>1142</v>
      </c>
      <c r="D745" s="159">
        <v>2015</v>
      </c>
      <c r="E745" s="159">
        <v>9</v>
      </c>
      <c r="F745" s="159">
        <v>14</v>
      </c>
      <c r="G745" s="161" t="s">
        <v>860</v>
      </c>
      <c r="H745" s="158" t="s">
        <v>646</v>
      </c>
      <c r="I745" s="102" t="s">
        <v>525</v>
      </c>
      <c r="J745" s="159" t="s">
        <v>647</v>
      </c>
      <c r="K745" s="159" t="s">
        <v>708</v>
      </c>
      <c r="L745" s="159">
        <v>1506</v>
      </c>
      <c r="M745" s="159" t="s">
        <v>664</v>
      </c>
      <c r="N745" s="118">
        <v>2010.68</v>
      </c>
      <c r="O745" s="18">
        <v>2015</v>
      </c>
    </row>
    <row r="746" spans="1:15">
      <c r="A746" s="109" t="s">
        <v>993</v>
      </c>
      <c r="B746" s="106" t="s">
        <v>643</v>
      </c>
      <c r="C746" s="151" t="s">
        <v>1143</v>
      </c>
      <c r="D746" s="113">
        <v>2015</v>
      </c>
      <c r="E746" s="115">
        <v>9</v>
      </c>
      <c r="F746" s="115">
        <v>15</v>
      </c>
      <c r="G746" s="108" t="s">
        <v>860</v>
      </c>
      <c r="H746" s="109" t="s">
        <v>657</v>
      </c>
      <c r="I746" s="115" t="s">
        <v>534</v>
      </c>
      <c r="J746" s="109" t="s">
        <v>658</v>
      </c>
      <c r="K746" s="154" t="s">
        <v>668</v>
      </c>
      <c r="L746" s="115">
        <v>1507</v>
      </c>
      <c r="M746" s="115" t="s">
        <v>654</v>
      </c>
      <c r="N746" s="110">
        <v>13952</v>
      </c>
      <c r="O746" s="18">
        <v>2015</v>
      </c>
    </row>
    <row r="747" spans="1:15">
      <c r="A747" s="158" t="s">
        <v>993</v>
      </c>
      <c r="B747" s="159" t="s">
        <v>643</v>
      </c>
      <c r="C747" s="160" t="s">
        <v>1144</v>
      </c>
      <c r="D747" s="159">
        <v>2015</v>
      </c>
      <c r="E747" s="159">
        <v>9</v>
      </c>
      <c r="F747" s="159">
        <v>16</v>
      </c>
      <c r="G747" s="161" t="s">
        <v>860</v>
      </c>
      <c r="H747" s="158" t="s">
        <v>646</v>
      </c>
      <c r="I747" s="125" t="s">
        <v>511</v>
      </c>
      <c r="J747" s="159" t="s">
        <v>647</v>
      </c>
      <c r="K747" s="158" t="s">
        <v>652</v>
      </c>
      <c r="L747" s="159">
        <v>1507</v>
      </c>
      <c r="M747" s="159" t="s">
        <v>654</v>
      </c>
      <c r="N747" s="118">
        <v>1253827.06</v>
      </c>
      <c r="O747" s="18">
        <v>2015</v>
      </c>
    </row>
    <row r="748" spans="1:15">
      <c r="A748" s="158" t="s">
        <v>993</v>
      </c>
      <c r="B748" s="159" t="s">
        <v>643</v>
      </c>
      <c r="C748" s="160" t="s">
        <v>1145</v>
      </c>
      <c r="D748" s="159">
        <v>2015</v>
      </c>
      <c r="E748" s="159">
        <v>9</v>
      </c>
      <c r="F748" s="159">
        <v>16</v>
      </c>
      <c r="G748" s="161" t="s">
        <v>860</v>
      </c>
      <c r="H748" s="158" t="s">
        <v>657</v>
      </c>
      <c r="I748" s="109" t="s">
        <v>513</v>
      </c>
      <c r="J748" s="158" t="s">
        <v>658</v>
      </c>
      <c r="K748" s="158" t="s">
        <v>652</v>
      </c>
      <c r="L748" s="159">
        <v>1506</v>
      </c>
      <c r="M748" s="159" t="s">
        <v>649</v>
      </c>
      <c r="N748" s="118">
        <v>123523.19</v>
      </c>
      <c r="O748" s="18">
        <v>2015</v>
      </c>
    </row>
    <row r="749" spans="1:15">
      <c r="A749" s="158" t="s">
        <v>993</v>
      </c>
      <c r="B749" s="159" t="s">
        <v>643</v>
      </c>
      <c r="C749" s="160" t="s">
        <v>1146</v>
      </c>
      <c r="D749" s="159">
        <v>2015</v>
      </c>
      <c r="E749" s="159">
        <v>9</v>
      </c>
      <c r="F749" s="159">
        <v>16</v>
      </c>
      <c r="G749" s="161" t="s">
        <v>860</v>
      </c>
      <c r="H749" s="158" t="s">
        <v>657</v>
      </c>
      <c r="I749" s="109" t="s">
        <v>513</v>
      </c>
      <c r="J749" s="158" t="s">
        <v>658</v>
      </c>
      <c r="K749" s="158" t="s">
        <v>652</v>
      </c>
      <c r="L749" s="159">
        <v>1507</v>
      </c>
      <c r="M749" s="159" t="s">
        <v>649</v>
      </c>
      <c r="N749" s="118">
        <v>144637.94</v>
      </c>
      <c r="O749" s="18">
        <v>2015</v>
      </c>
    </row>
    <row r="750" spans="1:15">
      <c r="A750" s="120" t="s">
        <v>993</v>
      </c>
      <c r="B750" s="120" t="s">
        <v>643</v>
      </c>
      <c r="C750" s="120" t="s">
        <v>1147</v>
      </c>
      <c r="D750" s="121">
        <v>2015</v>
      </c>
      <c r="E750" s="120">
        <v>9</v>
      </c>
      <c r="F750" s="122">
        <v>22</v>
      </c>
      <c r="G750" s="123" t="s">
        <v>860</v>
      </c>
      <c r="H750" s="124" t="s">
        <v>646</v>
      </c>
      <c r="I750" s="102" t="s">
        <v>531</v>
      </c>
      <c r="J750" s="120" t="s">
        <v>647</v>
      </c>
      <c r="K750" s="120" t="s">
        <v>659</v>
      </c>
      <c r="L750" s="120">
        <v>1504</v>
      </c>
      <c r="M750" s="120" t="s">
        <v>664</v>
      </c>
      <c r="N750" s="126">
        <v>5554.75</v>
      </c>
      <c r="O750" s="18">
        <v>2015</v>
      </c>
    </row>
    <row r="751" spans="1:15">
      <c r="A751" s="120" t="s">
        <v>993</v>
      </c>
      <c r="B751" s="120" t="s">
        <v>643</v>
      </c>
      <c r="C751" s="120" t="s">
        <v>1148</v>
      </c>
      <c r="D751" s="121">
        <v>2015</v>
      </c>
      <c r="E751" s="120">
        <v>9</v>
      </c>
      <c r="F751" s="122">
        <v>22</v>
      </c>
      <c r="G751" s="123" t="s">
        <v>860</v>
      </c>
      <c r="H751" s="124" t="s">
        <v>646</v>
      </c>
      <c r="I751" s="102" t="s">
        <v>531</v>
      </c>
      <c r="J751" s="120" t="s">
        <v>647</v>
      </c>
      <c r="K751" s="120" t="s">
        <v>659</v>
      </c>
      <c r="L751" s="120">
        <v>1505</v>
      </c>
      <c r="M751" s="120" t="s">
        <v>664</v>
      </c>
      <c r="N751" s="126">
        <v>3227.5</v>
      </c>
      <c r="O751" s="18">
        <v>2015</v>
      </c>
    </row>
    <row r="752" spans="1:15">
      <c r="A752" s="120" t="s">
        <v>993</v>
      </c>
      <c r="B752" s="120" t="s">
        <v>643</v>
      </c>
      <c r="C752" s="120" t="s">
        <v>1149</v>
      </c>
      <c r="D752" s="121">
        <v>2015</v>
      </c>
      <c r="E752" s="120">
        <v>9</v>
      </c>
      <c r="F752" s="122">
        <v>25</v>
      </c>
      <c r="G752" s="123" t="s">
        <v>860</v>
      </c>
      <c r="H752" s="124" t="s">
        <v>646</v>
      </c>
      <c r="I752" s="106" t="s">
        <v>527</v>
      </c>
      <c r="J752" s="120" t="s">
        <v>647</v>
      </c>
      <c r="K752" s="120" t="s">
        <v>1007</v>
      </c>
      <c r="L752" s="120">
        <v>1506</v>
      </c>
      <c r="M752" s="120" t="s">
        <v>654</v>
      </c>
      <c r="N752" s="126">
        <v>2321.9699999999998</v>
      </c>
      <c r="O752" s="18">
        <v>2015</v>
      </c>
    </row>
    <row r="753" spans="1:15">
      <c r="A753" s="120" t="s">
        <v>993</v>
      </c>
      <c r="B753" s="120" t="s">
        <v>643</v>
      </c>
      <c r="C753" s="120" t="s">
        <v>1149</v>
      </c>
      <c r="D753" s="121">
        <v>2015</v>
      </c>
      <c r="E753" s="120">
        <v>9</v>
      </c>
      <c r="F753" s="122">
        <v>25</v>
      </c>
      <c r="G753" s="123" t="s">
        <v>860</v>
      </c>
      <c r="H753" s="124" t="s">
        <v>646</v>
      </c>
      <c r="I753" s="106" t="s">
        <v>527</v>
      </c>
      <c r="J753" s="120" t="s">
        <v>647</v>
      </c>
      <c r="K753" s="120" t="s">
        <v>1007</v>
      </c>
      <c r="L753" s="120">
        <v>1507</v>
      </c>
      <c r="M753" s="120" t="s">
        <v>654</v>
      </c>
      <c r="N753" s="126">
        <v>2277.59</v>
      </c>
      <c r="O753" s="18">
        <v>2015</v>
      </c>
    </row>
    <row r="754" spans="1:15">
      <c r="A754" s="120" t="s">
        <v>993</v>
      </c>
      <c r="B754" s="120" t="s">
        <v>643</v>
      </c>
      <c r="C754" s="120" t="s">
        <v>1149</v>
      </c>
      <c r="D754" s="121">
        <v>2015</v>
      </c>
      <c r="E754" s="120">
        <v>9</v>
      </c>
      <c r="F754" s="122">
        <v>25</v>
      </c>
      <c r="G754" s="123" t="s">
        <v>860</v>
      </c>
      <c r="H754" s="124" t="s">
        <v>646</v>
      </c>
      <c r="I754" s="106" t="s">
        <v>527</v>
      </c>
      <c r="J754" s="120" t="s">
        <v>647</v>
      </c>
      <c r="K754" s="120" t="s">
        <v>1007</v>
      </c>
      <c r="L754" s="120">
        <v>1508</v>
      </c>
      <c r="M754" s="120" t="s">
        <v>654</v>
      </c>
      <c r="N754" s="126">
        <v>2191.7600000000002</v>
      </c>
      <c r="O754" s="18">
        <v>2015</v>
      </c>
    </row>
    <row r="755" spans="1:15">
      <c r="A755" s="109" t="s">
        <v>993</v>
      </c>
      <c r="B755" s="106" t="s">
        <v>643</v>
      </c>
      <c r="C755" s="155" t="s">
        <v>1150</v>
      </c>
      <c r="D755" s="115">
        <v>2015</v>
      </c>
      <c r="E755" s="115">
        <v>9</v>
      </c>
      <c r="F755" s="115">
        <v>28</v>
      </c>
      <c r="G755" s="108" t="s">
        <v>860</v>
      </c>
      <c r="H755" s="109" t="s">
        <v>646</v>
      </c>
      <c r="I755" s="162" t="s">
        <v>520</v>
      </c>
      <c r="J755" s="109" t="s">
        <v>651</v>
      </c>
      <c r="K755" s="109" t="s">
        <v>730</v>
      </c>
      <c r="L755" s="115">
        <v>1508</v>
      </c>
      <c r="M755" s="115" t="s">
        <v>653</v>
      </c>
      <c r="N755" s="110">
        <v>3930.37</v>
      </c>
      <c r="O755" s="18">
        <v>2015</v>
      </c>
    </row>
    <row r="756" spans="1:15">
      <c r="A756" s="120" t="s">
        <v>993</v>
      </c>
      <c r="B756" s="120" t="s">
        <v>643</v>
      </c>
      <c r="C756" s="120" t="s">
        <v>1151</v>
      </c>
      <c r="D756" s="121">
        <v>2015</v>
      </c>
      <c r="E756" s="120">
        <v>10</v>
      </c>
      <c r="F756" s="122">
        <v>8</v>
      </c>
      <c r="G756" s="123" t="s">
        <v>860</v>
      </c>
      <c r="H756" s="124" t="s">
        <v>646</v>
      </c>
      <c r="I756" s="125" t="s">
        <v>526</v>
      </c>
      <c r="J756" s="120" t="s">
        <v>647</v>
      </c>
      <c r="K756" s="120" t="s">
        <v>1017</v>
      </c>
      <c r="L756" s="120">
        <v>1507</v>
      </c>
      <c r="M756" s="120" t="s">
        <v>654</v>
      </c>
      <c r="N756" s="126">
        <v>4266.99</v>
      </c>
      <c r="O756" s="18">
        <v>2015</v>
      </c>
    </row>
    <row r="757" spans="1:15">
      <c r="A757" s="120" t="s">
        <v>993</v>
      </c>
      <c r="B757" s="120" t="s">
        <v>643</v>
      </c>
      <c r="C757" s="120" t="s">
        <v>1152</v>
      </c>
      <c r="D757" s="121">
        <v>2015</v>
      </c>
      <c r="E757" s="120">
        <v>10</v>
      </c>
      <c r="F757" s="122">
        <v>10</v>
      </c>
      <c r="G757" s="123" t="s">
        <v>860</v>
      </c>
      <c r="H757" s="124" t="s">
        <v>646</v>
      </c>
      <c r="I757" s="102" t="s">
        <v>518</v>
      </c>
      <c r="J757" s="120" t="s">
        <v>651</v>
      </c>
      <c r="K757" s="120" t="s">
        <v>694</v>
      </c>
      <c r="L757" s="120">
        <v>1412</v>
      </c>
      <c r="M757" s="120" t="s">
        <v>654</v>
      </c>
      <c r="N757" s="126">
        <v>13790.14</v>
      </c>
      <c r="O757" s="18">
        <v>2014</v>
      </c>
    </row>
    <row r="758" spans="1:15">
      <c r="A758" s="120" t="s">
        <v>993</v>
      </c>
      <c r="B758" s="120" t="s">
        <v>643</v>
      </c>
      <c r="C758" s="120" t="s">
        <v>1152</v>
      </c>
      <c r="D758" s="121">
        <v>2015</v>
      </c>
      <c r="E758" s="120">
        <v>10</v>
      </c>
      <c r="F758" s="122">
        <v>10</v>
      </c>
      <c r="G758" s="123" t="s">
        <v>860</v>
      </c>
      <c r="H758" s="124" t="s">
        <v>646</v>
      </c>
      <c r="I758" s="102" t="s">
        <v>518</v>
      </c>
      <c r="J758" s="120" t="s">
        <v>651</v>
      </c>
      <c r="K758" s="120" t="s">
        <v>694</v>
      </c>
      <c r="L758" s="120">
        <v>1501</v>
      </c>
      <c r="M758" s="120" t="s">
        <v>654</v>
      </c>
      <c r="N758" s="126">
        <v>13455.42</v>
      </c>
      <c r="O758" s="18">
        <v>2015</v>
      </c>
    </row>
    <row r="759" spans="1:15">
      <c r="A759" s="120" t="s">
        <v>993</v>
      </c>
      <c r="B759" s="120" t="s">
        <v>643</v>
      </c>
      <c r="C759" s="120" t="s">
        <v>1152</v>
      </c>
      <c r="D759" s="121">
        <v>2015</v>
      </c>
      <c r="E759" s="120">
        <v>10</v>
      </c>
      <c r="F759" s="122">
        <v>10</v>
      </c>
      <c r="G759" s="123" t="s">
        <v>860</v>
      </c>
      <c r="H759" s="124" t="s">
        <v>646</v>
      </c>
      <c r="I759" s="102" t="s">
        <v>518</v>
      </c>
      <c r="J759" s="120" t="s">
        <v>651</v>
      </c>
      <c r="K759" s="120" t="s">
        <v>694</v>
      </c>
      <c r="L759" s="120">
        <v>1502</v>
      </c>
      <c r="M759" s="120" t="s">
        <v>654</v>
      </c>
      <c r="N759" s="126">
        <v>3282.18</v>
      </c>
      <c r="O759" s="18">
        <v>2015</v>
      </c>
    </row>
    <row r="760" spans="1:15">
      <c r="A760" s="120" t="s">
        <v>993</v>
      </c>
      <c r="B760" s="120" t="s">
        <v>643</v>
      </c>
      <c r="C760" s="120" t="s">
        <v>1153</v>
      </c>
      <c r="D760" s="121">
        <v>2015</v>
      </c>
      <c r="E760" s="120">
        <v>10</v>
      </c>
      <c r="F760" s="122">
        <v>10</v>
      </c>
      <c r="G760" s="123" t="s">
        <v>860</v>
      </c>
      <c r="H760" s="124" t="s">
        <v>646</v>
      </c>
      <c r="I760" s="125" t="s">
        <v>529</v>
      </c>
      <c r="J760" s="120" t="s">
        <v>647</v>
      </c>
      <c r="K760" s="120" t="s">
        <v>668</v>
      </c>
      <c r="L760" s="120">
        <v>1505</v>
      </c>
      <c r="M760" s="120" t="s">
        <v>654</v>
      </c>
      <c r="N760" s="126">
        <v>1902.5</v>
      </c>
      <c r="O760" s="18">
        <v>2015</v>
      </c>
    </row>
    <row r="761" spans="1:15">
      <c r="A761" s="120" t="s">
        <v>993</v>
      </c>
      <c r="B761" s="120" t="s">
        <v>643</v>
      </c>
      <c r="C761" s="120" t="s">
        <v>1154</v>
      </c>
      <c r="D761" s="121">
        <v>2015</v>
      </c>
      <c r="E761" s="120">
        <v>10</v>
      </c>
      <c r="F761" s="122">
        <v>13</v>
      </c>
      <c r="G761" s="123" t="s">
        <v>860</v>
      </c>
      <c r="H761" s="124" t="s">
        <v>657</v>
      </c>
      <c r="I761" s="125" t="s">
        <v>535</v>
      </c>
      <c r="J761" s="120" t="s">
        <v>658</v>
      </c>
      <c r="K761" s="120" t="s">
        <v>659</v>
      </c>
      <c r="L761" s="120">
        <v>1509</v>
      </c>
      <c r="M761" s="120" t="s">
        <v>654</v>
      </c>
      <c r="N761" s="126">
        <v>94641.65</v>
      </c>
      <c r="O761" s="18">
        <v>2015</v>
      </c>
    </row>
    <row r="762" spans="1:15">
      <c r="A762" s="120" t="s">
        <v>993</v>
      </c>
      <c r="B762" s="120" t="s">
        <v>643</v>
      </c>
      <c r="C762" s="120" t="s">
        <v>1155</v>
      </c>
      <c r="D762" s="121">
        <v>2015</v>
      </c>
      <c r="E762" s="120">
        <v>10</v>
      </c>
      <c r="F762" s="122">
        <v>13</v>
      </c>
      <c r="G762" s="123" t="s">
        <v>860</v>
      </c>
      <c r="H762" s="124" t="s">
        <v>657</v>
      </c>
      <c r="I762" s="125" t="s">
        <v>535</v>
      </c>
      <c r="J762" s="120" t="s">
        <v>658</v>
      </c>
      <c r="K762" s="120" t="s">
        <v>659</v>
      </c>
      <c r="L762" s="120">
        <v>1508</v>
      </c>
      <c r="M762" s="120" t="s">
        <v>654</v>
      </c>
      <c r="N762" s="126">
        <v>114560.44</v>
      </c>
      <c r="O762" s="18">
        <v>2015</v>
      </c>
    </row>
    <row r="763" spans="1:15">
      <c r="A763" s="120" t="s">
        <v>993</v>
      </c>
      <c r="B763" s="120" t="s">
        <v>643</v>
      </c>
      <c r="C763" s="120" t="s">
        <v>1156</v>
      </c>
      <c r="D763" s="121">
        <v>2015</v>
      </c>
      <c r="E763" s="120">
        <v>10</v>
      </c>
      <c r="F763" s="122">
        <v>15</v>
      </c>
      <c r="G763" s="123" t="s">
        <v>860</v>
      </c>
      <c r="H763" s="124" t="s">
        <v>646</v>
      </c>
      <c r="I763" s="102" t="s">
        <v>518</v>
      </c>
      <c r="J763" s="120" t="s">
        <v>651</v>
      </c>
      <c r="K763" s="120" t="s">
        <v>694</v>
      </c>
      <c r="L763" s="120">
        <v>1505</v>
      </c>
      <c r="M763" s="120" t="s">
        <v>654</v>
      </c>
      <c r="N763" s="126">
        <v>8464.74</v>
      </c>
      <c r="O763" s="18">
        <v>2015</v>
      </c>
    </row>
    <row r="764" spans="1:15">
      <c r="A764" s="120" t="s">
        <v>993</v>
      </c>
      <c r="B764" s="120" t="s">
        <v>643</v>
      </c>
      <c r="C764" s="120" t="s">
        <v>1156</v>
      </c>
      <c r="D764" s="121">
        <v>2015</v>
      </c>
      <c r="E764" s="120">
        <v>10</v>
      </c>
      <c r="F764" s="122">
        <v>15</v>
      </c>
      <c r="G764" s="123" t="s">
        <v>860</v>
      </c>
      <c r="H764" s="124" t="s">
        <v>646</v>
      </c>
      <c r="I764" s="102" t="s">
        <v>518</v>
      </c>
      <c r="J764" s="120" t="s">
        <v>651</v>
      </c>
      <c r="K764" s="120" t="s">
        <v>694</v>
      </c>
      <c r="L764" s="120">
        <v>1506</v>
      </c>
      <c r="M764" s="120" t="s">
        <v>654</v>
      </c>
      <c r="N764" s="126">
        <v>8351.42</v>
      </c>
      <c r="O764" s="18">
        <v>2015</v>
      </c>
    </row>
    <row r="765" spans="1:15">
      <c r="A765" s="120" t="s">
        <v>993</v>
      </c>
      <c r="B765" s="120" t="s">
        <v>643</v>
      </c>
      <c r="C765" s="120" t="s">
        <v>1156</v>
      </c>
      <c r="D765" s="121">
        <v>2015</v>
      </c>
      <c r="E765" s="120">
        <v>10</v>
      </c>
      <c r="F765" s="122">
        <v>15</v>
      </c>
      <c r="G765" s="123" t="s">
        <v>860</v>
      </c>
      <c r="H765" s="124" t="s">
        <v>646</v>
      </c>
      <c r="I765" s="102" t="s">
        <v>518</v>
      </c>
      <c r="J765" s="120" t="s">
        <v>651</v>
      </c>
      <c r="K765" s="120" t="s">
        <v>694</v>
      </c>
      <c r="L765" s="120">
        <v>1507</v>
      </c>
      <c r="M765" s="120" t="s">
        <v>654</v>
      </c>
      <c r="N765" s="126">
        <v>8231.09</v>
      </c>
      <c r="O765" s="18">
        <v>2015</v>
      </c>
    </row>
    <row r="766" spans="1:15">
      <c r="A766" s="120" t="s">
        <v>993</v>
      </c>
      <c r="B766" s="120" t="s">
        <v>643</v>
      </c>
      <c r="C766" s="120" t="s">
        <v>1156</v>
      </c>
      <c r="D766" s="121">
        <v>2015</v>
      </c>
      <c r="E766" s="120">
        <v>10</v>
      </c>
      <c r="F766" s="122">
        <v>15</v>
      </c>
      <c r="G766" s="123" t="s">
        <v>860</v>
      </c>
      <c r="H766" s="124" t="s">
        <v>646</v>
      </c>
      <c r="I766" s="102" t="s">
        <v>518</v>
      </c>
      <c r="J766" s="120" t="s">
        <v>651</v>
      </c>
      <c r="K766" s="120" t="s">
        <v>694</v>
      </c>
      <c r="L766" s="120">
        <v>1508</v>
      </c>
      <c r="M766" s="120" t="s">
        <v>654</v>
      </c>
      <c r="N766" s="126">
        <v>8103.94</v>
      </c>
      <c r="O766" s="18">
        <v>2015</v>
      </c>
    </row>
    <row r="767" spans="1:15">
      <c r="A767" s="120" t="s">
        <v>993</v>
      </c>
      <c r="B767" s="120" t="s">
        <v>643</v>
      </c>
      <c r="C767" s="120" t="s">
        <v>1157</v>
      </c>
      <c r="D767" s="121">
        <v>2015</v>
      </c>
      <c r="E767" s="120">
        <v>10</v>
      </c>
      <c r="F767" s="122">
        <v>16</v>
      </c>
      <c r="G767" s="123" t="s">
        <v>860</v>
      </c>
      <c r="H767" s="124" t="s">
        <v>657</v>
      </c>
      <c r="I767" s="109" t="s">
        <v>513</v>
      </c>
      <c r="J767" s="120" t="s">
        <v>658</v>
      </c>
      <c r="K767" s="120" t="s">
        <v>652</v>
      </c>
      <c r="L767" s="120">
        <v>1508</v>
      </c>
      <c r="M767" s="120" t="s">
        <v>649</v>
      </c>
      <c r="N767" s="126">
        <v>129833.98</v>
      </c>
      <c r="O767" s="18">
        <v>2015</v>
      </c>
    </row>
    <row r="768" spans="1:15">
      <c r="A768" s="120" t="s">
        <v>993</v>
      </c>
      <c r="B768" s="120" t="s">
        <v>643</v>
      </c>
      <c r="C768" s="120" t="s">
        <v>1158</v>
      </c>
      <c r="D768" s="121">
        <v>2015</v>
      </c>
      <c r="E768" s="120">
        <v>10</v>
      </c>
      <c r="F768" s="122">
        <v>20</v>
      </c>
      <c r="G768" s="123" t="s">
        <v>860</v>
      </c>
      <c r="H768" s="124" t="s">
        <v>646</v>
      </c>
      <c r="I768" s="102" t="s">
        <v>519</v>
      </c>
      <c r="J768" s="120" t="s">
        <v>651</v>
      </c>
      <c r="K768" s="120" t="s">
        <v>675</v>
      </c>
      <c r="L768" s="120">
        <v>1506</v>
      </c>
      <c r="M768" s="120" t="s">
        <v>664</v>
      </c>
      <c r="N768" s="126">
        <v>2816.12</v>
      </c>
      <c r="O768" s="18">
        <v>2015</v>
      </c>
    </row>
    <row r="769" spans="1:15">
      <c r="A769" s="120" t="s">
        <v>993</v>
      </c>
      <c r="B769" s="120" t="s">
        <v>643</v>
      </c>
      <c r="C769" s="120" t="s">
        <v>1159</v>
      </c>
      <c r="D769" s="121">
        <v>2015</v>
      </c>
      <c r="E769" s="120">
        <v>10</v>
      </c>
      <c r="F769" s="122">
        <v>20</v>
      </c>
      <c r="G769" s="123" t="s">
        <v>860</v>
      </c>
      <c r="H769" s="124" t="s">
        <v>646</v>
      </c>
      <c r="I769" s="102" t="s">
        <v>519</v>
      </c>
      <c r="J769" s="120" t="s">
        <v>651</v>
      </c>
      <c r="K769" s="120" t="s">
        <v>675</v>
      </c>
      <c r="L769" s="120">
        <v>1507</v>
      </c>
      <c r="M769" s="120" t="s">
        <v>664</v>
      </c>
      <c r="N769" s="126">
        <v>2721.38</v>
      </c>
      <c r="O769" s="18">
        <v>2015</v>
      </c>
    </row>
    <row r="770" spans="1:15">
      <c r="A770" s="120" t="s">
        <v>993</v>
      </c>
      <c r="B770" s="120" t="s">
        <v>643</v>
      </c>
      <c r="C770" s="120" t="s">
        <v>1160</v>
      </c>
      <c r="D770" s="121">
        <v>2015</v>
      </c>
      <c r="E770" s="120">
        <v>10</v>
      </c>
      <c r="F770" s="122">
        <v>20</v>
      </c>
      <c r="G770" s="123" t="s">
        <v>860</v>
      </c>
      <c r="H770" s="124" t="s">
        <v>646</v>
      </c>
      <c r="I770" s="102" t="s">
        <v>525</v>
      </c>
      <c r="J770" s="120" t="s">
        <v>647</v>
      </c>
      <c r="K770" s="120" t="s">
        <v>708</v>
      </c>
      <c r="L770" s="120">
        <v>1507</v>
      </c>
      <c r="M770" s="120" t="s">
        <v>654</v>
      </c>
      <c r="N770" s="126">
        <v>27463.119999999999</v>
      </c>
      <c r="O770" s="18">
        <v>2015</v>
      </c>
    </row>
    <row r="771" spans="1:15">
      <c r="A771" s="120" t="s">
        <v>993</v>
      </c>
      <c r="B771" s="120" t="s">
        <v>643</v>
      </c>
      <c r="C771" s="120" t="s">
        <v>1160</v>
      </c>
      <c r="D771" s="121">
        <v>2015</v>
      </c>
      <c r="E771" s="120">
        <v>10</v>
      </c>
      <c r="F771" s="122">
        <v>20</v>
      </c>
      <c r="G771" s="123" t="s">
        <v>860</v>
      </c>
      <c r="H771" s="124" t="s">
        <v>646</v>
      </c>
      <c r="I771" s="102" t="s">
        <v>525</v>
      </c>
      <c r="J771" s="120" t="s">
        <v>647</v>
      </c>
      <c r="K771" s="120" t="s">
        <v>708</v>
      </c>
      <c r="L771" s="120">
        <v>1507</v>
      </c>
      <c r="M771" s="120" t="s">
        <v>653</v>
      </c>
      <c r="N771" s="126">
        <v>28160.99</v>
      </c>
      <c r="O771" s="18">
        <v>2015</v>
      </c>
    </row>
    <row r="772" spans="1:15">
      <c r="A772" s="120" t="s">
        <v>993</v>
      </c>
      <c r="B772" s="120" t="s">
        <v>643</v>
      </c>
      <c r="C772" s="120" t="s">
        <v>1160</v>
      </c>
      <c r="D772" s="121">
        <v>2015</v>
      </c>
      <c r="E772" s="120">
        <v>10</v>
      </c>
      <c r="F772" s="122">
        <v>20</v>
      </c>
      <c r="G772" s="123" t="s">
        <v>860</v>
      </c>
      <c r="H772" s="124" t="s">
        <v>646</v>
      </c>
      <c r="I772" s="102" t="s">
        <v>525</v>
      </c>
      <c r="J772" s="120" t="s">
        <v>647</v>
      </c>
      <c r="K772" s="120" t="s">
        <v>708</v>
      </c>
      <c r="L772" s="120">
        <v>1507</v>
      </c>
      <c r="M772" s="120" t="s">
        <v>664</v>
      </c>
      <c r="N772" s="126">
        <v>1907.72</v>
      </c>
      <c r="O772" s="18">
        <v>2015</v>
      </c>
    </row>
    <row r="773" spans="1:15">
      <c r="A773" s="120" t="s">
        <v>993</v>
      </c>
      <c r="B773" s="120" t="s">
        <v>643</v>
      </c>
      <c r="C773" s="120" t="s">
        <v>1161</v>
      </c>
      <c r="D773" s="121">
        <v>2015</v>
      </c>
      <c r="E773" s="120">
        <v>10</v>
      </c>
      <c r="F773" s="122">
        <v>21</v>
      </c>
      <c r="G773" s="123" t="s">
        <v>860</v>
      </c>
      <c r="H773" s="124" t="s">
        <v>646</v>
      </c>
      <c r="I773" s="106" t="s">
        <v>527</v>
      </c>
      <c r="J773" s="120" t="s">
        <v>647</v>
      </c>
      <c r="K773" s="120" t="s">
        <v>1007</v>
      </c>
      <c r="L773" s="120">
        <v>1506</v>
      </c>
      <c r="M773" s="120" t="s">
        <v>654</v>
      </c>
      <c r="N773" s="126">
        <v>2321.9699999999998</v>
      </c>
      <c r="O773" s="18">
        <v>2015</v>
      </c>
    </row>
    <row r="774" spans="1:15">
      <c r="A774" s="120" t="s">
        <v>993</v>
      </c>
      <c r="B774" s="120" t="s">
        <v>643</v>
      </c>
      <c r="C774" s="120" t="s">
        <v>1161</v>
      </c>
      <c r="D774" s="121">
        <v>2015</v>
      </c>
      <c r="E774" s="120">
        <v>10</v>
      </c>
      <c r="F774" s="122">
        <v>21</v>
      </c>
      <c r="G774" s="123" t="s">
        <v>860</v>
      </c>
      <c r="H774" s="124" t="s">
        <v>646</v>
      </c>
      <c r="I774" s="106" t="s">
        <v>527</v>
      </c>
      <c r="J774" s="120" t="s">
        <v>647</v>
      </c>
      <c r="K774" s="120" t="s">
        <v>1007</v>
      </c>
      <c r="L774" s="120">
        <v>1507</v>
      </c>
      <c r="M774" s="120" t="s">
        <v>654</v>
      </c>
      <c r="N774" s="126">
        <v>2277.59</v>
      </c>
      <c r="O774" s="18">
        <v>2015</v>
      </c>
    </row>
    <row r="775" spans="1:15">
      <c r="A775" s="120" t="s">
        <v>993</v>
      </c>
      <c r="B775" s="120" t="s">
        <v>643</v>
      </c>
      <c r="C775" s="120" t="s">
        <v>1161</v>
      </c>
      <c r="D775" s="121">
        <v>2015</v>
      </c>
      <c r="E775" s="120">
        <v>10</v>
      </c>
      <c r="F775" s="122">
        <v>21</v>
      </c>
      <c r="G775" s="123" t="s">
        <v>860</v>
      </c>
      <c r="H775" s="124" t="s">
        <v>646</v>
      </c>
      <c r="I775" s="106" t="s">
        <v>527</v>
      </c>
      <c r="J775" s="120" t="s">
        <v>647</v>
      </c>
      <c r="K775" s="120" t="s">
        <v>1007</v>
      </c>
      <c r="L775" s="120">
        <v>1508</v>
      </c>
      <c r="M775" s="120" t="s">
        <v>654</v>
      </c>
      <c r="N775" s="126">
        <v>2191.7600000000002</v>
      </c>
      <c r="O775" s="18">
        <v>2015</v>
      </c>
    </row>
    <row r="776" spans="1:15">
      <c r="A776" s="120" t="s">
        <v>993</v>
      </c>
      <c r="B776" s="120" t="s">
        <v>643</v>
      </c>
      <c r="C776" s="120" t="s">
        <v>1162</v>
      </c>
      <c r="D776" s="121">
        <v>2015</v>
      </c>
      <c r="E776" s="120">
        <v>10</v>
      </c>
      <c r="F776" s="122">
        <v>29</v>
      </c>
      <c r="G776" s="123" t="s">
        <v>1163</v>
      </c>
      <c r="H776" s="124" t="s">
        <v>657</v>
      </c>
      <c r="I776" s="125" t="s">
        <v>506</v>
      </c>
      <c r="J776" s="120" t="s">
        <v>869</v>
      </c>
      <c r="K776" s="120" t="s">
        <v>652</v>
      </c>
      <c r="L776" s="120">
        <v>1510</v>
      </c>
      <c r="M776" s="120" t="s">
        <v>664</v>
      </c>
      <c r="N776" s="126">
        <v>1000000</v>
      </c>
      <c r="O776" s="18">
        <v>2015</v>
      </c>
    </row>
    <row r="777" spans="1:15">
      <c r="A777" s="120" t="s">
        <v>993</v>
      </c>
      <c r="B777" s="120" t="s">
        <v>643</v>
      </c>
      <c r="C777" s="120" t="s">
        <v>1164</v>
      </c>
      <c r="D777" s="121">
        <v>2015</v>
      </c>
      <c r="E777" s="120">
        <v>10</v>
      </c>
      <c r="F777" s="122">
        <v>29</v>
      </c>
      <c r="G777" s="123" t="s">
        <v>1163</v>
      </c>
      <c r="H777" s="124" t="s">
        <v>657</v>
      </c>
      <c r="I777" s="125" t="s">
        <v>506</v>
      </c>
      <c r="J777" s="120" t="s">
        <v>869</v>
      </c>
      <c r="K777" s="120" t="s">
        <v>652</v>
      </c>
      <c r="L777" s="120">
        <v>1510</v>
      </c>
      <c r="M777" s="120" t="s">
        <v>664</v>
      </c>
      <c r="N777" s="126">
        <v>300000</v>
      </c>
      <c r="O777" s="18">
        <v>2015</v>
      </c>
    </row>
    <row r="778" spans="1:15">
      <c r="A778" s="120" t="s">
        <v>993</v>
      </c>
      <c r="B778" s="120" t="s">
        <v>643</v>
      </c>
      <c r="C778" s="120" t="s">
        <v>1165</v>
      </c>
      <c r="D778" s="121">
        <v>2015</v>
      </c>
      <c r="E778" s="120">
        <v>10</v>
      </c>
      <c r="F778" s="122">
        <v>30</v>
      </c>
      <c r="G778" s="123" t="s">
        <v>860</v>
      </c>
      <c r="H778" s="124" t="s">
        <v>646</v>
      </c>
      <c r="I778" s="106" t="s">
        <v>527</v>
      </c>
      <c r="J778" s="120" t="s">
        <v>647</v>
      </c>
      <c r="K778" s="120" t="s">
        <v>1007</v>
      </c>
      <c r="L778" s="120">
        <v>1506</v>
      </c>
      <c r="M778" s="120" t="s">
        <v>654</v>
      </c>
      <c r="N778" s="126">
        <v>-2321.9699999999998</v>
      </c>
      <c r="O778" s="18">
        <v>2015</v>
      </c>
    </row>
    <row r="779" spans="1:15">
      <c r="A779" s="120" t="s">
        <v>993</v>
      </c>
      <c r="B779" s="120" t="s">
        <v>643</v>
      </c>
      <c r="C779" s="120" t="s">
        <v>1165</v>
      </c>
      <c r="D779" s="121">
        <v>2015</v>
      </c>
      <c r="E779" s="120">
        <v>10</v>
      </c>
      <c r="F779" s="122">
        <v>30</v>
      </c>
      <c r="G779" s="123" t="s">
        <v>860</v>
      </c>
      <c r="H779" s="124" t="s">
        <v>646</v>
      </c>
      <c r="I779" s="106" t="s">
        <v>527</v>
      </c>
      <c r="J779" s="120" t="s">
        <v>647</v>
      </c>
      <c r="K779" s="120" t="s">
        <v>1007</v>
      </c>
      <c r="L779" s="120">
        <v>1507</v>
      </c>
      <c r="M779" s="120" t="s">
        <v>654</v>
      </c>
      <c r="N779" s="126">
        <v>-2277.59</v>
      </c>
      <c r="O779" s="18">
        <v>2015</v>
      </c>
    </row>
    <row r="780" spans="1:15">
      <c r="A780" s="120" t="s">
        <v>993</v>
      </c>
      <c r="B780" s="120" t="s">
        <v>643</v>
      </c>
      <c r="C780" s="120" t="s">
        <v>1165</v>
      </c>
      <c r="D780" s="121">
        <v>2015</v>
      </c>
      <c r="E780" s="120">
        <v>10</v>
      </c>
      <c r="F780" s="122">
        <v>30</v>
      </c>
      <c r="G780" s="123" t="s">
        <v>860</v>
      </c>
      <c r="H780" s="124" t="s">
        <v>646</v>
      </c>
      <c r="I780" s="106" t="s">
        <v>527</v>
      </c>
      <c r="J780" s="120" t="s">
        <v>647</v>
      </c>
      <c r="K780" s="120" t="s">
        <v>1007</v>
      </c>
      <c r="L780" s="120">
        <v>1508</v>
      </c>
      <c r="M780" s="120" t="s">
        <v>654</v>
      </c>
      <c r="N780" s="126">
        <v>-2191.7600000000002</v>
      </c>
      <c r="O780" s="18">
        <v>2015</v>
      </c>
    </row>
    <row r="781" spans="1:15">
      <c r="A781" s="120" t="s">
        <v>993</v>
      </c>
      <c r="B781" s="120" t="s">
        <v>643</v>
      </c>
      <c r="C781" s="120" t="s">
        <v>1166</v>
      </c>
      <c r="D781" s="121">
        <v>2015</v>
      </c>
      <c r="E781" s="120">
        <v>11</v>
      </c>
      <c r="F781" s="122">
        <v>18</v>
      </c>
      <c r="G781" s="123" t="s">
        <v>860</v>
      </c>
      <c r="H781" s="124" t="s">
        <v>657</v>
      </c>
      <c r="I781" s="125" t="s">
        <v>535</v>
      </c>
      <c r="J781" s="120" t="s">
        <v>658</v>
      </c>
      <c r="K781" s="120" t="s">
        <v>659</v>
      </c>
      <c r="L781" s="120">
        <v>1510</v>
      </c>
      <c r="M781" s="120" t="s">
        <v>654</v>
      </c>
      <c r="N781" s="126">
        <v>93517.93</v>
      </c>
      <c r="O781" s="18">
        <v>2015</v>
      </c>
    </row>
    <row r="782" spans="1:15">
      <c r="A782" s="120" t="s">
        <v>993</v>
      </c>
      <c r="B782" s="120" t="s">
        <v>643</v>
      </c>
      <c r="C782" s="120" t="s">
        <v>1167</v>
      </c>
      <c r="D782" s="121">
        <v>2015</v>
      </c>
      <c r="E782" s="120">
        <v>11</v>
      </c>
      <c r="F782" s="122">
        <v>18</v>
      </c>
      <c r="G782" s="123" t="s">
        <v>860</v>
      </c>
      <c r="H782" s="124" t="s">
        <v>646</v>
      </c>
      <c r="I782" s="125" t="s">
        <v>526</v>
      </c>
      <c r="J782" s="120" t="s">
        <v>647</v>
      </c>
      <c r="K782" s="120" t="s">
        <v>1017</v>
      </c>
      <c r="L782" s="120">
        <v>1508</v>
      </c>
      <c r="M782" s="120" t="s">
        <v>654</v>
      </c>
      <c r="N782" s="126">
        <v>4106.5</v>
      </c>
      <c r="O782" s="18">
        <v>2015</v>
      </c>
    </row>
    <row r="783" spans="1:15">
      <c r="A783" s="120" t="s">
        <v>993</v>
      </c>
      <c r="B783" s="120" t="s">
        <v>643</v>
      </c>
      <c r="C783" s="120" t="s">
        <v>1168</v>
      </c>
      <c r="D783" s="121">
        <v>2015</v>
      </c>
      <c r="E783" s="120">
        <v>11</v>
      </c>
      <c r="F783" s="122">
        <v>19</v>
      </c>
      <c r="G783" s="123" t="s">
        <v>860</v>
      </c>
      <c r="H783" s="124" t="s">
        <v>646</v>
      </c>
      <c r="I783" s="125" t="s">
        <v>511</v>
      </c>
      <c r="J783" s="120" t="s">
        <v>647</v>
      </c>
      <c r="K783" s="120" t="s">
        <v>652</v>
      </c>
      <c r="L783" s="120">
        <v>1509</v>
      </c>
      <c r="M783" s="120" t="s">
        <v>654</v>
      </c>
      <c r="N783" s="126">
        <v>491708.21</v>
      </c>
      <c r="O783" s="18">
        <v>2015</v>
      </c>
    </row>
    <row r="784" spans="1:15">
      <c r="A784" s="120" t="s">
        <v>993</v>
      </c>
      <c r="B784" s="120" t="s">
        <v>643</v>
      </c>
      <c r="C784" s="120" t="s">
        <v>1169</v>
      </c>
      <c r="D784" s="121">
        <v>2015</v>
      </c>
      <c r="E784" s="120">
        <v>11</v>
      </c>
      <c r="F784" s="122">
        <v>19</v>
      </c>
      <c r="G784" s="123" t="s">
        <v>860</v>
      </c>
      <c r="H784" s="124" t="s">
        <v>657</v>
      </c>
      <c r="I784" s="109" t="s">
        <v>513</v>
      </c>
      <c r="J784" s="120" t="s">
        <v>658</v>
      </c>
      <c r="K784" s="120" t="s">
        <v>730</v>
      </c>
      <c r="L784" s="120">
        <v>1509</v>
      </c>
      <c r="M784" s="120" t="s">
        <v>649</v>
      </c>
      <c r="N784" s="126">
        <v>137408.98000000001</v>
      </c>
      <c r="O784" s="18">
        <v>2015</v>
      </c>
    </row>
    <row r="785" spans="1:15">
      <c r="A785" s="120" t="s">
        <v>993</v>
      </c>
      <c r="B785" s="120" t="s">
        <v>643</v>
      </c>
      <c r="C785" s="120" t="s">
        <v>1170</v>
      </c>
      <c r="D785" s="121">
        <v>2015</v>
      </c>
      <c r="E785" s="120">
        <v>11</v>
      </c>
      <c r="F785" s="122">
        <v>19</v>
      </c>
      <c r="G785" s="123" t="s">
        <v>860</v>
      </c>
      <c r="H785" s="124" t="s">
        <v>646</v>
      </c>
      <c r="I785" s="102" t="s">
        <v>531</v>
      </c>
      <c r="J785" s="120" t="s">
        <v>647</v>
      </c>
      <c r="K785" s="120" t="s">
        <v>659</v>
      </c>
      <c r="L785" s="120">
        <v>1507</v>
      </c>
      <c r="M785" s="120" t="s">
        <v>664</v>
      </c>
      <c r="N785" s="126">
        <v>2970</v>
      </c>
      <c r="O785" s="18">
        <v>2015</v>
      </c>
    </row>
    <row r="786" spans="1:15">
      <c r="A786" s="120" t="s">
        <v>993</v>
      </c>
      <c r="B786" s="120" t="s">
        <v>643</v>
      </c>
      <c r="C786" s="120" t="s">
        <v>1171</v>
      </c>
      <c r="D786" s="121">
        <v>2015</v>
      </c>
      <c r="E786" s="120">
        <v>11</v>
      </c>
      <c r="F786" s="122">
        <v>23</v>
      </c>
      <c r="G786" s="123" t="s">
        <v>860</v>
      </c>
      <c r="H786" s="124" t="s">
        <v>646</v>
      </c>
      <c r="I786" s="125" t="s">
        <v>529</v>
      </c>
      <c r="J786" s="120" t="s">
        <v>647</v>
      </c>
      <c r="K786" s="120" t="s">
        <v>668</v>
      </c>
      <c r="L786" s="120">
        <v>1506</v>
      </c>
      <c r="M786" s="120" t="s">
        <v>654</v>
      </c>
      <c r="N786" s="126">
        <v>1584.5</v>
      </c>
      <c r="O786" s="18">
        <v>2015</v>
      </c>
    </row>
    <row r="787" spans="1:15">
      <c r="A787" s="120" t="s">
        <v>993</v>
      </c>
      <c r="B787" s="120" t="s">
        <v>643</v>
      </c>
      <c r="C787" s="120" t="s">
        <v>1172</v>
      </c>
      <c r="D787" s="121">
        <v>2015</v>
      </c>
      <c r="E787" s="120">
        <v>11</v>
      </c>
      <c r="F787" s="122">
        <v>24</v>
      </c>
      <c r="G787" s="123" t="s">
        <v>860</v>
      </c>
      <c r="H787" s="124" t="s">
        <v>646</v>
      </c>
      <c r="I787" s="102" t="s">
        <v>525</v>
      </c>
      <c r="J787" s="120" t="s">
        <v>647</v>
      </c>
      <c r="K787" s="120" t="s">
        <v>708</v>
      </c>
      <c r="L787" s="120">
        <v>1508</v>
      </c>
      <c r="M787" s="120" t="s">
        <v>654</v>
      </c>
      <c r="N787" s="126">
        <v>26688.89</v>
      </c>
      <c r="O787" s="18">
        <v>2015</v>
      </c>
    </row>
    <row r="788" spans="1:15">
      <c r="A788" s="120" t="s">
        <v>993</v>
      </c>
      <c r="B788" s="120" t="s">
        <v>643</v>
      </c>
      <c r="C788" s="120" t="s">
        <v>1172</v>
      </c>
      <c r="D788" s="121">
        <v>2015</v>
      </c>
      <c r="E788" s="120">
        <v>11</v>
      </c>
      <c r="F788" s="122">
        <v>24</v>
      </c>
      <c r="G788" s="123" t="s">
        <v>860</v>
      </c>
      <c r="H788" s="124" t="s">
        <v>646</v>
      </c>
      <c r="I788" s="102" t="s">
        <v>525</v>
      </c>
      <c r="J788" s="120" t="s">
        <v>647</v>
      </c>
      <c r="K788" s="120" t="s">
        <v>708</v>
      </c>
      <c r="L788" s="120">
        <v>1508</v>
      </c>
      <c r="M788" s="120" t="s">
        <v>653</v>
      </c>
      <c r="N788" s="126">
        <v>27453.3</v>
      </c>
      <c r="O788" s="18">
        <v>2015</v>
      </c>
    </row>
    <row r="789" spans="1:15">
      <c r="A789" s="120" t="s">
        <v>993</v>
      </c>
      <c r="B789" s="120" t="s">
        <v>643</v>
      </c>
      <c r="C789" s="120" t="s">
        <v>1172</v>
      </c>
      <c r="D789" s="121">
        <v>2015</v>
      </c>
      <c r="E789" s="120">
        <v>11</v>
      </c>
      <c r="F789" s="122">
        <v>24</v>
      </c>
      <c r="G789" s="123" t="s">
        <v>860</v>
      </c>
      <c r="H789" s="124" t="s">
        <v>646</v>
      </c>
      <c r="I789" s="102" t="s">
        <v>525</v>
      </c>
      <c r="J789" s="120" t="s">
        <v>647</v>
      </c>
      <c r="K789" s="120" t="s">
        <v>708</v>
      </c>
      <c r="L789" s="120">
        <v>1508</v>
      </c>
      <c r="M789" s="120" t="s">
        <v>664</v>
      </c>
      <c r="N789" s="126">
        <v>1751.3</v>
      </c>
      <c r="O789" s="18">
        <v>2015</v>
      </c>
    </row>
    <row r="790" spans="1:15">
      <c r="A790" s="120" t="s">
        <v>993</v>
      </c>
      <c r="B790" s="120" t="s">
        <v>643</v>
      </c>
      <c r="C790" s="120" t="s">
        <v>1173</v>
      </c>
      <c r="D790" s="121">
        <v>2015</v>
      </c>
      <c r="E790" s="120">
        <v>12</v>
      </c>
      <c r="F790" s="122">
        <v>2</v>
      </c>
      <c r="G790" s="123" t="s">
        <v>860</v>
      </c>
      <c r="H790" s="124" t="s">
        <v>646</v>
      </c>
      <c r="I790" s="125" t="s">
        <v>520</v>
      </c>
      <c r="J790" s="120" t="s">
        <v>651</v>
      </c>
      <c r="K790" s="120" t="s">
        <v>730</v>
      </c>
      <c r="L790" s="120">
        <v>1509</v>
      </c>
      <c r="M790" s="163" t="s">
        <v>653</v>
      </c>
      <c r="N790" s="126">
        <v>3756.44</v>
      </c>
      <c r="O790" s="18">
        <v>2015</v>
      </c>
    </row>
    <row r="791" spans="1:15">
      <c r="A791" s="120" t="s">
        <v>993</v>
      </c>
      <c r="B791" s="120" t="s">
        <v>643</v>
      </c>
      <c r="C791" s="120" t="s">
        <v>1174</v>
      </c>
      <c r="D791" s="121">
        <v>2015</v>
      </c>
      <c r="E791" s="120">
        <v>12</v>
      </c>
      <c r="F791" s="122">
        <v>2</v>
      </c>
      <c r="G791" s="123" t="s">
        <v>860</v>
      </c>
      <c r="H791" s="124" t="s">
        <v>646</v>
      </c>
      <c r="I791" s="125" t="s">
        <v>520</v>
      </c>
      <c r="J791" s="120" t="s">
        <v>651</v>
      </c>
      <c r="K791" s="120" t="s">
        <v>730</v>
      </c>
      <c r="L791" s="120">
        <v>1510</v>
      </c>
      <c r="M791" s="163" t="s">
        <v>653</v>
      </c>
      <c r="N791" s="126">
        <v>3547.68</v>
      </c>
      <c r="O791" s="18">
        <v>2015</v>
      </c>
    </row>
    <row r="792" spans="1:15">
      <c r="A792" s="120" t="s">
        <v>993</v>
      </c>
      <c r="B792" s="120" t="s">
        <v>643</v>
      </c>
      <c r="C792" s="120" t="s">
        <v>1175</v>
      </c>
      <c r="D792" s="121">
        <v>2015</v>
      </c>
      <c r="E792" s="120">
        <v>12</v>
      </c>
      <c r="F792" s="122">
        <v>4</v>
      </c>
      <c r="G792" s="123" t="s">
        <v>860</v>
      </c>
      <c r="H792" s="124" t="s">
        <v>657</v>
      </c>
      <c r="I792" s="125" t="s">
        <v>532</v>
      </c>
      <c r="J792" s="120" t="s">
        <v>658</v>
      </c>
      <c r="K792" s="120" t="s">
        <v>661</v>
      </c>
      <c r="L792" s="120">
        <v>1507</v>
      </c>
      <c r="M792" s="120" t="s">
        <v>654</v>
      </c>
      <c r="N792" s="126">
        <v>181977.42</v>
      </c>
      <c r="O792" s="18">
        <v>2015</v>
      </c>
    </row>
    <row r="793" spans="1:15">
      <c r="A793" s="120" t="s">
        <v>993</v>
      </c>
      <c r="B793" s="120" t="s">
        <v>643</v>
      </c>
      <c r="C793" s="120" t="s">
        <v>1176</v>
      </c>
      <c r="D793" s="121">
        <v>2015</v>
      </c>
      <c r="E793" s="120">
        <v>12</v>
      </c>
      <c r="F793" s="122">
        <v>4</v>
      </c>
      <c r="G793" s="123" t="s">
        <v>860</v>
      </c>
      <c r="H793" s="124" t="s">
        <v>657</v>
      </c>
      <c r="I793" s="125" t="s">
        <v>532</v>
      </c>
      <c r="J793" s="120" t="s">
        <v>658</v>
      </c>
      <c r="K793" s="120" t="s">
        <v>661</v>
      </c>
      <c r="L793" s="120">
        <v>1508</v>
      </c>
      <c r="M793" s="120" t="s">
        <v>654</v>
      </c>
      <c r="N793" s="126">
        <v>222459.47</v>
      </c>
      <c r="O793" s="18">
        <v>2015</v>
      </c>
    </row>
    <row r="794" spans="1:15">
      <c r="A794" s="120" t="s">
        <v>993</v>
      </c>
      <c r="B794" s="120" t="s">
        <v>643</v>
      </c>
      <c r="C794" s="120" t="s">
        <v>1177</v>
      </c>
      <c r="D794" s="121">
        <v>2015</v>
      </c>
      <c r="E794" s="120">
        <v>12</v>
      </c>
      <c r="F794" s="122">
        <v>4</v>
      </c>
      <c r="G794" s="123" t="s">
        <v>860</v>
      </c>
      <c r="H794" s="124" t="s">
        <v>657</v>
      </c>
      <c r="I794" s="125" t="s">
        <v>532</v>
      </c>
      <c r="J794" s="120" t="s">
        <v>658</v>
      </c>
      <c r="K794" s="120" t="s">
        <v>661</v>
      </c>
      <c r="L794" s="120">
        <v>1509</v>
      </c>
      <c r="M794" s="120" t="s">
        <v>654</v>
      </c>
      <c r="N794" s="126">
        <v>258579.9</v>
      </c>
      <c r="O794" s="18">
        <v>2015</v>
      </c>
    </row>
    <row r="795" spans="1:15">
      <c r="A795" s="120" t="s">
        <v>993</v>
      </c>
      <c r="B795" s="120" t="s">
        <v>643</v>
      </c>
      <c r="C795" s="120" t="s">
        <v>1178</v>
      </c>
      <c r="D795" s="121">
        <v>2015</v>
      </c>
      <c r="E795" s="120">
        <v>12</v>
      </c>
      <c r="F795" s="122">
        <v>4</v>
      </c>
      <c r="G795" s="123" t="s">
        <v>860</v>
      </c>
      <c r="H795" s="124" t="s">
        <v>657</v>
      </c>
      <c r="I795" s="125" t="s">
        <v>532</v>
      </c>
      <c r="J795" s="120" t="s">
        <v>658</v>
      </c>
      <c r="K795" s="120" t="s">
        <v>661</v>
      </c>
      <c r="L795" s="120">
        <v>1510</v>
      </c>
      <c r="M795" s="120" t="s">
        <v>654</v>
      </c>
      <c r="N795" s="126">
        <v>185325.71</v>
      </c>
      <c r="O795" s="18">
        <v>2015</v>
      </c>
    </row>
    <row r="796" spans="1:15">
      <c r="A796" s="120" t="s">
        <v>993</v>
      </c>
      <c r="B796" s="120" t="s">
        <v>643</v>
      </c>
      <c r="C796" s="120" t="s">
        <v>1179</v>
      </c>
      <c r="D796" s="121">
        <v>2015</v>
      </c>
      <c r="E796" s="120">
        <v>12</v>
      </c>
      <c r="F796" s="122">
        <v>8</v>
      </c>
      <c r="G796" s="123" t="s">
        <v>860</v>
      </c>
      <c r="H796" s="124" t="s">
        <v>657</v>
      </c>
      <c r="I796" s="125" t="s">
        <v>535</v>
      </c>
      <c r="J796" s="120" t="s">
        <v>658</v>
      </c>
      <c r="K796" s="120" t="s">
        <v>659</v>
      </c>
      <c r="L796" s="120">
        <v>1511</v>
      </c>
      <c r="M796" s="120" t="s">
        <v>654</v>
      </c>
      <c r="N796" s="126">
        <v>106620.83</v>
      </c>
      <c r="O796" s="18">
        <v>2015</v>
      </c>
    </row>
    <row r="797" spans="1:15">
      <c r="A797" s="120" t="s">
        <v>993</v>
      </c>
      <c r="B797" s="120" t="s">
        <v>643</v>
      </c>
      <c r="C797" s="120" t="s">
        <v>1180</v>
      </c>
      <c r="D797" s="121">
        <v>2015</v>
      </c>
      <c r="E797" s="120">
        <v>12</v>
      </c>
      <c r="F797" s="122">
        <v>8</v>
      </c>
      <c r="G797" s="123" t="s">
        <v>860</v>
      </c>
      <c r="H797" s="124" t="s">
        <v>646</v>
      </c>
      <c r="I797" s="125" t="s">
        <v>526</v>
      </c>
      <c r="J797" s="120" t="s">
        <v>647</v>
      </c>
      <c r="K797" s="120" t="s">
        <v>1017</v>
      </c>
      <c r="L797" s="120">
        <v>1509</v>
      </c>
      <c r="M797" s="120" t="s">
        <v>654</v>
      </c>
      <c r="N797" s="126">
        <v>3972</v>
      </c>
      <c r="O797" s="18">
        <v>2015</v>
      </c>
    </row>
    <row r="798" spans="1:15">
      <c r="A798" s="120" t="s">
        <v>993</v>
      </c>
      <c r="B798" s="120" t="s">
        <v>643</v>
      </c>
      <c r="C798" s="120" t="s">
        <v>1181</v>
      </c>
      <c r="D798" s="121">
        <v>2015</v>
      </c>
      <c r="E798" s="120">
        <v>12</v>
      </c>
      <c r="F798" s="122">
        <v>9</v>
      </c>
      <c r="G798" s="123" t="s">
        <v>860</v>
      </c>
      <c r="H798" s="124" t="s">
        <v>646</v>
      </c>
      <c r="I798" s="102" t="s">
        <v>518</v>
      </c>
      <c r="J798" s="120" t="s">
        <v>651</v>
      </c>
      <c r="K798" s="120" t="s">
        <v>694</v>
      </c>
      <c r="L798" s="120">
        <v>1509</v>
      </c>
      <c r="M798" s="120" t="s">
        <v>654</v>
      </c>
      <c r="N798" s="126">
        <v>2964.77</v>
      </c>
      <c r="O798" s="18">
        <v>2015</v>
      </c>
    </row>
    <row r="799" spans="1:15">
      <c r="A799" s="120" t="s">
        <v>993</v>
      </c>
      <c r="B799" s="120" t="s">
        <v>643</v>
      </c>
      <c r="C799" s="120" t="s">
        <v>1181</v>
      </c>
      <c r="D799" s="121">
        <v>2015</v>
      </c>
      <c r="E799" s="120">
        <v>12</v>
      </c>
      <c r="F799" s="122">
        <v>9</v>
      </c>
      <c r="G799" s="123" t="s">
        <v>860</v>
      </c>
      <c r="H799" s="124" t="s">
        <v>646</v>
      </c>
      <c r="I799" s="102" t="s">
        <v>518</v>
      </c>
      <c r="J799" s="120" t="s">
        <v>651</v>
      </c>
      <c r="K799" s="120" t="s">
        <v>694</v>
      </c>
      <c r="L799" s="120">
        <v>1509</v>
      </c>
      <c r="M799" s="120" t="s">
        <v>654</v>
      </c>
      <c r="N799" s="126">
        <v>4909.1099999999997</v>
      </c>
      <c r="O799" s="18">
        <v>2015</v>
      </c>
    </row>
    <row r="800" spans="1:15">
      <c r="A800" s="120" t="s">
        <v>993</v>
      </c>
      <c r="B800" s="120" t="s">
        <v>643</v>
      </c>
      <c r="C800" s="120" t="s">
        <v>1181</v>
      </c>
      <c r="D800" s="121">
        <v>2015</v>
      </c>
      <c r="E800" s="120">
        <v>12</v>
      </c>
      <c r="F800" s="122">
        <v>9</v>
      </c>
      <c r="G800" s="123" t="s">
        <v>860</v>
      </c>
      <c r="H800" s="124" t="s">
        <v>646</v>
      </c>
      <c r="I800" s="102" t="s">
        <v>518</v>
      </c>
      <c r="J800" s="120" t="s">
        <v>651</v>
      </c>
      <c r="K800" s="120" t="s">
        <v>694</v>
      </c>
      <c r="L800" s="120">
        <v>1510</v>
      </c>
      <c r="M800" s="120" t="s">
        <v>654</v>
      </c>
      <c r="N800" s="126">
        <v>2917.93</v>
      </c>
      <c r="O800" s="18">
        <v>2015</v>
      </c>
    </row>
    <row r="801" spans="1:15">
      <c r="A801" s="120" t="s">
        <v>993</v>
      </c>
      <c r="B801" s="120" t="s">
        <v>643</v>
      </c>
      <c r="C801" s="120" t="s">
        <v>1181</v>
      </c>
      <c r="D801" s="121">
        <v>2015</v>
      </c>
      <c r="E801" s="120">
        <v>12</v>
      </c>
      <c r="F801" s="122">
        <v>9</v>
      </c>
      <c r="G801" s="123" t="s">
        <v>860</v>
      </c>
      <c r="H801" s="124" t="s">
        <v>646</v>
      </c>
      <c r="I801" s="102" t="s">
        <v>518</v>
      </c>
      <c r="J801" s="120" t="s">
        <v>651</v>
      </c>
      <c r="K801" s="120" t="s">
        <v>694</v>
      </c>
      <c r="L801" s="120">
        <v>1510</v>
      </c>
      <c r="M801" s="120" t="s">
        <v>654</v>
      </c>
      <c r="N801" s="126">
        <v>4758.24</v>
      </c>
      <c r="O801" s="18">
        <v>2015</v>
      </c>
    </row>
    <row r="802" spans="1:15">
      <c r="A802" s="120" t="s">
        <v>993</v>
      </c>
      <c r="B802" s="120" t="s">
        <v>643</v>
      </c>
      <c r="C802" s="120" t="s">
        <v>1181</v>
      </c>
      <c r="D802" s="121">
        <v>2015</v>
      </c>
      <c r="E802" s="120">
        <v>12</v>
      </c>
      <c r="F802" s="122">
        <v>9</v>
      </c>
      <c r="G802" s="123" t="s">
        <v>860</v>
      </c>
      <c r="H802" s="124" t="s">
        <v>646</v>
      </c>
      <c r="I802" s="102" t="s">
        <v>518</v>
      </c>
      <c r="J802" s="120" t="s">
        <v>651</v>
      </c>
      <c r="K802" s="120" t="s">
        <v>694</v>
      </c>
      <c r="L802" s="120">
        <v>1511</v>
      </c>
      <c r="M802" s="120" t="s">
        <v>654</v>
      </c>
      <c r="N802" s="126">
        <v>3677.56</v>
      </c>
      <c r="O802" s="18">
        <v>2015</v>
      </c>
    </row>
    <row r="803" spans="1:15">
      <c r="A803" s="120" t="s">
        <v>993</v>
      </c>
      <c r="B803" s="120" t="s">
        <v>643</v>
      </c>
      <c r="C803" s="120" t="s">
        <v>1181</v>
      </c>
      <c r="D803" s="121">
        <v>2015</v>
      </c>
      <c r="E803" s="120">
        <v>12</v>
      </c>
      <c r="F803" s="122">
        <v>9</v>
      </c>
      <c r="G803" s="123" t="s">
        <v>860</v>
      </c>
      <c r="H803" s="124" t="s">
        <v>646</v>
      </c>
      <c r="I803" s="102" t="s">
        <v>518</v>
      </c>
      <c r="J803" s="120" t="s">
        <v>651</v>
      </c>
      <c r="K803" s="120" t="s">
        <v>694</v>
      </c>
      <c r="L803" s="120">
        <v>1511</v>
      </c>
      <c r="M803" s="120" t="s">
        <v>654</v>
      </c>
      <c r="N803" s="126">
        <v>7312.17</v>
      </c>
      <c r="O803" s="18">
        <v>2015</v>
      </c>
    </row>
    <row r="804" spans="1:15">
      <c r="A804" s="120" t="s">
        <v>993</v>
      </c>
      <c r="B804" s="120" t="s">
        <v>643</v>
      </c>
      <c r="C804" s="120" t="s">
        <v>1182</v>
      </c>
      <c r="D804" s="121">
        <v>2015</v>
      </c>
      <c r="E804" s="120">
        <v>12</v>
      </c>
      <c r="F804" s="122">
        <v>15</v>
      </c>
      <c r="G804" s="123" t="s">
        <v>860</v>
      </c>
      <c r="H804" s="124" t="s">
        <v>646</v>
      </c>
      <c r="I804" s="106" t="s">
        <v>527</v>
      </c>
      <c r="J804" s="120" t="s">
        <v>647</v>
      </c>
      <c r="K804" s="120" t="s">
        <v>1007</v>
      </c>
      <c r="L804" s="120">
        <v>1509</v>
      </c>
      <c r="M804" s="120" t="s">
        <v>654</v>
      </c>
      <c r="N804" s="126">
        <v>2156.9699999999998</v>
      </c>
      <c r="O804" s="18">
        <v>2015</v>
      </c>
    </row>
    <row r="805" spans="1:15">
      <c r="A805" s="120" t="s">
        <v>993</v>
      </c>
      <c r="B805" s="120" t="s">
        <v>643</v>
      </c>
      <c r="C805" s="120" t="s">
        <v>1182</v>
      </c>
      <c r="D805" s="121">
        <v>2015</v>
      </c>
      <c r="E805" s="120">
        <v>12</v>
      </c>
      <c r="F805" s="122">
        <v>15</v>
      </c>
      <c r="G805" s="123" t="s">
        <v>860</v>
      </c>
      <c r="H805" s="124" t="s">
        <v>646</v>
      </c>
      <c r="I805" s="106" t="s">
        <v>527</v>
      </c>
      <c r="J805" s="120" t="s">
        <v>647</v>
      </c>
      <c r="K805" s="120" t="s">
        <v>1007</v>
      </c>
      <c r="L805" s="120">
        <v>1510</v>
      </c>
      <c r="M805" s="120" t="s">
        <v>654</v>
      </c>
      <c r="N805" s="126">
        <v>2031.57</v>
      </c>
      <c r="O805" s="18">
        <v>2015</v>
      </c>
    </row>
    <row r="806" spans="1:15">
      <c r="A806" s="120" t="s">
        <v>993</v>
      </c>
      <c r="B806" s="120" t="s">
        <v>643</v>
      </c>
      <c r="C806" s="120" t="s">
        <v>1182</v>
      </c>
      <c r="D806" s="121">
        <v>2015</v>
      </c>
      <c r="E806" s="120">
        <v>12</v>
      </c>
      <c r="F806" s="122">
        <v>15</v>
      </c>
      <c r="G806" s="123" t="s">
        <v>860</v>
      </c>
      <c r="H806" s="124" t="s">
        <v>646</v>
      </c>
      <c r="I806" s="106" t="s">
        <v>527</v>
      </c>
      <c r="J806" s="120" t="s">
        <v>647</v>
      </c>
      <c r="K806" s="120" t="s">
        <v>1007</v>
      </c>
      <c r="L806" s="120">
        <v>1511</v>
      </c>
      <c r="M806" s="120" t="s">
        <v>654</v>
      </c>
      <c r="N806" s="126">
        <v>1958.97</v>
      </c>
      <c r="O806" s="18">
        <v>2015</v>
      </c>
    </row>
    <row r="807" spans="1:15">
      <c r="A807" s="120" t="s">
        <v>993</v>
      </c>
      <c r="B807" s="120" t="s">
        <v>643</v>
      </c>
      <c r="C807" s="120" t="s">
        <v>1183</v>
      </c>
      <c r="D807" s="121">
        <v>2015</v>
      </c>
      <c r="E807" s="120">
        <v>12</v>
      </c>
      <c r="F807" s="122">
        <v>15</v>
      </c>
      <c r="G807" s="123" t="s">
        <v>860</v>
      </c>
      <c r="H807" s="124" t="s">
        <v>646</v>
      </c>
      <c r="I807" s="102" t="s">
        <v>518</v>
      </c>
      <c r="J807" s="120" t="s">
        <v>651</v>
      </c>
      <c r="K807" s="120" t="s">
        <v>694</v>
      </c>
      <c r="L807" s="120">
        <v>1502</v>
      </c>
      <c r="M807" s="120" t="s">
        <v>654</v>
      </c>
      <c r="N807" s="126">
        <v>5891.68</v>
      </c>
      <c r="O807" s="18">
        <v>2015</v>
      </c>
    </row>
    <row r="808" spans="1:15">
      <c r="A808" s="120" t="s">
        <v>993</v>
      </c>
      <c r="B808" s="120" t="s">
        <v>643</v>
      </c>
      <c r="C808" s="120" t="s">
        <v>1183</v>
      </c>
      <c r="D808" s="121">
        <v>2015</v>
      </c>
      <c r="E808" s="120">
        <v>12</v>
      </c>
      <c r="F808" s="122">
        <v>15</v>
      </c>
      <c r="G808" s="123" t="s">
        <v>860</v>
      </c>
      <c r="H808" s="124" t="s">
        <v>646</v>
      </c>
      <c r="I808" s="102" t="s">
        <v>518</v>
      </c>
      <c r="J808" s="120" t="s">
        <v>651</v>
      </c>
      <c r="K808" s="120" t="s">
        <v>694</v>
      </c>
      <c r="L808" s="120">
        <v>1503</v>
      </c>
      <c r="M808" s="120" t="s">
        <v>654</v>
      </c>
      <c r="N808" s="126">
        <v>3255.8</v>
      </c>
      <c r="O808" s="18">
        <v>2015</v>
      </c>
    </row>
    <row r="809" spans="1:15">
      <c r="A809" s="120" t="s">
        <v>993</v>
      </c>
      <c r="B809" s="120" t="s">
        <v>643</v>
      </c>
      <c r="C809" s="120" t="s">
        <v>1183</v>
      </c>
      <c r="D809" s="121">
        <v>2015</v>
      </c>
      <c r="E809" s="120">
        <v>12</v>
      </c>
      <c r="F809" s="122">
        <v>15</v>
      </c>
      <c r="G809" s="123" t="s">
        <v>860</v>
      </c>
      <c r="H809" s="124" t="s">
        <v>646</v>
      </c>
      <c r="I809" s="102" t="s">
        <v>518</v>
      </c>
      <c r="J809" s="120" t="s">
        <v>651</v>
      </c>
      <c r="K809" s="120" t="s">
        <v>694</v>
      </c>
      <c r="L809" s="120">
        <v>1503</v>
      </c>
      <c r="M809" s="120" t="s">
        <v>654</v>
      </c>
      <c r="N809" s="126">
        <v>5751.85</v>
      </c>
      <c r="O809" s="18">
        <v>2015</v>
      </c>
    </row>
    <row r="810" spans="1:15">
      <c r="A810" s="120" t="s">
        <v>993</v>
      </c>
      <c r="B810" s="120" t="s">
        <v>643</v>
      </c>
      <c r="C810" s="120" t="s">
        <v>1183</v>
      </c>
      <c r="D810" s="121">
        <v>2015</v>
      </c>
      <c r="E810" s="120">
        <v>12</v>
      </c>
      <c r="F810" s="122">
        <v>15</v>
      </c>
      <c r="G810" s="123" t="s">
        <v>860</v>
      </c>
      <c r="H810" s="124" t="s">
        <v>646</v>
      </c>
      <c r="I810" s="102" t="s">
        <v>518</v>
      </c>
      <c r="J810" s="120" t="s">
        <v>651</v>
      </c>
      <c r="K810" s="120" t="s">
        <v>694</v>
      </c>
      <c r="L810" s="120">
        <v>1504</v>
      </c>
      <c r="M810" s="120" t="s">
        <v>654</v>
      </c>
      <c r="N810" s="126">
        <v>3167.86</v>
      </c>
      <c r="O810" s="18">
        <v>2015</v>
      </c>
    </row>
    <row r="811" spans="1:15">
      <c r="A811" s="120" t="s">
        <v>993</v>
      </c>
      <c r="B811" s="120" t="s">
        <v>643</v>
      </c>
      <c r="C811" s="120" t="s">
        <v>1183</v>
      </c>
      <c r="D811" s="121">
        <v>2015</v>
      </c>
      <c r="E811" s="120">
        <v>12</v>
      </c>
      <c r="F811" s="122">
        <v>15</v>
      </c>
      <c r="G811" s="123" t="s">
        <v>860</v>
      </c>
      <c r="H811" s="124" t="s">
        <v>646</v>
      </c>
      <c r="I811" s="102" t="s">
        <v>518</v>
      </c>
      <c r="J811" s="120" t="s">
        <v>651</v>
      </c>
      <c r="K811" s="120" t="s">
        <v>694</v>
      </c>
      <c r="L811" s="120">
        <v>1504</v>
      </c>
      <c r="M811" s="120" t="s">
        <v>654</v>
      </c>
      <c r="N811" s="126">
        <v>5490.56</v>
      </c>
      <c r="O811" s="18">
        <v>2015</v>
      </c>
    </row>
    <row r="812" spans="1:15">
      <c r="A812" s="120" t="s">
        <v>993</v>
      </c>
      <c r="B812" s="120" t="s">
        <v>643</v>
      </c>
      <c r="C812" s="120" t="s">
        <v>1184</v>
      </c>
      <c r="D812" s="121">
        <v>2015</v>
      </c>
      <c r="E812" s="120">
        <v>12</v>
      </c>
      <c r="F812" s="122">
        <v>16</v>
      </c>
      <c r="G812" s="123" t="s">
        <v>860</v>
      </c>
      <c r="H812" s="124" t="s">
        <v>657</v>
      </c>
      <c r="I812" s="109" t="s">
        <v>513</v>
      </c>
      <c r="J812" s="120" t="s">
        <v>658</v>
      </c>
      <c r="K812" s="120" t="s">
        <v>652</v>
      </c>
      <c r="L812" s="120">
        <v>1510</v>
      </c>
      <c r="M812" s="120" t="s">
        <v>649</v>
      </c>
      <c r="N812" s="126">
        <v>21881.72</v>
      </c>
      <c r="O812" s="18">
        <v>2015</v>
      </c>
    </row>
    <row r="813" spans="1:15">
      <c r="A813" s="120" t="s">
        <v>993</v>
      </c>
      <c r="B813" s="120" t="s">
        <v>643</v>
      </c>
      <c r="C813" s="120" t="s">
        <v>1185</v>
      </c>
      <c r="D813" s="121">
        <v>2015</v>
      </c>
      <c r="E813" s="120">
        <v>12</v>
      </c>
      <c r="F813" s="122">
        <v>24</v>
      </c>
      <c r="G813" s="123" t="s">
        <v>860</v>
      </c>
      <c r="H813" s="124" t="s">
        <v>646</v>
      </c>
      <c r="I813" s="102" t="s">
        <v>525</v>
      </c>
      <c r="J813" s="120" t="s">
        <v>647</v>
      </c>
      <c r="K813" s="120" t="s">
        <v>708</v>
      </c>
      <c r="L813" s="120">
        <v>1509</v>
      </c>
      <c r="M813" s="120" t="s">
        <v>654</v>
      </c>
      <c r="N813" s="126">
        <v>25854.49</v>
      </c>
      <c r="O813" s="18">
        <v>2015</v>
      </c>
    </row>
    <row r="814" spans="1:15">
      <c r="A814" s="120" t="s">
        <v>993</v>
      </c>
      <c r="B814" s="120" t="s">
        <v>643</v>
      </c>
      <c r="C814" s="120" t="s">
        <v>1185</v>
      </c>
      <c r="D814" s="121">
        <v>2015</v>
      </c>
      <c r="E814" s="120">
        <v>12</v>
      </c>
      <c r="F814" s="122">
        <v>24</v>
      </c>
      <c r="G814" s="123" t="s">
        <v>860</v>
      </c>
      <c r="H814" s="124" t="s">
        <v>646</v>
      </c>
      <c r="I814" s="102" t="s">
        <v>525</v>
      </c>
      <c r="J814" s="120" t="s">
        <v>647</v>
      </c>
      <c r="K814" s="120" t="s">
        <v>708</v>
      </c>
      <c r="L814" s="120">
        <v>1509</v>
      </c>
      <c r="M814" s="120" t="s">
        <v>653</v>
      </c>
      <c r="N814" s="126">
        <v>26712</v>
      </c>
      <c r="O814" s="18">
        <v>2015</v>
      </c>
    </row>
    <row r="815" spans="1:15">
      <c r="A815" s="120" t="s">
        <v>993</v>
      </c>
      <c r="B815" s="120" t="s">
        <v>643</v>
      </c>
      <c r="C815" s="120" t="s">
        <v>1185</v>
      </c>
      <c r="D815" s="121">
        <v>2015</v>
      </c>
      <c r="E815" s="120">
        <v>12</v>
      </c>
      <c r="F815" s="122">
        <v>24</v>
      </c>
      <c r="G815" s="123" t="s">
        <v>860</v>
      </c>
      <c r="H815" s="124" t="s">
        <v>646</v>
      </c>
      <c r="I815" s="102" t="s">
        <v>525</v>
      </c>
      <c r="J815" s="120" t="s">
        <v>647</v>
      </c>
      <c r="K815" s="120" t="s">
        <v>708</v>
      </c>
      <c r="L815" s="120">
        <v>1509</v>
      </c>
      <c r="M815" s="120" t="s">
        <v>664</v>
      </c>
      <c r="N815" s="126">
        <v>1664.19</v>
      </c>
      <c r="O815" s="18">
        <v>2015</v>
      </c>
    </row>
    <row r="816" spans="1:15">
      <c r="A816" s="120" t="s">
        <v>993</v>
      </c>
      <c r="B816" s="120" t="s">
        <v>643</v>
      </c>
      <c r="C816" s="122" t="s">
        <v>1186</v>
      </c>
      <c r="D816" s="121">
        <v>2016</v>
      </c>
      <c r="E816" s="120">
        <v>1</v>
      </c>
      <c r="F816" s="122">
        <v>7</v>
      </c>
      <c r="G816" s="123" t="s">
        <v>860</v>
      </c>
      <c r="H816" s="124" t="s">
        <v>646</v>
      </c>
      <c r="I816" s="125" t="s">
        <v>526</v>
      </c>
      <c r="J816" s="120" t="s">
        <v>647</v>
      </c>
      <c r="K816" s="120" t="s">
        <v>1017</v>
      </c>
      <c r="L816" s="120">
        <v>1510</v>
      </c>
      <c r="M816" s="120" t="s">
        <v>654</v>
      </c>
      <c r="N816" s="126">
        <v>3834.5</v>
      </c>
      <c r="O816" s="18">
        <v>2015</v>
      </c>
    </row>
    <row r="817" spans="1:15">
      <c r="A817" s="120" t="s">
        <v>993</v>
      </c>
      <c r="B817" s="120" t="s">
        <v>643</v>
      </c>
      <c r="C817" s="122" t="s">
        <v>1187</v>
      </c>
      <c r="D817" s="121">
        <v>2016</v>
      </c>
      <c r="E817" s="120">
        <v>1</v>
      </c>
      <c r="F817" s="122">
        <v>7</v>
      </c>
      <c r="G817" s="123" t="s">
        <v>860</v>
      </c>
      <c r="H817" s="124" t="s">
        <v>646</v>
      </c>
      <c r="I817" s="125" t="s">
        <v>511</v>
      </c>
      <c r="J817" s="120" t="s">
        <v>647</v>
      </c>
      <c r="K817" s="120" t="s">
        <v>652</v>
      </c>
      <c r="L817" s="120">
        <v>1511</v>
      </c>
      <c r="M817" s="120" t="s">
        <v>654</v>
      </c>
      <c r="N817" s="126">
        <v>661948.02</v>
      </c>
      <c r="O817" s="18">
        <v>2015</v>
      </c>
    </row>
    <row r="818" spans="1:15">
      <c r="A818" s="120" t="s">
        <v>993</v>
      </c>
      <c r="B818" s="120" t="s">
        <v>643</v>
      </c>
      <c r="C818" s="122" t="s">
        <v>1188</v>
      </c>
      <c r="D818" s="121">
        <v>2016</v>
      </c>
      <c r="E818" s="120">
        <v>1</v>
      </c>
      <c r="F818" s="122">
        <v>8</v>
      </c>
      <c r="G818" s="123" t="s">
        <v>860</v>
      </c>
      <c r="H818" s="124" t="s">
        <v>657</v>
      </c>
      <c r="I818" s="125" t="s">
        <v>535</v>
      </c>
      <c r="J818" s="120" t="s">
        <v>658</v>
      </c>
      <c r="K818" s="120" t="s">
        <v>659</v>
      </c>
      <c r="L818" s="120">
        <v>1512</v>
      </c>
      <c r="M818" s="120" t="s">
        <v>654</v>
      </c>
      <c r="N818" s="126">
        <v>140560.72</v>
      </c>
      <c r="O818" s="18">
        <v>2015</v>
      </c>
    </row>
    <row r="819" spans="1:15">
      <c r="A819" s="120" t="s">
        <v>993</v>
      </c>
      <c r="B819" s="120" t="s">
        <v>643</v>
      </c>
      <c r="C819" s="122" t="s">
        <v>1189</v>
      </c>
      <c r="D819" s="121">
        <v>2016</v>
      </c>
      <c r="E819" s="120">
        <v>1</v>
      </c>
      <c r="F819" s="122">
        <v>8</v>
      </c>
      <c r="G819" s="123" t="s">
        <v>860</v>
      </c>
      <c r="H819" s="124" t="s">
        <v>646</v>
      </c>
      <c r="I819" s="102" t="s">
        <v>531</v>
      </c>
      <c r="J819" s="120" t="s">
        <v>647</v>
      </c>
      <c r="K819" s="120" t="s">
        <v>659</v>
      </c>
      <c r="L819" s="120">
        <v>1508</v>
      </c>
      <c r="M819" s="120" t="s">
        <v>664</v>
      </c>
      <c r="N819" s="126">
        <v>2917.5</v>
      </c>
      <c r="O819" s="18">
        <v>2015</v>
      </c>
    </row>
    <row r="820" spans="1:15" s="134" customFormat="1">
      <c r="A820" s="164" t="s">
        <v>993</v>
      </c>
      <c r="B820" s="164" t="s">
        <v>643</v>
      </c>
      <c r="C820" s="165" t="s">
        <v>1190</v>
      </c>
      <c r="D820" s="166">
        <v>2016</v>
      </c>
      <c r="E820" s="164">
        <v>1</v>
      </c>
      <c r="F820" s="165">
        <v>20</v>
      </c>
      <c r="G820" s="167" t="s">
        <v>860</v>
      </c>
      <c r="H820" s="168" t="s">
        <v>646</v>
      </c>
      <c r="I820" s="169" t="s">
        <v>502</v>
      </c>
      <c r="J820" s="164" t="s">
        <v>647</v>
      </c>
      <c r="K820" s="164" t="s">
        <v>1022</v>
      </c>
      <c r="L820" s="164">
        <v>1409</v>
      </c>
      <c r="M820" s="164" t="s">
        <v>653</v>
      </c>
      <c r="N820" s="170">
        <f>5828.54/4</f>
        <v>1457.135</v>
      </c>
      <c r="O820" s="16">
        <v>2014</v>
      </c>
    </row>
    <row r="821" spans="1:15" s="134" customFormat="1">
      <c r="A821" s="164" t="s">
        <v>993</v>
      </c>
      <c r="B821" s="164" t="s">
        <v>643</v>
      </c>
      <c r="C821" s="165" t="s">
        <v>1190</v>
      </c>
      <c r="D821" s="166">
        <v>2016</v>
      </c>
      <c r="E821" s="164">
        <v>1</v>
      </c>
      <c r="F821" s="165">
        <v>20</v>
      </c>
      <c r="G821" s="167" t="s">
        <v>860</v>
      </c>
      <c r="H821" s="168" t="s">
        <v>646</v>
      </c>
      <c r="I821" s="169" t="s">
        <v>502</v>
      </c>
      <c r="J821" s="164" t="s">
        <v>647</v>
      </c>
      <c r="K821" s="164" t="s">
        <v>1022</v>
      </c>
      <c r="L821" s="164">
        <v>1410</v>
      </c>
      <c r="M821" s="164" t="s">
        <v>653</v>
      </c>
      <c r="N821" s="170">
        <f t="shared" ref="N821:N823" si="4">5828.54/4</f>
        <v>1457.135</v>
      </c>
      <c r="O821" s="16">
        <v>2014</v>
      </c>
    </row>
    <row r="822" spans="1:15" s="134" customFormat="1">
      <c r="A822" s="164" t="s">
        <v>993</v>
      </c>
      <c r="B822" s="164" t="s">
        <v>643</v>
      </c>
      <c r="C822" s="165" t="s">
        <v>1190</v>
      </c>
      <c r="D822" s="166">
        <v>2016</v>
      </c>
      <c r="E822" s="164">
        <v>1</v>
      </c>
      <c r="F822" s="165">
        <v>20</v>
      </c>
      <c r="G822" s="167" t="s">
        <v>860</v>
      </c>
      <c r="H822" s="168" t="s">
        <v>646</v>
      </c>
      <c r="I822" s="169" t="s">
        <v>502</v>
      </c>
      <c r="J822" s="164" t="s">
        <v>647</v>
      </c>
      <c r="K822" s="164" t="s">
        <v>1022</v>
      </c>
      <c r="L822" s="164">
        <v>1411</v>
      </c>
      <c r="M822" s="164" t="s">
        <v>653</v>
      </c>
      <c r="N822" s="170">
        <f t="shared" si="4"/>
        <v>1457.135</v>
      </c>
      <c r="O822" s="16">
        <v>2014</v>
      </c>
    </row>
    <row r="823" spans="1:15" s="134" customFormat="1">
      <c r="A823" s="164" t="s">
        <v>993</v>
      </c>
      <c r="B823" s="164" t="s">
        <v>643</v>
      </c>
      <c r="C823" s="165" t="s">
        <v>1190</v>
      </c>
      <c r="D823" s="166">
        <v>2016</v>
      </c>
      <c r="E823" s="164">
        <v>1</v>
      </c>
      <c r="F823" s="165">
        <v>20</v>
      </c>
      <c r="G823" s="167" t="s">
        <v>860</v>
      </c>
      <c r="H823" s="168" t="s">
        <v>646</v>
      </c>
      <c r="I823" s="169" t="s">
        <v>502</v>
      </c>
      <c r="J823" s="164" t="s">
        <v>647</v>
      </c>
      <c r="K823" s="164" t="s">
        <v>1022</v>
      </c>
      <c r="L823" s="164">
        <v>1412</v>
      </c>
      <c r="M823" s="164" t="s">
        <v>653</v>
      </c>
      <c r="N823" s="170">
        <f t="shared" si="4"/>
        <v>1457.135</v>
      </c>
      <c r="O823" s="16">
        <v>2014</v>
      </c>
    </row>
    <row r="824" spans="1:15">
      <c r="A824" s="120" t="s">
        <v>993</v>
      </c>
      <c r="B824" s="120" t="s">
        <v>643</v>
      </c>
      <c r="C824" s="122" t="s">
        <v>1191</v>
      </c>
      <c r="D824" s="121">
        <v>2016</v>
      </c>
      <c r="E824" s="120">
        <v>1</v>
      </c>
      <c r="F824" s="122">
        <v>22</v>
      </c>
      <c r="G824" s="123" t="s">
        <v>860</v>
      </c>
      <c r="H824" s="124" t="s">
        <v>646</v>
      </c>
      <c r="I824" s="102" t="s">
        <v>525</v>
      </c>
      <c r="J824" s="120" t="s">
        <v>647</v>
      </c>
      <c r="K824" s="120" t="s">
        <v>708</v>
      </c>
      <c r="L824" s="120">
        <v>1510</v>
      </c>
      <c r="M824" s="120" t="s">
        <v>664</v>
      </c>
      <c r="N824" s="126">
        <v>1566.17</v>
      </c>
      <c r="O824" s="18">
        <v>2015</v>
      </c>
    </row>
    <row r="825" spans="1:15">
      <c r="A825" s="120" t="s">
        <v>993</v>
      </c>
      <c r="B825" s="120" t="s">
        <v>643</v>
      </c>
      <c r="C825" s="122" t="s">
        <v>1192</v>
      </c>
      <c r="D825" s="121">
        <v>2016</v>
      </c>
      <c r="E825" s="120">
        <v>1</v>
      </c>
      <c r="F825" s="122">
        <v>27</v>
      </c>
      <c r="G825" s="123" t="s">
        <v>860</v>
      </c>
      <c r="H825" s="124" t="s">
        <v>646</v>
      </c>
      <c r="I825" s="102" t="s">
        <v>531</v>
      </c>
      <c r="J825" s="120" t="s">
        <v>647</v>
      </c>
      <c r="K825" s="120" t="s">
        <v>659</v>
      </c>
      <c r="L825" s="120">
        <v>1509</v>
      </c>
      <c r="M825" s="120" t="s">
        <v>664</v>
      </c>
      <c r="N825" s="126">
        <v>2645.06</v>
      </c>
      <c r="O825" s="18">
        <v>2015</v>
      </c>
    </row>
    <row r="826" spans="1:15">
      <c r="A826" s="120" t="s">
        <v>993</v>
      </c>
      <c r="B826" s="120" t="s">
        <v>643</v>
      </c>
      <c r="C826" s="122" t="s">
        <v>1193</v>
      </c>
      <c r="D826" s="121">
        <v>2016</v>
      </c>
      <c r="E826" s="120">
        <v>2</v>
      </c>
      <c r="F826" s="122">
        <v>18</v>
      </c>
      <c r="G826" s="123" t="s">
        <v>860</v>
      </c>
      <c r="H826" s="124" t="s">
        <v>657</v>
      </c>
      <c r="I826" s="109" t="s">
        <v>513</v>
      </c>
      <c r="J826" s="120" t="s">
        <v>658</v>
      </c>
      <c r="K826" s="120" t="s">
        <v>652</v>
      </c>
      <c r="L826" s="120">
        <v>1512</v>
      </c>
      <c r="M826" s="120" t="s">
        <v>649</v>
      </c>
      <c r="N826" s="126">
        <v>20957.41</v>
      </c>
      <c r="O826" s="18">
        <v>2015</v>
      </c>
    </row>
    <row r="827" spans="1:15">
      <c r="A827" s="120" t="s">
        <v>993</v>
      </c>
      <c r="B827" s="120" t="s">
        <v>643</v>
      </c>
      <c r="C827" s="122" t="s">
        <v>1194</v>
      </c>
      <c r="D827" s="121">
        <v>2016</v>
      </c>
      <c r="E827" s="120">
        <v>2</v>
      </c>
      <c r="F827" s="122">
        <v>18</v>
      </c>
      <c r="G827" s="123" t="s">
        <v>860</v>
      </c>
      <c r="H827" s="124" t="s">
        <v>657</v>
      </c>
      <c r="I827" s="109" t="s">
        <v>513</v>
      </c>
      <c r="J827" s="120" t="s">
        <v>658</v>
      </c>
      <c r="K827" s="120" t="s">
        <v>652</v>
      </c>
      <c r="L827" s="120">
        <v>1511</v>
      </c>
      <c r="M827" s="120" t="s">
        <v>649</v>
      </c>
      <c r="N827" s="126">
        <v>4833.8599999999997</v>
      </c>
      <c r="O827" s="18">
        <v>2015</v>
      </c>
    </row>
    <row r="828" spans="1:15">
      <c r="A828" s="120" t="s">
        <v>993</v>
      </c>
      <c r="B828" s="120" t="s">
        <v>643</v>
      </c>
      <c r="C828" s="122" t="s">
        <v>1195</v>
      </c>
      <c r="D828" s="121">
        <v>2016</v>
      </c>
      <c r="E828" s="120">
        <v>2</v>
      </c>
      <c r="F828" s="122">
        <v>18</v>
      </c>
      <c r="G828" s="123" t="s">
        <v>860</v>
      </c>
      <c r="H828" s="124" t="s">
        <v>646</v>
      </c>
      <c r="I828" s="102" t="s">
        <v>531</v>
      </c>
      <c r="J828" s="120" t="s">
        <v>647</v>
      </c>
      <c r="K828" s="120" t="s">
        <v>659</v>
      </c>
      <c r="L828" s="120">
        <v>1510</v>
      </c>
      <c r="M828" s="120" t="s">
        <v>664</v>
      </c>
      <c r="N828" s="126">
        <v>2320</v>
      </c>
      <c r="O828" s="18">
        <v>2015</v>
      </c>
    </row>
    <row r="829" spans="1:15">
      <c r="A829" s="120" t="s">
        <v>993</v>
      </c>
      <c r="B829" s="120" t="s">
        <v>643</v>
      </c>
      <c r="C829" s="122" t="s">
        <v>1196</v>
      </c>
      <c r="D829" s="121">
        <v>2016</v>
      </c>
      <c r="E829" s="120">
        <v>3</v>
      </c>
      <c r="F829" s="122">
        <v>1</v>
      </c>
      <c r="G829" s="123" t="s">
        <v>860</v>
      </c>
      <c r="H829" s="124" t="s">
        <v>646</v>
      </c>
      <c r="I829" s="102" t="s">
        <v>525</v>
      </c>
      <c r="J829" s="120" t="s">
        <v>647</v>
      </c>
      <c r="K829" s="120" t="s">
        <v>708</v>
      </c>
      <c r="L829" s="120">
        <v>1511</v>
      </c>
      <c r="M829" s="120" t="s">
        <v>664</v>
      </c>
      <c r="N829" s="126">
        <v>1464.21</v>
      </c>
      <c r="O829" s="18">
        <v>2015</v>
      </c>
    </row>
    <row r="830" spans="1:15">
      <c r="A830" s="120" t="s">
        <v>993</v>
      </c>
      <c r="B830" s="120" t="s">
        <v>643</v>
      </c>
      <c r="C830" s="122" t="s">
        <v>1196</v>
      </c>
      <c r="D830" s="121">
        <v>2016</v>
      </c>
      <c r="E830" s="120">
        <v>3</v>
      </c>
      <c r="F830" s="122">
        <v>1</v>
      </c>
      <c r="G830" s="123" t="s">
        <v>860</v>
      </c>
      <c r="H830" s="124" t="s">
        <v>646</v>
      </c>
      <c r="I830" s="102" t="s">
        <v>525</v>
      </c>
      <c r="J830" s="120" t="s">
        <v>647</v>
      </c>
      <c r="K830" s="120" t="s">
        <v>708</v>
      </c>
      <c r="L830" s="120">
        <v>1511</v>
      </c>
      <c r="M830" s="120" t="s">
        <v>653</v>
      </c>
      <c r="N830" s="126">
        <v>25084.51</v>
      </c>
      <c r="O830" s="18">
        <v>2015</v>
      </c>
    </row>
    <row r="831" spans="1:15">
      <c r="A831" s="120" t="s">
        <v>993</v>
      </c>
      <c r="B831" s="120" t="s">
        <v>643</v>
      </c>
      <c r="C831" s="122" t="s">
        <v>1196</v>
      </c>
      <c r="D831" s="121">
        <v>2016</v>
      </c>
      <c r="E831" s="120">
        <v>3</v>
      </c>
      <c r="F831" s="122">
        <v>1</v>
      </c>
      <c r="G831" s="123" t="s">
        <v>860</v>
      </c>
      <c r="H831" s="124" t="s">
        <v>646</v>
      </c>
      <c r="I831" s="102" t="s">
        <v>525</v>
      </c>
      <c r="J831" s="120" t="s">
        <v>647</v>
      </c>
      <c r="K831" s="120" t="s">
        <v>708</v>
      </c>
      <c r="L831" s="120">
        <v>1511</v>
      </c>
      <c r="M831" s="120" t="s">
        <v>654</v>
      </c>
      <c r="N831" s="126">
        <v>19627.46</v>
      </c>
      <c r="O831" s="18">
        <v>2015</v>
      </c>
    </row>
    <row r="832" spans="1:15">
      <c r="A832" s="120" t="s">
        <v>993</v>
      </c>
      <c r="B832" s="120" t="s">
        <v>643</v>
      </c>
      <c r="C832" s="171" t="s">
        <v>1197</v>
      </c>
      <c r="D832" s="121">
        <v>2016</v>
      </c>
      <c r="E832" s="120">
        <v>3</v>
      </c>
      <c r="F832" s="122">
        <v>1</v>
      </c>
      <c r="G832" s="123" t="s">
        <v>860</v>
      </c>
      <c r="H832" s="124" t="s">
        <v>646</v>
      </c>
      <c r="I832" s="102" t="s">
        <v>518</v>
      </c>
      <c r="J832" s="120" t="s">
        <v>651</v>
      </c>
      <c r="K832" s="120" t="s">
        <v>694</v>
      </c>
      <c r="L832" s="120">
        <v>1512</v>
      </c>
      <c r="M832" s="120" t="s">
        <v>654</v>
      </c>
      <c r="N832" s="126">
        <v>3577.32</v>
      </c>
      <c r="O832" s="18">
        <v>2015</v>
      </c>
    </row>
    <row r="833" spans="1:15">
      <c r="A833" s="120" t="s">
        <v>993</v>
      </c>
      <c r="B833" s="120" t="s">
        <v>643</v>
      </c>
      <c r="C833" s="171" t="s">
        <v>1197</v>
      </c>
      <c r="D833" s="121">
        <v>2016</v>
      </c>
      <c r="E833" s="120">
        <v>3</v>
      </c>
      <c r="F833" s="122">
        <v>1</v>
      </c>
      <c r="G833" s="123" t="s">
        <v>860</v>
      </c>
      <c r="H833" s="124" t="s">
        <v>646</v>
      </c>
      <c r="I833" s="102" t="s">
        <v>518</v>
      </c>
      <c r="J833" s="120" t="s">
        <v>651</v>
      </c>
      <c r="K833" s="120" t="s">
        <v>694</v>
      </c>
      <c r="L833" s="120">
        <v>1512</v>
      </c>
      <c r="M833" s="120" t="s">
        <v>654</v>
      </c>
      <c r="N833" s="126">
        <v>7043.51</v>
      </c>
      <c r="O833" s="18">
        <v>2015</v>
      </c>
    </row>
    <row r="834" spans="1:15">
      <c r="A834" s="120" t="s">
        <v>993</v>
      </c>
      <c r="B834" s="120" t="s">
        <v>643</v>
      </c>
      <c r="C834" s="171" t="s">
        <v>1197</v>
      </c>
      <c r="D834" s="121">
        <v>2016</v>
      </c>
      <c r="E834" s="120">
        <v>3</v>
      </c>
      <c r="F834" s="122">
        <v>1</v>
      </c>
      <c r="G834" s="123" t="s">
        <v>860</v>
      </c>
      <c r="H834" s="124" t="s">
        <v>646</v>
      </c>
      <c r="I834" s="102" t="s">
        <v>518</v>
      </c>
      <c r="J834" s="120" t="s">
        <v>651</v>
      </c>
      <c r="K834" s="120" t="s">
        <v>694</v>
      </c>
      <c r="L834" s="120">
        <v>1601</v>
      </c>
      <c r="M834" s="120" t="s">
        <v>654</v>
      </c>
      <c r="N834" s="126">
        <v>12507.74</v>
      </c>
      <c r="O834" s="18">
        <v>2016</v>
      </c>
    </row>
    <row r="835" spans="1:15">
      <c r="A835" s="120" t="s">
        <v>993</v>
      </c>
      <c r="B835" s="120" t="s">
        <v>643</v>
      </c>
      <c r="C835" s="171" t="s">
        <v>1197</v>
      </c>
      <c r="D835" s="121">
        <v>2016</v>
      </c>
      <c r="E835" s="120">
        <v>3</v>
      </c>
      <c r="F835" s="122">
        <v>1</v>
      </c>
      <c r="G835" s="123" t="s">
        <v>860</v>
      </c>
      <c r="H835" s="124" t="s">
        <v>646</v>
      </c>
      <c r="I835" s="102" t="s">
        <v>518</v>
      </c>
      <c r="J835" s="120" t="s">
        <v>651</v>
      </c>
      <c r="K835" s="120" t="s">
        <v>694</v>
      </c>
      <c r="L835" s="120">
        <v>1601</v>
      </c>
      <c r="M835" s="120" t="s">
        <v>654</v>
      </c>
      <c r="N835" s="126">
        <v>44992.34</v>
      </c>
      <c r="O835" s="18">
        <v>2016</v>
      </c>
    </row>
    <row r="836" spans="1:15" s="134" customFormat="1">
      <c r="A836" s="164" t="s">
        <v>993</v>
      </c>
      <c r="B836" s="164" t="s">
        <v>643</v>
      </c>
      <c r="C836" s="165" t="s">
        <v>1198</v>
      </c>
      <c r="D836" s="166">
        <v>2016</v>
      </c>
      <c r="E836" s="164">
        <v>3</v>
      </c>
      <c r="F836" s="165">
        <v>3</v>
      </c>
      <c r="G836" s="167" t="s">
        <v>860</v>
      </c>
      <c r="H836" s="168" t="s">
        <v>646</v>
      </c>
      <c r="I836" s="169" t="s">
        <v>502</v>
      </c>
      <c r="J836" s="164" t="s">
        <v>647</v>
      </c>
      <c r="K836" s="164" t="s">
        <v>1022</v>
      </c>
      <c r="L836" s="164">
        <v>1306</v>
      </c>
      <c r="M836" s="164" t="s">
        <v>653</v>
      </c>
      <c r="N836" s="170">
        <f>38827.33/9</f>
        <v>4314.1477777777782</v>
      </c>
      <c r="O836" s="16">
        <v>2013</v>
      </c>
    </row>
    <row r="837" spans="1:15" s="134" customFormat="1">
      <c r="A837" s="164" t="s">
        <v>993</v>
      </c>
      <c r="B837" s="164" t="s">
        <v>643</v>
      </c>
      <c r="C837" s="165" t="s">
        <v>1198</v>
      </c>
      <c r="D837" s="166">
        <v>2016</v>
      </c>
      <c r="E837" s="164">
        <v>3</v>
      </c>
      <c r="F837" s="165">
        <v>3</v>
      </c>
      <c r="G837" s="167" t="s">
        <v>860</v>
      </c>
      <c r="H837" s="168" t="s">
        <v>646</v>
      </c>
      <c r="I837" s="169" t="s">
        <v>502</v>
      </c>
      <c r="J837" s="164" t="s">
        <v>647</v>
      </c>
      <c r="K837" s="164" t="s">
        <v>1022</v>
      </c>
      <c r="L837" s="164">
        <v>1307</v>
      </c>
      <c r="M837" s="164" t="s">
        <v>653</v>
      </c>
      <c r="N837" s="170">
        <f t="shared" ref="N837:N844" si="5">38827.33/9</f>
        <v>4314.1477777777782</v>
      </c>
      <c r="O837" s="16">
        <v>2013</v>
      </c>
    </row>
    <row r="838" spans="1:15" s="134" customFormat="1">
      <c r="A838" s="164" t="s">
        <v>993</v>
      </c>
      <c r="B838" s="164" t="s">
        <v>643</v>
      </c>
      <c r="C838" s="165" t="s">
        <v>1198</v>
      </c>
      <c r="D838" s="166">
        <v>2016</v>
      </c>
      <c r="E838" s="164">
        <v>3</v>
      </c>
      <c r="F838" s="165">
        <v>3</v>
      </c>
      <c r="G838" s="167" t="s">
        <v>860</v>
      </c>
      <c r="H838" s="168" t="s">
        <v>646</v>
      </c>
      <c r="I838" s="169" t="s">
        <v>502</v>
      </c>
      <c r="J838" s="164" t="s">
        <v>647</v>
      </c>
      <c r="K838" s="164" t="s">
        <v>1022</v>
      </c>
      <c r="L838" s="164">
        <v>1308</v>
      </c>
      <c r="M838" s="164" t="s">
        <v>653</v>
      </c>
      <c r="N838" s="170">
        <f t="shared" si="5"/>
        <v>4314.1477777777782</v>
      </c>
      <c r="O838" s="16">
        <v>2013</v>
      </c>
    </row>
    <row r="839" spans="1:15" s="134" customFormat="1">
      <c r="A839" s="164" t="s">
        <v>993</v>
      </c>
      <c r="B839" s="164" t="s">
        <v>643</v>
      </c>
      <c r="C839" s="165" t="s">
        <v>1198</v>
      </c>
      <c r="D839" s="166">
        <v>2016</v>
      </c>
      <c r="E839" s="164">
        <v>3</v>
      </c>
      <c r="F839" s="165">
        <v>3</v>
      </c>
      <c r="G839" s="167" t="s">
        <v>860</v>
      </c>
      <c r="H839" s="168" t="s">
        <v>646</v>
      </c>
      <c r="I839" s="169" t="s">
        <v>502</v>
      </c>
      <c r="J839" s="164" t="s">
        <v>647</v>
      </c>
      <c r="K839" s="164" t="s">
        <v>1022</v>
      </c>
      <c r="L839" s="164">
        <v>1309</v>
      </c>
      <c r="M839" s="164" t="s">
        <v>653</v>
      </c>
      <c r="N839" s="170">
        <f t="shared" si="5"/>
        <v>4314.1477777777782</v>
      </c>
      <c r="O839" s="16">
        <v>2013</v>
      </c>
    </row>
    <row r="840" spans="1:15" s="134" customFormat="1">
      <c r="A840" s="164" t="s">
        <v>993</v>
      </c>
      <c r="B840" s="164" t="s">
        <v>643</v>
      </c>
      <c r="C840" s="165" t="s">
        <v>1198</v>
      </c>
      <c r="D840" s="166">
        <v>2016</v>
      </c>
      <c r="E840" s="164">
        <v>3</v>
      </c>
      <c r="F840" s="165">
        <v>3</v>
      </c>
      <c r="G840" s="167" t="s">
        <v>860</v>
      </c>
      <c r="H840" s="168" t="s">
        <v>646</v>
      </c>
      <c r="I840" s="169" t="s">
        <v>502</v>
      </c>
      <c r="J840" s="164" t="s">
        <v>647</v>
      </c>
      <c r="K840" s="164" t="s">
        <v>1022</v>
      </c>
      <c r="L840" s="164">
        <v>1310</v>
      </c>
      <c r="M840" s="164" t="s">
        <v>653</v>
      </c>
      <c r="N840" s="170">
        <f t="shared" si="5"/>
        <v>4314.1477777777782</v>
      </c>
      <c r="O840" s="16">
        <v>2013</v>
      </c>
    </row>
    <row r="841" spans="1:15" s="134" customFormat="1">
      <c r="A841" s="164" t="s">
        <v>993</v>
      </c>
      <c r="B841" s="164" t="s">
        <v>643</v>
      </c>
      <c r="C841" s="165" t="s">
        <v>1198</v>
      </c>
      <c r="D841" s="166">
        <v>2016</v>
      </c>
      <c r="E841" s="164">
        <v>3</v>
      </c>
      <c r="F841" s="165">
        <v>3</v>
      </c>
      <c r="G841" s="167" t="s">
        <v>860</v>
      </c>
      <c r="H841" s="168" t="s">
        <v>646</v>
      </c>
      <c r="I841" s="169" t="s">
        <v>502</v>
      </c>
      <c r="J841" s="164" t="s">
        <v>647</v>
      </c>
      <c r="K841" s="164" t="s">
        <v>1022</v>
      </c>
      <c r="L841" s="164">
        <v>1311</v>
      </c>
      <c r="M841" s="164" t="s">
        <v>653</v>
      </c>
      <c r="N841" s="170">
        <f t="shared" si="5"/>
        <v>4314.1477777777782</v>
      </c>
      <c r="O841" s="16">
        <v>2013</v>
      </c>
    </row>
    <row r="842" spans="1:15" s="134" customFormat="1">
      <c r="A842" s="164" t="s">
        <v>993</v>
      </c>
      <c r="B842" s="164" t="s">
        <v>643</v>
      </c>
      <c r="C842" s="165" t="s">
        <v>1198</v>
      </c>
      <c r="D842" s="166">
        <v>2016</v>
      </c>
      <c r="E842" s="164">
        <v>3</v>
      </c>
      <c r="F842" s="165">
        <v>3</v>
      </c>
      <c r="G842" s="167" t="s">
        <v>860</v>
      </c>
      <c r="H842" s="168" t="s">
        <v>646</v>
      </c>
      <c r="I842" s="169" t="s">
        <v>502</v>
      </c>
      <c r="J842" s="164" t="s">
        <v>647</v>
      </c>
      <c r="K842" s="164" t="s">
        <v>1022</v>
      </c>
      <c r="L842" s="164">
        <v>1312</v>
      </c>
      <c r="M842" s="164" t="s">
        <v>653</v>
      </c>
      <c r="N842" s="170">
        <f t="shared" si="5"/>
        <v>4314.1477777777782</v>
      </c>
      <c r="O842" s="16">
        <v>2013</v>
      </c>
    </row>
    <row r="843" spans="1:15" s="134" customFormat="1">
      <c r="A843" s="164" t="s">
        <v>993</v>
      </c>
      <c r="B843" s="164" t="s">
        <v>643</v>
      </c>
      <c r="C843" s="165" t="s">
        <v>1198</v>
      </c>
      <c r="D843" s="166">
        <v>2016</v>
      </c>
      <c r="E843" s="164">
        <v>3</v>
      </c>
      <c r="F843" s="165">
        <v>3</v>
      </c>
      <c r="G843" s="167" t="s">
        <v>860</v>
      </c>
      <c r="H843" s="168" t="s">
        <v>646</v>
      </c>
      <c r="I843" s="169" t="s">
        <v>502</v>
      </c>
      <c r="J843" s="164" t="s">
        <v>647</v>
      </c>
      <c r="K843" s="164" t="s">
        <v>1022</v>
      </c>
      <c r="L843" s="164">
        <v>1401</v>
      </c>
      <c r="M843" s="164" t="s">
        <v>653</v>
      </c>
      <c r="N843" s="170">
        <f t="shared" si="5"/>
        <v>4314.1477777777782</v>
      </c>
      <c r="O843" s="16">
        <v>2013</v>
      </c>
    </row>
    <row r="844" spans="1:15" s="134" customFormat="1">
      <c r="A844" s="164" t="s">
        <v>993</v>
      </c>
      <c r="B844" s="164" t="s">
        <v>643</v>
      </c>
      <c r="C844" s="165" t="s">
        <v>1198</v>
      </c>
      <c r="D844" s="166">
        <v>2016</v>
      </c>
      <c r="E844" s="164">
        <v>3</v>
      </c>
      <c r="F844" s="165">
        <v>3</v>
      </c>
      <c r="G844" s="167" t="s">
        <v>860</v>
      </c>
      <c r="H844" s="168" t="s">
        <v>646</v>
      </c>
      <c r="I844" s="169" t="s">
        <v>502</v>
      </c>
      <c r="J844" s="164" t="s">
        <v>647</v>
      </c>
      <c r="K844" s="164" t="s">
        <v>1022</v>
      </c>
      <c r="L844" s="164">
        <v>1402</v>
      </c>
      <c r="M844" s="164" t="s">
        <v>653</v>
      </c>
      <c r="N844" s="170">
        <f t="shared" si="5"/>
        <v>4314.1477777777782</v>
      </c>
      <c r="O844" s="16">
        <v>2013</v>
      </c>
    </row>
    <row r="845" spans="1:15">
      <c r="A845" s="120" t="s">
        <v>993</v>
      </c>
      <c r="B845" s="120" t="s">
        <v>643</v>
      </c>
      <c r="C845" s="122" t="s">
        <v>1199</v>
      </c>
      <c r="D845" s="121">
        <v>2016</v>
      </c>
      <c r="E845" s="120">
        <v>3</v>
      </c>
      <c r="F845" s="122">
        <v>3</v>
      </c>
      <c r="G845" s="123" t="s">
        <v>860</v>
      </c>
      <c r="H845" s="124" t="s">
        <v>646</v>
      </c>
      <c r="I845" s="125" t="s">
        <v>529</v>
      </c>
      <c r="J845" s="120" t="s">
        <v>647</v>
      </c>
      <c r="K845" s="120" t="s">
        <v>668</v>
      </c>
      <c r="L845" s="120">
        <v>1507</v>
      </c>
      <c r="M845" s="120" t="s">
        <v>654</v>
      </c>
      <c r="N845" s="126">
        <v>1514</v>
      </c>
      <c r="O845" s="18">
        <v>2015</v>
      </c>
    </row>
    <row r="846" spans="1:15">
      <c r="A846" s="120" t="s">
        <v>993</v>
      </c>
      <c r="B846" s="120" t="s">
        <v>643</v>
      </c>
      <c r="C846" s="122" t="s">
        <v>1200</v>
      </c>
      <c r="D846" s="121">
        <v>2016</v>
      </c>
      <c r="E846" s="120">
        <v>3</v>
      </c>
      <c r="F846" s="122">
        <v>3</v>
      </c>
      <c r="G846" s="123" t="s">
        <v>860</v>
      </c>
      <c r="H846" s="124" t="s">
        <v>646</v>
      </c>
      <c r="I846" s="125" t="s">
        <v>529</v>
      </c>
      <c r="J846" s="120" t="s">
        <v>647</v>
      </c>
      <c r="K846" s="120" t="s">
        <v>668</v>
      </c>
      <c r="L846" s="120">
        <v>1508</v>
      </c>
      <c r="M846" s="120" t="s">
        <v>654</v>
      </c>
      <c r="N846" s="126">
        <v>1505.01</v>
      </c>
      <c r="O846" s="18">
        <v>2015</v>
      </c>
    </row>
    <row r="847" spans="1:15">
      <c r="A847" s="120" t="s">
        <v>993</v>
      </c>
      <c r="B847" s="120" t="s">
        <v>643</v>
      </c>
      <c r="C847" s="122" t="s">
        <v>1201</v>
      </c>
      <c r="D847" s="121">
        <v>2016</v>
      </c>
      <c r="E847" s="120">
        <v>3</v>
      </c>
      <c r="F847" s="122">
        <v>3</v>
      </c>
      <c r="G847" s="123" t="s">
        <v>860</v>
      </c>
      <c r="H847" s="124" t="s">
        <v>646</v>
      </c>
      <c r="I847" s="125" t="s">
        <v>529</v>
      </c>
      <c r="J847" s="120" t="s">
        <v>647</v>
      </c>
      <c r="K847" s="120" t="s">
        <v>668</v>
      </c>
      <c r="L847" s="120">
        <v>1509</v>
      </c>
      <c r="M847" s="120" t="s">
        <v>654</v>
      </c>
      <c r="N847" s="126">
        <v>1425.51</v>
      </c>
      <c r="O847" s="18">
        <v>2015</v>
      </c>
    </row>
    <row r="848" spans="1:15">
      <c r="A848" s="120" t="s">
        <v>993</v>
      </c>
      <c r="B848" s="120" t="s">
        <v>643</v>
      </c>
      <c r="C848" s="122" t="s">
        <v>1202</v>
      </c>
      <c r="D848" s="121">
        <v>2016</v>
      </c>
      <c r="E848" s="120">
        <v>3</v>
      </c>
      <c r="F848" s="122">
        <v>3</v>
      </c>
      <c r="G848" s="123" t="s">
        <v>860</v>
      </c>
      <c r="H848" s="124" t="s">
        <v>646</v>
      </c>
      <c r="I848" s="125" t="s">
        <v>529</v>
      </c>
      <c r="J848" s="120" t="s">
        <v>647</v>
      </c>
      <c r="K848" s="120" t="s">
        <v>668</v>
      </c>
      <c r="L848" s="120">
        <v>1510</v>
      </c>
      <c r="M848" s="120" t="s">
        <v>654</v>
      </c>
      <c r="N848" s="126">
        <v>1253</v>
      </c>
      <c r="O848" s="18">
        <v>2015</v>
      </c>
    </row>
    <row r="849" spans="1:15">
      <c r="A849" s="120" t="s">
        <v>993</v>
      </c>
      <c r="B849" s="120" t="s">
        <v>643</v>
      </c>
      <c r="C849" s="122" t="s">
        <v>1203</v>
      </c>
      <c r="D849" s="121">
        <v>2016</v>
      </c>
      <c r="E849" s="120">
        <v>3</v>
      </c>
      <c r="F849" s="122">
        <v>8</v>
      </c>
      <c r="G849" s="123" t="s">
        <v>860</v>
      </c>
      <c r="H849" s="124" t="s">
        <v>646</v>
      </c>
      <c r="I849" s="102" t="s">
        <v>519</v>
      </c>
      <c r="J849" s="120" t="s">
        <v>651</v>
      </c>
      <c r="K849" s="120" t="s">
        <v>675</v>
      </c>
      <c r="L849" s="120">
        <v>1508</v>
      </c>
      <c r="M849" s="120" t="s">
        <v>664</v>
      </c>
      <c r="N849" s="126">
        <v>2641.32</v>
      </c>
      <c r="O849" s="18">
        <v>2015</v>
      </c>
    </row>
    <row r="850" spans="1:15">
      <c r="A850" s="120" t="s">
        <v>993</v>
      </c>
      <c r="B850" s="120" t="s">
        <v>643</v>
      </c>
      <c r="C850" s="122" t="s">
        <v>1204</v>
      </c>
      <c r="D850" s="121">
        <v>2016</v>
      </c>
      <c r="E850" s="120">
        <v>3</v>
      </c>
      <c r="F850" s="122">
        <v>8</v>
      </c>
      <c r="G850" s="123" t="s">
        <v>860</v>
      </c>
      <c r="H850" s="124" t="s">
        <v>646</v>
      </c>
      <c r="I850" s="102" t="s">
        <v>519</v>
      </c>
      <c r="J850" s="120" t="s">
        <v>651</v>
      </c>
      <c r="K850" s="120" t="s">
        <v>675</v>
      </c>
      <c r="L850" s="120">
        <v>1509</v>
      </c>
      <c r="M850" s="120" t="s">
        <v>664</v>
      </c>
      <c r="N850" s="126">
        <v>2536.44</v>
      </c>
      <c r="O850" s="18">
        <v>2015</v>
      </c>
    </row>
    <row r="851" spans="1:15">
      <c r="A851" s="120" t="s">
        <v>993</v>
      </c>
      <c r="B851" s="120" t="s">
        <v>643</v>
      </c>
      <c r="C851" s="122" t="s">
        <v>1205</v>
      </c>
      <c r="D851" s="121">
        <v>2016</v>
      </c>
      <c r="E851" s="120">
        <v>3</v>
      </c>
      <c r="F851" s="122">
        <v>9</v>
      </c>
      <c r="G851" s="123" t="s">
        <v>860</v>
      </c>
      <c r="H851" s="124" t="s">
        <v>646</v>
      </c>
      <c r="I851" s="125" t="s">
        <v>511</v>
      </c>
      <c r="J851" s="120" t="s">
        <v>647</v>
      </c>
      <c r="K851" s="120" t="s">
        <v>652</v>
      </c>
      <c r="L851" s="120">
        <v>1601</v>
      </c>
      <c r="M851" s="120" t="s">
        <v>654</v>
      </c>
      <c r="N851" s="126">
        <v>628811.97</v>
      </c>
      <c r="O851" s="18">
        <v>2016</v>
      </c>
    </row>
    <row r="852" spans="1:15">
      <c r="A852" s="120" t="s">
        <v>993</v>
      </c>
      <c r="B852" s="120" t="s">
        <v>643</v>
      </c>
      <c r="C852" s="122" t="s">
        <v>1206</v>
      </c>
      <c r="D852" s="121">
        <v>2016</v>
      </c>
      <c r="E852" s="120">
        <v>3</v>
      </c>
      <c r="F852" s="122">
        <v>9</v>
      </c>
      <c r="G852" s="123" t="s">
        <v>860</v>
      </c>
      <c r="H852" s="124" t="s">
        <v>646</v>
      </c>
      <c r="I852" s="125" t="s">
        <v>520</v>
      </c>
      <c r="J852" s="120" t="s">
        <v>651</v>
      </c>
      <c r="K852" s="120" t="s">
        <v>730</v>
      </c>
      <c r="L852" s="120">
        <v>1511</v>
      </c>
      <c r="M852" s="120" t="s">
        <v>653</v>
      </c>
      <c r="N852" s="126">
        <v>3386.69</v>
      </c>
      <c r="O852" s="18">
        <v>2015</v>
      </c>
    </row>
    <row r="853" spans="1:15">
      <c r="A853" s="120" t="s">
        <v>993</v>
      </c>
      <c r="B853" s="120" t="s">
        <v>643</v>
      </c>
      <c r="C853" s="122" t="s">
        <v>1207</v>
      </c>
      <c r="D853" s="121">
        <v>2016</v>
      </c>
      <c r="E853" s="120">
        <v>3</v>
      </c>
      <c r="F853" s="122">
        <v>9</v>
      </c>
      <c r="G853" s="123" t="s">
        <v>860</v>
      </c>
      <c r="H853" s="124" t="s">
        <v>646</v>
      </c>
      <c r="I853" s="125" t="s">
        <v>520</v>
      </c>
      <c r="J853" s="120" t="s">
        <v>651</v>
      </c>
      <c r="K853" s="120" t="s">
        <v>730</v>
      </c>
      <c r="L853" s="120">
        <v>1512</v>
      </c>
      <c r="M853" s="120" t="s">
        <v>653</v>
      </c>
      <c r="N853" s="126">
        <v>3283.58</v>
      </c>
      <c r="O853" s="18">
        <v>2015</v>
      </c>
    </row>
    <row r="854" spans="1:15">
      <c r="A854" s="120" t="s">
        <v>993</v>
      </c>
      <c r="B854" s="120" t="s">
        <v>643</v>
      </c>
      <c r="C854" s="122" t="s">
        <v>1208</v>
      </c>
      <c r="D854" s="121">
        <v>2016</v>
      </c>
      <c r="E854" s="120">
        <v>3</v>
      </c>
      <c r="F854" s="122">
        <v>9</v>
      </c>
      <c r="G854" s="123" t="s">
        <v>860</v>
      </c>
      <c r="H854" s="124" t="s">
        <v>646</v>
      </c>
      <c r="I854" s="125" t="s">
        <v>520</v>
      </c>
      <c r="J854" s="120" t="s">
        <v>651</v>
      </c>
      <c r="K854" s="120" t="s">
        <v>730</v>
      </c>
      <c r="L854" s="120">
        <v>1601</v>
      </c>
      <c r="M854" s="120" t="s">
        <v>653</v>
      </c>
      <c r="N854" s="126">
        <v>3144.69</v>
      </c>
      <c r="O854" s="18">
        <v>2016</v>
      </c>
    </row>
    <row r="855" spans="1:15">
      <c r="A855" s="120" t="s">
        <v>993</v>
      </c>
      <c r="B855" s="120" t="s">
        <v>643</v>
      </c>
      <c r="C855" s="122" t="s">
        <v>1209</v>
      </c>
      <c r="D855" s="121">
        <v>2016</v>
      </c>
      <c r="E855" s="120">
        <v>3</v>
      </c>
      <c r="F855" s="122">
        <v>14</v>
      </c>
      <c r="G855" s="123" t="s">
        <v>860</v>
      </c>
      <c r="H855" s="124" t="s">
        <v>646</v>
      </c>
      <c r="I855" s="125" t="s">
        <v>526</v>
      </c>
      <c r="J855" s="120" t="s">
        <v>647</v>
      </c>
      <c r="K855" s="120" t="s">
        <v>1017</v>
      </c>
      <c r="L855" s="120">
        <v>1511</v>
      </c>
      <c r="M855" s="120" t="s">
        <v>654</v>
      </c>
      <c r="N855" s="126">
        <v>3717.01</v>
      </c>
      <c r="O855" s="18">
        <v>2015</v>
      </c>
    </row>
    <row r="856" spans="1:15">
      <c r="A856" s="120" t="s">
        <v>993</v>
      </c>
      <c r="B856" s="120" t="s">
        <v>643</v>
      </c>
      <c r="C856" s="122" t="s">
        <v>1210</v>
      </c>
      <c r="D856" s="121">
        <v>2016</v>
      </c>
      <c r="E856" s="120">
        <v>3</v>
      </c>
      <c r="F856" s="122">
        <v>14</v>
      </c>
      <c r="G856" s="123" t="s">
        <v>860</v>
      </c>
      <c r="H856" s="124" t="s">
        <v>646</v>
      </c>
      <c r="I856" s="125" t="s">
        <v>526</v>
      </c>
      <c r="J856" s="120" t="s">
        <v>647</v>
      </c>
      <c r="K856" s="120" t="s">
        <v>1017</v>
      </c>
      <c r="L856" s="120">
        <v>1512</v>
      </c>
      <c r="M856" s="120" t="s">
        <v>654</v>
      </c>
      <c r="N856" s="126">
        <v>3557.51</v>
      </c>
      <c r="O856" s="18">
        <v>2015</v>
      </c>
    </row>
    <row r="857" spans="1:15">
      <c r="A857" s="120" t="s">
        <v>993</v>
      </c>
      <c r="B857" s="120" t="s">
        <v>643</v>
      </c>
      <c r="C857" s="122" t="s">
        <v>1211</v>
      </c>
      <c r="D857" s="121">
        <v>2016</v>
      </c>
      <c r="E857" s="120">
        <v>3</v>
      </c>
      <c r="F857" s="122">
        <v>15</v>
      </c>
      <c r="G857" s="123" t="s">
        <v>860</v>
      </c>
      <c r="H857" s="124" t="s">
        <v>657</v>
      </c>
      <c r="I857" s="109" t="s">
        <v>513</v>
      </c>
      <c r="J857" s="120" t="s">
        <v>658</v>
      </c>
      <c r="K857" s="120" t="s">
        <v>652</v>
      </c>
      <c r="L857" s="120">
        <v>1601</v>
      </c>
      <c r="M857" s="120" t="s">
        <v>649</v>
      </c>
      <c r="N857" s="126">
        <v>19529.29</v>
      </c>
      <c r="O857" s="18">
        <v>2016</v>
      </c>
    </row>
    <row r="858" spans="1:15">
      <c r="A858" s="120" t="s">
        <v>993</v>
      </c>
      <c r="B858" s="120" t="s">
        <v>643</v>
      </c>
      <c r="C858" s="122" t="s">
        <v>1212</v>
      </c>
      <c r="D858" s="121">
        <v>2016</v>
      </c>
      <c r="E858" s="120">
        <v>3</v>
      </c>
      <c r="F858" s="122">
        <v>22</v>
      </c>
      <c r="G858" s="123" t="s">
        <v>860</v>
      </c>
      <c r="H858" s="124" t="s">
        <v>646</v>
      </c>
      <c r="I858" s="106" t="s">
        <v>527</v>
      </c>
      <c r="J858" s="120" t="s">
        <v>647</v>
      </c>
      <c r="K858" s="120" t="s">
        <v>1007</v>
      </c>
      <c r="L858" s="120">
        <v>1512</v>
      </c>
      <c r="M858" s="120" t="s">
        <v>654</v>
      </c>
      <c r="N858" s="126">
        <v>1838.98</v>
      </c>
      <c r="O858" s="18">
        <v>2015</v>
      </c>
    </row>
    <row r="859" spans="1:15">
      <c r="A859" s="120" t="s">
        <v>993</v>
      </c>
      <c r="B859" s="120" t="s">
        <v>643</v>
      </c>
      <c r="C859" s="122" t="s">
        <v>1212</v>
      </c>
      <c r="D859" s="121">
        <v>2016</v>
      </c>
      <c r="E859" s="120">
        <v>3</v>
      </c>
      <c r="F859" s="122">
        <v>22</v>
      </c>
      <c r="G859" s="123" t="s">
        <v>860</v>
      </c>
      <c r="H859" s="124" t="s">
        <v>646</v>
      </c>
      <c r="I859" s="106" t="s">
        <v>527</v>
      </c>
      <c r="J859" s="120" t="s">
        <v>647</v>
      </c>
      <c r="K859" s="120" t="s">
        <v>1007</v>
      </c>
      <c r="L859" s="120">
        <v>1601</v>
      </c>
      <c r="M859" s="120" t="s">
        <v>654</v>
      </c>
      <c r="N859" s="126">
        <v>1782.56</v>
      </c>
      <c r="O859" s="18">
        <v>2016</v>
      </c>
    </row>
    <row r="860" spans="1:15">
      <c r="A860" s="120" t="s">
        <v>993</v>
      </c>
      <c r="B860" s="120" t="s">
        <v>643</v>
      </c>
      <c r="C860" s="122" t="s">
        <v>1212</v>
      </c>
      <c r="D860" s="121">
        <v>2016</v>
      </c>
      <c r="E860" s="120">
        <v>3</v>
      </c>
      <c r="F860" s="122">
        <v>22</v>
      </c>
      <c r="G860" s="123" t="s">
        <v>860</v>
      </c>
      <c r="H860" s="124" t="s">
        <v>646</v>
      </c>
      <c r="I860" s="106" t="s">
        <v>527</v>
      </c>
      <c r="J860" s="120" t="s">
        <v>647</v>
      </c>
      <c r="K860" s="120" t="s">
        <v>1007</v>
      </c>
      <c r="L860" s="120">
        <v>1602</v>
      </c>
      <c r="M860" s="120" t="s">
        <v>654</v>
      </c>
      <c r="N860" s="126">
        <v>1738.76</v>
      </c>
      <c r="O860" s="18">
        <v>2016</v>
      </c>
    </row>
    <row r="861" spans="1:15">
      <c r="A861" s="120" t="s">
        <v>993</v>
      </c>
      <c r="B861" s="120" t="s">
        <v>643</v>
      </c>
      <c r="C861" s="122" t="s">
        <v>1213</v>
      </c>
      <c r="D861" s="121">
        <v>2016</v>
      </c>
      <c r="E861" s="120">
        <v>3</v>
      </c>
      <c r="F861" s="122">
        <v>24</v>
      </c>
      <c r="G861" s="123" t="s">
        <v>860</v>
      </c>
      <c r="H861" s="124" t="s">
        <v>646</v>
      </c>
      <c r="I861" s="102" t="s">
        <v>525</v>
      </c>
      <c r="J861" s="120" t="s">
        <v>647</v>
      </c>
      <c r="K861" s="120" t="s">
        <v>708</v>
      </c>
      <c r="L861" s="120">
        <v>1512</v>
      </c>
      <c r="M861" s="120" t="s">
        <v>664</v>
      </c>
      <c r="N861" s="126">
        <v>1359.26</v>
      </c>
      <c r="O861" s="18">
        <v>2015</v>
      </c>
    </row>
    <row r="862" spans="1:15">
      <c r="A862" s="120" t="s">
        <v>993</v>
      </c>
      <c r="B862" s="120" t="s">
        <v>643</v>
      </c>
      <c r="C862" s="122" t="s">
        <v>1213</v>
      </c>
      <c r="D862" s="121">
        <v>2016</v>
      </c>
      <c r="E862" s="120">
        <v>3</v>
      </c>
      <c r="F862" s="122">
        <v>24</v>
      </c>
      <c r="G862" s="123" t="s">
        <v>860</v>
      </c>
      <c r="H862" s="124" t="s">
        <v>646</v>
      </c>
      <c r="I862" s="102" t="s">
        <v>525</v>
      </c>
      <c r="J862" s="120" t="s">
        <v>647</v>
      </c>
      <c r="K862" s="120" t="s">
        <v>708</v>
      </c>
      <c r="L862" s="120">
        <v>1512</v>
      </c>
      <c r="M862" s="120" t="s">
        <v>653</v>
      </c>
      <c r="N862" s="126">
        <v>24467.1</v>
      </c>
      <c r="O862" s="18">
        <v>2015</v>
      </c>
    </row>
    <row r="863" spans="1:15">
      <c r="A863" s="120" t="s">
        <v>993</v>
      </c>
      <c r="B863" s="120" t="s">
        <v>643</v>
      </c>
      <c r="C863" s="122" t="s">
        <v>1213</v>
      </c>
      <c r="D863" s="121">
        <v>2016</v>
      </c>
      <c r="E863" s="120">
        <v>3</v>
      </c>
      <c r="F863" s="122">
        <v>24</v>
      </c>
      <c r="G863" s="123" t="s">
        <v>860</v>
      </c>
      <c r="H863" s="124" t="s">
        <v>646</v>
      </c>
      <c r="I863" s="102" t="s">
        <v>525</v>
      </c>
      <c r="J863" s="120" t="s">
        <v>647</v>
      </c>
      <c r="K863" s="120" t="s">
        <v>708</v>
      </c>
      <c r="L863" s="120">
        <v>1512</v>
      </c>
      <c r="M863" s="120" t="s">
        <v>654</v>
      </c>
      <c r="N863" s="126">
        <v>23817.5</v>
      </c>
      <c r="O863" s="18">
        <v>2015</v>
      </c>
    </row>
    <row r="864" spans="1:15">
      <c r="A864" s="120" t="s">
        <v>993</v>
      </c>
      <c r="B864" s="120" t="s">
        <v>643</v>
      </c>
      <c r="C864" s="122" t="s">
        <v>1214</v>
      </c>
      <c r="D864" s="121">
        <v>2016</v>
      </c>
      <c r="E864" s="120">
        <v>3</v>
      </c>
      <c r="F864" s="122">
        <v>30</v>
      </c>
      <c r="G864" s="123" t="s">
        <v>860</v>
      </c>
      <c r="H864" s="124" t="s">
        <v>646</v>
      </c>
      <c r="I864" s="102" t="s">
        <v>531</v>
      </c>
      <c r="J864" s="120" t="s">
        <v>647</v>
      </c>
      <c r="K864" s="120" t="s">
        <v>659</v>
      </c>
      <c r="L864" s="120">
        <v>1511</v>
      </c>
      <c r="M864" s="120" t="s">
        <v>664</v>
      </c>
      <c r="N864" s="126">
        <v>2039.78</v>
      </c>
      <c r="O864" s="18">
        <v>2015</v>
      </c>
    </row>
    <row r="865" spans="1:15">
      <c r="A865" s="120" t="s">
        <v>993</v>
      </c>
      <c r="B865" s="120" t="s">
        <v>643</v>
      </c>
      <c r="C865" s="122" t="s">
        <v>1215</v>
      </c>
      <c r="D865" s="121">
        <v>2016</v>
      </c>
      <c r="E865" s="120">
        <v>4</v>
      </c>
      <c r="F865" s="122">
        <v>12</v>
      </c>
      <c r="G865" s="123" t="s">
        <v>860</v>
      </c>
      <c r="H865" s="124" t="s">
        <v>646</v>
      </c>
      <c r="I865" s="102" t="s">
        <v>531</v>
      </c>
      <c r="J865" s="120" t="s">
        <v>647</v>
      </c>
      <c r="K865" s="120" t="s">
        <v>659</v>
      </c>
      <c r="L865" s="120">
        <v>1512</v>
      </c>
      <c r="M865" s="120" t="s">
        <v>664</v>
      </c>
      <c r="N865" s="126">
        <v>1872.5</v>
      </c>
      <c r="O865" s="18">
        <v>2015</v>
      </c>
    </row>
    <row r="866" spans="1:15">
      <c r="A866" s="120" t="s">
        <v>993</v>
      </c>
      <c r="B866" s="120" t="s">
        <v>643</v>
      </c>
      <c r="C866" s="122" t="s">
        <v>1216</v>
      </c>
      <c r="D866" s="121">
        <v>2016</v>
      </c>
      <c r="E866" s="120">
        <v>4</v>
      </c>
      <c r="F866" s="122">
        <v>14</v>
      </c>
      <c r="G866" s="123" t="s">
        <v>860</v>
      </c>
      <c r="H866" s="124" t="s">
        <v>646</v>
      </c>
      <c r="I866" s="125" t="s">
        <v>526</v>
      </c>
      <c r="J866" s="120" t="s">
        <v>647</v>
      </c>
      <c r="K866" s="120" t="s">
        <v>1017</v>
      </c>
      <c r="L866" s="120">
        <v>1601</v>
      </c>
      <c r="M866" s="120" t="s">
        <v>654</v>
      </c>
      <c r="N866" s="126">
        <v>3439</v>
      </c>
      <c r="O866" s="18">
        <v>2016</v>
      </c>
    </row>
    <row r="867" spans="1:15">
      <c r="A867" s="120" t="s">
        <v>993</v>
      </c>
      <c r="B867" s="120" t="s">
        <v>643</v>
      </c>
      <c r="C867" s="122" t="s">
        <v>1217</v>
      </c>
      <c r="D867" s="121">
        <v>2016</v>
      </c>
      <c r="E867" s="120">
        <v>4</v>
      </c>
      <c r="F867" s="122">
        <v>15</v>
      </c>
      <c r="G867" s="123" t="s">
        <v>860</v>
      </c>
      <c r="H867" s="124" t="s">
        <v>657</v>
      </c>
      <c r="I867" s="109" t="s">
        <v>513</v>
      </c>
      <c r="J867" s="120" t="s">
        <v>658</v>
      </c>
      <c r="K867" s="120" t="s">
        <v>652</v>
      </c>
      <c r="L867" s="120">
        <v>1602</v>
      </c>
      <c r="M867" s="120" t="s">
        <v>649</v>
      </c>
      <c r="N867" s="126">
        <v>18424.509999999998</v>
      </c>
      <c r="O867" s="18">
        <v>2016</v>
      </c>
    </row>
    <row r="868" spans="1:15">
      <c r="A868" s="120" t="s">
        <v>993</v>
      </c>
      <c r="B868" s="120" t="s">
        <v>643</v>
      </c>
      <c r="C868" s="122" t="s">
        <v>1218</v>
      </c>
      <c r="D868" s="121">
        <v>2016</v>
      </c>
      <c r="E868" s="120">
        <v>4</v>
      </c>
      <c r="F868" s="122">
        <v>15</v>
      </c>
      <c r="G868" s="123" t="s">
        <v>860</v>
      </c>
      <c r="H868" s="124" t="s">
        <v>646</v>
      </c>
      <c r="I868" s="125" t="s">
        <v>529</v>
      </c>
      <c r="J868" s="120" t="s">
        <v>647</v>
      </c>
      <c r="K868" s="120" t="s">
        <v>668</v>
      </c>
      <c r="L868" s="120">
        <v>1511</v>
      </c>
      <c r="M868" s="120" t="s">
        <v>654</v>
      </c>
      <c r="N868" s="126">
        <v>1159.5</v>
      </c>
      <c r="O868" s="18">
        <v>2015</v>
      </c>
    </row>
    <row r="869" spans="1:15">
      <c r="A869" s="120" t="s">
        <v>993</v>
      </c>
      <c r="B869" s="120" t="s">
        <v>643</v>
      </c>
      <c r="C869" s="122" t="s">
        <v>1219</v>
      </c>
      <c r="D869" s="121">
        <v>2016</v>
      </c>
      <c r="E869" s="120">
        <v>4</v>
      </c>
      <c r="F869" s="122">
        <v>15</v>
      </c>
      <c r="G869" s="123" t="s">
        <v>860</v>
      </c>
      <c r="H869" s="124" t="s">
        <v>646</v>
      </c>
      <c r="I869" s="125" t="s">
        <v>529</v>
      </c>
      <c r="J869" s="120" t="s">
        <v>647</v>
      </c>
      <c r="K869" s="120" t="s">
        <v>668</v>
      </c>
      <c r="L869" s="120">
        <v>1512</v>
      </c>
      <c r="M869" s="120" t="s">
        <v>654</v>
      </c>
      <c r="N869" s="126">
        <v>1136</v>
      </c>
      <c r="O869" s="18">
        <v>2015</v>
      </c>
    </row>
    <row r="870" spans="1:15">
      <c r="A870" s="120" t="s">
        <v>993</v>
      </c>
      <c r="B870" s="120" t="s">
        <v>643</v>
      </c>
      <c r="C870" s="122" t="s">
        <v>1220</v>
      </c>
      <c r="D870" s="121">
        <v>2016</v>
      </c>
      <c r="E870" s="120">
        <v>4</v>
      </c>
      <c r="F870" s="122">
        <v>21</v>
      </c>
      <c r="G870" s="123" t="s">
        <v>860</v>
      </c>
      <c r="H870" s="124" t="s">
        <v>646</v>
      </c>
      <c r="I870" s="102" t="s">
        <v>525</v>
      </c>
      <c r="J870" s="120" t="s">
        <v>647</v>
      </c>
      <c r="K870" s="120" t="s">
        <v>708</v>
      </c>
      <c r="L870" s="120">
        <v>1601</v>
      </c>
      <c r="M870" s="120" t="s">
        <v>664</v>
      </c>
      <c r="N870" s="126">
        <v>1268.19</v>
      </c>
      <c r="O870" s="18">
        <v>2016</v>
      </c>
    </row>
    <row r="871" spans="1:15">
      <c r="A871" s="120" t="s">
        <v>993</v>
      </c>
      <c r="B871" s="120" t="s">
        <v>643</v>
      </c>
      <c r="C871" s="122" t="s">
        <v>1220</v>
      </c>
      <c r="D871" s="121">
        <v>2016</v>
      </c>
      <c r="E871" s="120">
        <v>4</v>
      </c>
      <c r="F871" s="122">
        <v>21</v>
      </c>
      <c r="G871" s="123" t="s">
        <v>860</v>
      </c>
      <c r="H871" s="124" t="s">
        <v>646</v>
      </c>
      <c r="I871" s="102" t="s">
        <v>525</v>
      </c>
      <c r="J871" s="120" t="s">
        <v>647</v>
      </c>
      <c r="K871" s="120" t="s">
        <v>708</v>
      </c>
      <c r="L871" s="120">
        <v>1601</v>
      </c>
      <c r="M871" s="120" t="s">
        <v>653</v>
      </c>
      <c r="N871" s="126">
        <v>23847.62</v>
      </c>
      <c r="O871" s="18">
        <v>2016</v>
      </c>
    </row>
    <row r="872" spans="1:15">
      <c r="A872" s="120" t="s">
        <v>993</v>
      </c>
      <c r="B872" s="120" t="s">
        <v>643</v>
      </c>
      <c r="C872" s="122" t="s">
        <v>1220</v>
      </c>
      <c r="D872" s="121">
        <v>2016</v>
      </c>
      <c r="E872" s="120">
        <v>4</v>
      </c>
      <c r="F872" s="122">
        <v>21</v>
      </c>
      <c r="G872" s="123" t="s">
        <v>860</v>
      </c>
      <c r="H872" s="124" t="s">
        <v>646</v>
      </c>
      <c r="I872" s="102" t="s">
        <v>525</v>
      </c>
      <c r="J872" s="120" t="s">
        <v>647</v>
      </c>
      <c r="K872" s="120" t="s">
        <v>708</v>
      </c>
      <c r="L872" s="120">
        <v>1601</v>
      </c>
      <c r="M872" s="120" t="s">
        <v>654</v>
      </c>
      <c r="N872" s="126">
        <v>21344.01</v>
      </c>
      <c r="O872" s="18">
        <v>2016</v>
      </c>
    </row>
    <row r="873" spans="1:15">
      <c r="A873" s="120" t="s">
        <v>993</v>
      </c>
      <c r="B873" s="120" t="s">
        <v>643</v>
      </c>
      <c r="C873" s="122" t="s">
        <v>1221</v>
      </c>
      <c r="D873" s="121">
        <v>2016</v>
      </c>
      <c r="E873" s="120">
        <v>5</v>
      </c>
      <c r="F873" s="122">
        <v>5</v>
      </c>
      <c r="G873" s="123" t="s">
        <v>860</v>
      </c>
      <c r="H873" s="124" t="s">
        <v>646</v>
      </c>
      <c r="I873" s="125" t="s">
        <v>526</v>
      </c>
      <c r="J873" s="120" t="s">
        <v>647</v>
      </c>
      <c r="K873" s="120" t="s">
        <v>1017</v>
      </c>
      <c r="L873" s="120">
        <v>1602</v>
      </c>
      <c r="M873" s="120" t="s">
        <v>654</v>
      </c>
      <c r="N873" s="126">
        <v>3343.02</v>
      </c>
      <c r="O873" s="18">
        <v>2016</v>
      </c>
    </row>
    <row r="874" spans="1:15">
      <c r="A874" s="120" t="s">
        <v>993</v>
      </c>
      <c r="B874" s="120" t="s">
        <v>643</v>
      </c>
      <c r="C874" s="122" t="s">
        <v>1222</v>
      </c>
      <c r="D874" s="121">
        <v>2016</v>
      </c>
      <c r="E874" s="120">
        <v>5</v>
      </c>
      <c r="F874" s="122">
        <v>16</v>
      </c>
      <c r="G874" s="123" t="s">
        <v>860</v>
      </c>
      <c r="H874" s="124" t="s">
        <v>657</v>
      </c>
      <c r="I874" s="109" t="s">
        <v>513</v>
      </c>
      <c r="J874" s="120" t="s">
        <v>658</v>
      </c>
      <c r="K874" s="120" t="s">
        <v>652</v>
      </c>
      <c r="L874" s="120">
        <v>1603</v>
      </c>
      <c r="M874" s="120" t="s">
        <v>649</v>
      </c>
      <c r="N874" s="126">
        <v>17949.97</v>
      </c>
      <c r="O874" s="18">
        <v>2016</v>
      </c>
    </row>
    <row r="875" spans="1:15">
      <c r="A875" s="120" t="s">
        <v>993</v>
      </c>
      <c r="B875" s="120" t="s">
        <v>643</v>
      </c>
      <c r="C875" s="122" t="s">
        <v>1223</v>
      </c>
      <c r="D875" s="121">
        <v>2016</v>
      </c>
      <c r="E875" s="120">
        <v>5</v>
      </c>
      <c r="F875" s="122">
        <v>20</v>
      </c>
      <c r="G875" s="123" t="s">
        <v>860</v>
      </c>
      <c r="H875" s="124" t="s">
        <v>646</v>
      </c>
      <c r="I875" s="102" t="s">
        <v>531</v>
      </c>
      <c r="J875" s="120" t="s">
        <v>647</v>
      </c>
      <c r="K875" s="120" t="s">
        <v>659</v>
      </c>
      <c r="L875" s="120">
        <v>1601</v>
      </c>
      <c r="M875" s="120" t="s">
        <v>664</v>
      </c>
      <c r="N875" s="126">
        <v>1720</v>
      </c>
      <c r="O875" s="18">
        <v>2016</v>
      </c>
    </row>
    <row r="876" spans="1:15">
      <c r="A876" s="120" t="s">
        <v>993</v>
      </c>
      <c r="B876" s="120" t="s">
        <v>643</v>
      </c>
      <c r="C876" s="122" t="s">
        <v>1224</v>
      </c>
      <c r="D876" s="121">
        <v>2016</v>
      </c>
      <c r="E876" s="120">
        <v>5</v>
      </c>
      <c r="F876" s="122">
        <v>24</v>
      </c>
      <c r="G876" s="123" t="s">
        <v>860</v>
      </c>
      <c r="H876" s="124" t="s">
        <v>646</v>
      </c>
      <c r="I876" s="102" t="s">
        <v>525</v>
      </c>
      <c r="J876" s="120" t="s">
        <v>647</v>
      </c>
      <c r="K876" s="120" t="s">
        <v>708</v>
      </c>
      <c r="L876" s="120">
        <v>1602</v>
      </c>
      <c r="M876" s="120" t="s">
        <v>664</v>
      </c>
      <c r="N876" s="126">
        <v>1175.1199999999999</v>
      </c>
      <c r="O876" s="18">
        <v>2016</v>
      </c>
    </row>
    <row r="877" spans="1:15">
      <c r="A877" s="120" t="s">
        <v>993</v>
      </c>
      <c r="B877" s="120" t="s">
        <v>643</v>
      </c>
      <c r="C877" s="122" t="s">
        <v>1224</v>
      </c>
      <c r="D877" s="121">
        <v>2016</v>
      </c>
      <c r="E877" s="120">
        <v>5</v>
      </c>
      <c r="F877" s="122">
        <v>24</v>
      </c>
      <c r="G877" s="123" t="s">
        <v>860</v>
      </c>
      <c r="H877" s="124" t="s">
        <v>646</v>
      </c>
      <c r="I877" s="102" t="s">
        <v>525</v>
      </c>
      <c r="J877" s="120" t="s">
        <v>647</v>
      </c>
      <c r="K877" s="120" t="s">
        <v>708</v>
      </c>
      <c r="L877" s="120">
        <v>1602</v>
      </c>
      <c r="M877" s="120" t="s">
        <v>653</v>
      </c>
      <c r="N877" s="126">
        <v>23299.49</v>
      </c>
      <c r="O877" s="18">
        <v>2016</v>
      </c>
    </row>
    <row r="878" spans="1:15">
      <c r="A878" s="120" t="s">
        <v>993</v>
      </c>
      <c r="B878" s="120" t="s">
        <v>643</v>
      </c>
      <c r="C878" s="122" t="s">
        <v>1224</v>
      </c>
      <c r="D878" s="121">
        <v>2016</v>
      </c>
      <c r="E878" s="120">
        <v>5</v>
      </c>
      <c r="F878" s="122">
        <v>24</v>
      </c>
      <c r="G878" s="123" t="s">
        <v>860</v>
      </c>
      <c r="H878" s="124" t="s">
        <v>646</v>
      </c>
      <c r="I878" s="102" t="s">
        <v>525</v>
      </c>
      <c r="J878" s="120" t="s">
        <v>647</v>
      </c>
      <c r="K878" s="120" t="s">
        <v>708</v>
      </c>
      <c r="L878" s="120">
        <v>1602</v>
      </c>
      <c r="M878" s="120" t="s">
        <v>654</v>
      </c>
      <c r="N878" s="126">
        <v>22571.49</v>
      </c>
      <c r="O878" s="18">
        <v>2016</v>
      </c>
    </row>
    <row r="879" spans="1:15">
      <c r="A879" s="120" t="s">
        <v>993</v>
      </c>
      <c r="B879" s="120" t="s">
        <v>643</v>
      </c>
      <c r="C879" s="122" t="s">
        <v>1225</v>
      </c>
      <c r="D879" s="121">
        <v>2016</v>
      </c>
      <c r="E879" s="120">
        <v>5</v>
      </c>
      <c r="F879" s="122">
        <v>26</v>
      </c>
      <c r="G879" s="123" t="s">
        <v>860</v>
      </c>
      <c r="H879" s="124" t="s">
        <v>646</v>
      </c>
      <c r="I879" s="102" t="s">
        <v>519</v>
      </c>
      <c r="J879" s="120" t="s">
        <v>651</v>
      </c>
      <c r="K879" s="120" t="s">
        <v>675</v>
      </c>
      <c r="L879" s="120">
        <v>1510</v>
      </c>
      <c r="M879" s="120" t="s">
        <v>664</v>
      </c>
      <c r="N879" s="126">
        <v>2470.1999999999998</v>
      </c>
      <c r="O879" s="18">
        <v>2015</v>
      </c>
    </row>
    <row r="880" spans="1:15">
      <c r="A880" s="120" t="s">
        <v>993</v>
      </c>
      <c r="B880" s="120" t="s">
        <v>643</v>
      </c>
      <c r="C880" s="122" t="s">
        <v>1226</v>
      </c>
      <c r="D880" s="121">
        <v>2016</v>
      </c>
      <c r="E880" s="120">
        <v>5</v>
      </c>
      <c r="F880" s="122">
        <v>26</v>
      </c>
      <c r="G880" s="123" t="s">
        <v>860</v>
      </c>
      <c r="H880" s="124" t="s">
        <v>646</v>
      </c>
      <c r="I880" s="102" t="s">
        <v>519</v>
      </c>
      <c r="J880" s="120" t="s">
        <v>651</v>
      </c>
      <c r="K880" s="120" t="s">
        <v>675</v>
      </c>
      <c r="L880" s="120">
        <v>1511</v>
      </c>
      <c r="M880" s="120" t="s">
        <v>664</v>
      </c>
      <c r="N880" s="126">
        <v>2349.9</v>
      </c>
      <c r="O880" s="18">
        <v>2015</v>
      </c>
    </row>
    <row r="881" spans="1:15">
      <c r="A881" s="120" t="s">
        <v>993</v>
      </c>
      <c r="B881" s="120" t="s">
        <v>643</v>
      </c>
      <c r="C881" s="122" t="s">
        <v>1227</v>
      </c>
      <c r="D881" s="121">
        <v>2016</v>
      </c>
      <c r="E881" s="120">
        <v>5</v>
      </c>
      <c r="F881" s="122">
        <v>26</v>
      </c>
      <c r="G881" s="123" t="s">
        <v>860</v>
      </c>
      <c r="H881" s="124" t="s">
        <v>646</v>
      </c>
      <c r="I881" s="102" t="s">
        <v>519</v>
      </c>
      <c r="J881" s="120" t="s">
        <v>651</v>
      </c>
      <c r="K881" s="120" t="s">
        <v>675</v>
      </c>
      <c r="L881" s="120">
        <v>1512</v>
      </c>
      <c r="M881" s="120" t="s">
        <v>664</v>
      </c>
      <c r="N881" s="126">
        <v>2259.06</v>
      </c>
      <c r="O881" s="18">
        <v>2015</v>
      </c>
    </row>
    <row r="882" spans="1:15">
      <c r="A882" s="120" t="s">
        <v>993</v>
      </c>
      <c r="B882" s="120" t="s">
        <v>643</v>
      </c>
      <c r="C882" s="122" t="s">
        <v>1228</v>
      </c>
      <c r="D882" s="121">
        <v>2016</v>
      </c>
      <c r="E882" s="120">
        <v>5</v>
      </c>
      <c r="F882" s="122">
        <v>26</v>
      </c>
      <c r="G882" s="123" t="s">
        <v>860</v>
      </c>
      <c r="H882" s="124" t="s">
        <v>646</v>
      </c>
      <c r="I882" s="102" t="s">
        <v>519</v>
      </c>
      <c r="J882" s="120" t="s">
        <v>651</v>
      </c>
      <c r="K882" s="120" t="s">
        <v>675</v>
      </c>
      <c r="L882" s="120">
        <v>1601</v>
      </c>
      <c r="M882" s="120" t="s">
        <v>664</v>
      </c>
      <c r="N882" s="126">
        <v>2106.1799999999998</v>
      </c>
      <c r="O882" s="18">
        <v>2016</v>
      </c>
    </row>
    <row r="883" spans="1:15">
      <c r="A883" s="120" t="s">
        <v>993</v>
      </c>
      <c r="B883" s="120" t="s">
        <v>643</v>
      </c>
      <c r="C883" s="122" t="s">
        <v>1229</v>
      </c>
      <c r="D883" s="121">
        <v>2016</v>
      </c>
      <c r="E883" s="120">
        <v>5</v>
      </c>
      <c r="F883" s="122">
        <v>26</v>
      </c>
      <c r="G883" s="123" t="s">
        <v>860</v>
      </c>
      <c r="H883" s="124" t="s">
        <v>646</v>
      </c>
      <c r="I883" s="102" t="s">
        <v>519</v>
      </c>
      <c r="J883" s="120" t="s">
        <v>651</v>
      </c>
      <c r="K883" s="120" t="s">
        <v>675</v>
      </c>
      <c r="L883" s="120">
        <v>1602</v>
      </c>
      <c r="M883" s="120" t="s">
        <v>664</v>
      </c>
      <c r="N883" s="126">
        <v>2086.56</v>
      </c>
      <c r="O883" s="18">
        <v>2016</v>
      </c>
    </row>
    <row r="884" spans="1:15">
      <c r="A884" s="120" t="s">
        <v>993</v>
      </c>
      <c r="B884" s="120" t="s">
        <v>643</v>
      </c>
      <c r="C884" s="122" t="s">
        <v>1230</v>
      </c>
      <c r="D884" s="121">
        <v>2016</v>
      </c>
      <c r="E884" s="120">
        <v>5</v>
      </c>
      <c r="F884" s="122">
        <v>26</v>
      </c>
      <c r="G884" s="123" t="s">
        <v>860</v>
      </c>
      <c r="H884" s="124" t="s">
        <v>646</v>
      </c>
      <c r="I884" s="102" t="s">
        <v>519</v>
      </c>
      <c r="J884" s="120" t="s">
        <v>651</v>
      </c>
      <c r="K884" s="120" t="s">
        <v>675</v>
      </c>
      <c r="L884" s="120">
        <v>1603</v>
      </c>
      <c r="M884" s="120" t="s">
        <v>664</v>
      </c>
      <c r="N884" s="126">
        <v>2023.08</v>
      </c>
      <c r="O884" s="18">
        <v>2016</v>
      </c>
    </row>
    <row r="885" spans="1:15">
      <c r="A885" s="109" t="s">
        <v>993</v>
      </c>
      <c r="B885" s="106" t="s">
        <v>643</v>
      </c>
      <c r="C885" s="172" t="s">
        <v>1231</v>
      </c>
      <c r="D885" s="115">
        <v>2016</v>
      </c>
      <c r="E885" s="109">
        <v>6</v>
      </c>
      <c r="F885" s="109">
        <v>1</v>
      </c>
      <c r="G885" s="108" t="s">
        <v>860</v>
      </c>
      <c r="H885" s="109" t="s">
        <v>646</v>
      </c>
      <c r="I885" s="125" t="s">
        <v>511</v>
      </c>
      <c r="J885" s="109" t="s">
        <v>647</v>
      </c>
      <c r="K885" s="109" t="s">
        <v>652</v>
      </c>
      <c r="L885" s="109">
        <v>1603</v>
      </c>
      <c r="M885" s="109" t="s">
        <v>654</v>
      </c>
      <c r="N885" s="173">
        <v>600506.32999999996</v>
      </c>
      <c r="O885" s="18">
        <v>2016</v>
      </c>
    </row>
    <row r="886" spans="1:15">
      <c r="A886" s="109" t="s">
        <v>993</v>
      </c>
      <c r="B886" s="115" t="s">
        <v>643</v>
      </c>
      <c r="C886" s="113" t="s">
        <v>1232</v>
      </c>
      <c r="D886" s="115">
        <v>2016</v>
      </c>
      <c r="E886" s="115">
        <v>6</v>
      </c>
      <c r="F886" s="115">
        <v>15</v>
      </c>
      <c r="G886" s="108" t="s">
        <v>860</v>
      </c>
      <c r="H886" s="109" t="s">
        <v>646</v>
      </c>
      <c r="I886" s="102" t="s">
        <v>525</v>
      </c>
      <c r="J886" s="98" t="s">
        <v>647</v>
      </c>
      <c r="K886" s="115" t="s">
        <v>708</v>
      </c>
      <c r="L886" s="115">
        <v>1603</v>
      </c>
      <c r="M886" s="174" t="s">
        <v>664</v>
      </c>
      <c r="N886" s="110">
        <v>1123.6400000000001</v>
      </c>
      <c r="O886" s="18">
        <v>2016</v>
      </c>
    </row>
    <row r="887" spans="1:15">
      <c r="A887" s="109" t="s">
        <v>993</v>
      </c>
      <c r="B887" s="115" t="s">
        <v>643</v>
      </c>
      <c r="C887" s="113" t="s">
        <v>1232</v>
      </c>
      <c r="D887" s="115">
        <v>2016</v>
      </c>
      <c r="E887" s="115">
        <v>6</v>
      </c>
      <c r="F887" s="115">
        <v>15</v>
      </c>
      <c r="G887" s="108" t="s">
        <v>860</v>
      </c>
      <c r="H887" s="109" t="s">
        <v>646</v>
      </c>
      <c r="I887" s="102" t="s">
        <v>525</v>
      </c>
      <c r="J887" s="98" t="s">
        <v>647</v>
      </c>
      <c r="K887" s="115" t="s">
        <v>708</v>
      </c>
      <c r="L887" s="115">
        <v>1603</v>
      </c>
      <c r="M887" s="174" t="s">
        <v>653</v>
      </c>
      <c r="N887" s="110">
        <v>22761.89</v>
      </c>
      <c r="O887" s="18">
        <v>2016</v>
      </c>
    </row>
    <row r="888" spans="1:15">
      <c r="A888" s="109" t="s">
        <v>993</v>
      </c>
      <c r="B888" s="115" t="s">
        <v>643</v>
      </c>
      <c r="C888" s="113" t="s">
        <v>1232</v>
      </c>
      <c r="D888" s="115">
        <v>2016</v>
      </c>
      <c r="E888" s="115">
        <v>6</v>
      </c>
      <c r="F888" s="115">
        <v>15</v>
      </c>
      <c r="G888" s="108" t="s">
        <v>860</v>
      </c>
      <c r="H888" s="109" t="s">
        <v>646</v>
      </c>
      <c r="I888" s="102" t="s">
        <v>525</v>
      </c>
      <c r="J888" s="98" t="s">
        <v>647</v>
      </c>
      <c r="K888" s="115" t="s">
        <v>708</v>
      </c>
      <c r="L888" s="115">
        <v>1603</v>
      </c>
      <c r="M888" s="174" t="s">
        <v>654</v>
      </c>
      <c r="N888" s="110">
        <v>22067.48</v>
      </c>
      <c r="O888" s="18">
        <v>2016</v>
      </c>
    </row>
    <row r="889" spans="1:15">
      <c r="A889" s="109" t="s">
        <v>993</v>
      </c>
      <c r="B889" s="115" t="s">
        <v>643</v>
      </c>
      <c r="C889" s="113" t="s">
        <v>1233</v>
      </c>
      <c r="D889" s="115">
        <v>2016</v>
      </c>
      <c r="E889" s="115">
        <v>6</v>
      </c>
      <c r="F889" s="115">
        <v>15</v>
      </c>
      <c r="G889" s="108" t="s">
        <v>860</v>
      </c>
      <c r="H889" s="109" t="s">
        <v>657</v>
      </c>
      <c r="I889" s="109" t="s">
        <v>513</v>
      </c>
      <c r="J889" s="98" t="s">
        <v>658</v>
      </c>
      <c r="K889" s="115" t="s">
        <v>652</v>
      </c>
      <c r="L889" s="115">
        <v>1604</v>
      </c>
      <c r="M889" s="115" t="s">
        <v>649</v>
      </c>
      <c r="N889" s="110">
        <v>17724.11</v>
      </c>
      <c r="O889" s="18">
        <v>2016</v>
      </c>
    </row>
    <row r="890" spans="1:15">
      <c r="A890" s="109" t="s">
        <v>993</v>
      </c>
      <c r="B890" s="115" t="s">
        <v>643</v>
      </c>
      <c r="C890" s="113" t="s">
        <v>1234</v>
      </c>
      <c r="D890" s="115">
        <v>2016</v>
      </c>
      <c r="E890" s="115">
        <v>6</v>
      </c>
      <c r="F890" s="115">
        <v>16</v>
      </c>
      <c r="G890" s="108" t="s">
        <v>860</v>
      </c>
      <c r="H890" s="109" t="s">
        <v>646</v>
      </c>
      <c r="I890" s="125" t="s">
        <v>526</v>
      </c>
      <c r="J890" s="98" t="s">
        <v>647</v>
      </c>
      <c r="K890" s="115" t="s">
        <v>1017</v>
      </c>
      <c r="L890" s="115">
        <v>1603</v>
      </c>
      <c r="M890" s="174" t="s">
        <v>654</v>
      </c>
      <c r="N890" s="110">
        <v>3208.01</v>
      </c>
      <c r="O890" s="18">
        <v>2016</v>
      </c>
    </row>
    <row r="891" spans="1:15">
      <c r="A891" s="120" t="s">
        <v>993</v>
      </c>
      <c r="B891" s="120" t="s">
        <v>643</v>
      </c>
      <c r="C891" s="122" t="s">
        <v>1235</v>
      </c>
      <c r="D891" s="121">
        <v>2016</v>
      </c>
      <c r="E891" s="120">
        <v>6</v>
      </c>
      <c r="F891" s="122">
        <v>23</v>
      </c>
      <c r="G891" s="123" t="s">
        <v>860</v>
      </c>
      <c r="H891" s="109" t="s">
        <v>646</v>
      </c>
      <c r="I891" s="106" t="s">
        <v>527</v>
      </c>
      <c r="J891" s="120" t="s">
        <v>647</v>
      </c>
      <c r="K891" s="120" t="s">
        <v>1007</v>
      </c>
      <c r="L891" s="120">
        <v>1603</v>
      </c>
      <c r="M891" s="120" t="s">
        <v>654</v>
      </c>
      <c r="N891" s="126">
        <v>1684.18</v>
      </c>
      <c r="O891" s="18">
        <v>2016</v>
      </c>
    </row>
    <row r="892" spans="1:15">
      <c r="A892" s="120" t="s">
        <v>993</v>
      </c>
      <c r="B892" s="120" t="s">
        <v>643</v>
      </c>
      <c r="C892" s="122" t="s">
        <v>1235</v>
      </c>
      <c r="D892" s="121">
        <v>2016</v>
      </c>
      <c r="E892" s="120">
        <v>6</v>
      </c>
      <c r="F892" s="122">
        <v>23</v>
      </c>
      <c r="G892" s="123" t="s">
        <v>860</v>
      </c>
      <c r="H892" s="109" t="s">
        <v>646</v>
      </c>
      <c r="I892" s="106" t="s">
        <v>527</v>
      </c>
      <c r="J892" s="120" t="s">
        <v>647</v>
      </c>
      <c r="K892" s="120" t="s">
        <v>1007</v>
      </c>
      <c r="L892" s="120">
        <v>1604</v>
      </c>
      <c r="M892" s="120" t="s">
        <v>654</v>
      </c>
      <c r="N892" s="126">
        <v>1621.81</v>
      </c>
      <c r="O892" s="18">
        <v>2016</v>
      </c>
    </row>
    <row r="893" spans="1:15">
      <c r="A893" s="120" t="s">
        <v>993</v>
      </c>
      <c r="B893" s="120" t="s">
        <v>643</v>
      </c>
      <c r="C893" s="122" t="s">
        <v>1235</v>
      </c>
      <c r="D893" s="121">
        <v>2016</v>
      </c>
      <c r="E893" s="120">
        <v>6</v>
      </c>
      <c r="F893" s="122">
        <v>23</v>
      </c>
      <c r="G893" s="123" t="s">
        <v>860</v>
      </c>
      <c r="H893" s="109" t="s">
        <v>646</v>
      </c>
      <c r="I893" s="106" t="s">
        <v>527</v>
      </c>
      <c r="J893" s="120" t="s">
        <v>647</v>
      </c>
      <c r="K893" s="120" t="s">
        <v>1007</v>
      </c>
      <c r="L893" s="120">
        <v>1605</v>
      </c>
      <c r="M893" s="120" t="s">
        <v>654</v>
      </c>
      <c r="N893" s="126">
        <v>1537.22</v>
      </c>
      <c r="O893" s="18">
        <v>2016</v>
      </c>
    </row>
    <row r="894" spans="1:15">
      <c r="A894" s="120" t="s">
        <v>993</v>
      </c>
      <c r="B894" s="120" t="s">
        <v>643</v>
      </c>
      <c r="C894" s="120">
        <v>32934967</v>
      </c>
      <c r="D894" s="121">
        <v>2016</v>
      </c>
      <c r="E894" s="120">
        <v>11</v>
      </c>
      <c r="F894" s="122">
        <v>10</v>
      </c>
      <c r="G894" s="123" t="s">
        <v>860</v>
      </c>
      <c r="H894" s="124" t="s">
        <v>646</v>
      </c>
      <c r="I894" s="102" t="s">
        <v>518</v>
      </c>
      <c r="J894" s="120" t="s">
        <v>651</v>
      </c>
      <c r="K894" s="120" t="s">
        <v>694</v>
      </c>
      <c r="L894" s="120">
        <v>1609</v>
      </c>
      <c r="M894" s="120" t="s">
        <v>654</v>
      </c>
      <c r="N894" s="126">
        <v>3126.44</v>
      </c>
      <c r="O894" s="18">
        <v>2016</v>
      </c>
    </row>
    <row r="895" spans="1:15">
      <c r="A895" s="120" t="s">
        <v>993</v>
      </c>
      <c r="B895" s="120" t="s">
        <v>643</v>
      </c>
      <c r="C895" s="120">
        <v>32934967</v>
      </c>
      <c r="D895" s="121">
        <v>2016</v>
      </c>
      <c r="E895" s="120">
        <v>11</v>
      </c>
      <c r="F895" s="122">
        <v>10</v>
      </c>
      <c r="G895" s="123" t="s">
        <v>860</v>
      </c>
      <c r="H895" s="124" t="s">
        <v>646</v>
      </c>
      <c r="I895" s="102" t="s">
        <v>518</v>
      </c>
      <c r="J895" s="120" t="s">
        <v>651</v>
      </c>
      <c r="K895" s="120" t="s">
        <v>694</v>
      </c>
      <c r="L895" s="120">
        <v>1609</v>
      </c>
      <c r="M895" s="120" t="s">
        <v>654</v>
      </c>
      <c r="N895" s="126">
        <v>5597.29</v>
      </c>
      <c r="O895" s="18">
        <v>2016</v>
      </c>
    </row>
    <row r="896" spans="1:15">
      <c r="A896" s="120" t="s">
        <v>993</v>
      </c>
      <c r="B896" s="120" t="s">
        <v>643</v>
      </c>
      <c r="C896" s="122" t="s">
        <v>1236</v>
      </c>
      <c r="D896" s="121">
        <v>2016</v>
      </c>
      <c r="E896" s="120">
        <v>6</v>
      </c>
      <c r="F896" s="122">
        <v>28</v>
      </c>
      <c r="G896" s="123" t="s">
        <v>860</v>
      </c>
      <c r="H896" s="124" t="s">
        <v>646</v>
      </c>
      <c r="I896" s="102" t="s">
        <v>531</v>
      </c>
      <c r="J896" s="120" t="s">
        <v>647</v>
      </c>
      <c r="K896" s="120" t="s">
        <v>659</v>
      </c>
      <c r="L896" s="120">
        <v>1602</v>
      </c>
      <c r="M896" s="120" t="s">
        <v>664</v>
      </c>
      <c r="N896" s="126">
        <v>1520</v>
      </c>
      <c r="O896" s="18">
        <v>2016</v>
      </c>
    </row>
    <row r="897" spans="1:15">
      <c r="A897" s="120" t="s">
        <v>993</v>
      </c>
      <c r="B897" s="120" t="s">
        <v>643</v>
      </c>
      <c r="C897" s="122" t="s">
        <v>1237</v>
      </c>
      <c r="D897" s="121">
        <v>2016</v>
      </c>
      <c r="E897" s="120">
        <v>7</v>
      </c>
      <c r="F897" s="122">
        <v>6</v>
      </c>
      <c r="G897" s="123" t="s">
        <v>860</v>
      </c>
      <c r="H897" s="124" t="s">
        <v>646</v>
      </c>
      <c r="I897" s="125" t="s">
        <v>511</v>
      </c>
      <c r="J897" s="120" t="s">
        <v>647</v>
      </c>
      <c r="K897" s="120" t="s">
        <v>652</v>
      </c>
      <c r="L897" s="120">
        <v>1605</v>
      </c>
      <c r="M897" s="120" t="s">
        <v>654</v>
      </c>
      <c r="N897" s="126">
        <v>944331.06</v>
      </c>
      <c r="O897" s="18">
        <v>2016</v>
      </c>
    </row>
    <row r="898" spans="1:15">
      <c r="A898" s="109" t="s">
        <v>993</v>
      </c>
      <c r="B898" s="115" t="s">
        <v>643</v>
      </c>
      <c r="C898" s="113" t="s">
        <v>1238</v>
      </c>
      <c r="D898" s="115">
        <v>2016</v>
      </c>
      <c r="E898" s="115">
        <v>7</v>
      </c>
      <c r="F898" s="115">
        <v>13</v>
      </c>
      <c r="G898" s="108" t="s">
        <v>860</v>
      </c>
      <c r="H898" s="124" t="s">
        <v>646</v>
      </c>
      <c r="I898" s="115" t="s">
        <v>526</v>
      </c>
      <c r="J898" s="98" t="s">
        <v>647</v>
      </c>
      <c r="K898" s="115" t="s">
        <v>1017</v>
      </c>
      <c r="L898" s="115">
        <v>1604</v>
      </c>
      <c r="M898" s="115" t="s">
        <v>654</v>
      </c>
      <c r="N898" s="110">
        <v>3087.01</v>
      </c>
      <c r="O898" s="18">
        <v>2016</v>
      </c>
    </row>
    <row r="899" spans="1:15">
      <c r="A899" s="120" t="s">
        <v>993</v>
      </c>
      <c r="B899" s="120" t="s">
        <v>643</v>
      </c>
      <c r="C899" s="122" t="s">
        <v>1239</v>
      </c>
      <c r="D899" s="121">
        <v>2016</v>
      </c>
      <c r="E899" s="120">
        <v>7</v>
      </c>
      <c r="F899" s="122">
        <v>18</v>
      </c>
      <c r="G899" s="123" t="s">
        <v>860</v>
      </c>
      <c r="H899" s="124" t="s">
        <v>657</v>
      </c>
      <c r="I899" s="109" t="s">
        <v>513</v>
      </c>
      <c r="J899" s="120" t="s">
        <v>658</v>
      </c>
      <c r="K899" s="120" t="s">
        <v>652</v>
      </c>
      <c r="L899" s="120">
        <v>1605</v>
      </c>
      <c r="M899" s="120" t="s">
        <v>649</v>
      </c>
      <c r="N899" s="126">
        <v>17441.73</v>
      </c>
      <c r="O899" s="18">
        <v>2016</v>
      </c>
    </row>
    <row r="900" spans="1:15">
      <c r="A900" s="120" t="s">
        <v>993</v>
      </c>
      <c r="B900" s="120" t="s">
        <v>643</v>
      </c>
      <c r="C900" s="122" t="s">
        <v>1240</v>
      </c>
      <c r="D900" s="121">
        <v>2016</v>
      </c>
      <c r="E900" s="120">
        <v>7</v>
      </c>
      <c r="F900" s="122">
        <v>21</v>
      </c>
      <c r="G900" s="123" t="s">
        <v>860</v>
      </c>
      <c r="H900" s="124" t="s">
        <v>646</v>
      </c>
      <c r="I900" s="102" t="s">
        <v>525</v>
      </c>
      <c r="J900" s="120" t="s">
        <v>647</v>
      </c>
      <c r="K900" s="120" t="s">
        <v>708</v>
      </c>
      <c r="L900" s="120">
        <v>1604</v>
      </c>
      <c r="M900" s="120" t="s">
        <v>664</v>
      </c>
      <c r="N900" s="126">
        <v>1035.52</v>
      </c>
      <c r="O900" s="18">
        <v>2016</v>
      </c>
    </row>
    <row r="901" spans="1:15">
      <c r="A901" s="120" t="s">
        <v>993</v>
      </c>
      <c r="B901" s="120" t="s">
        <v>643</v>
      </c>
      <c r="C901" s="122" t="s">
        <v>1240</v>
      </c>
      <c r="D901" s="121">
        <v>2016</v>
      </c>
      <c r="E901" s="120">
        <v>7</v>
      </c>
      <c r="F901" s="122">
        <v>21</v>
      </c>
      <c r="G901" s="123" t="s">
        <v>860</v>
      </c>
      <c r="H901" s="124" t="s">
        <v>646</v>
      </c>
      <c r="I901" s="102" t="s">
        <v>525</v>
      </c>
      <c r="J901" s="120" t="s">
        <v>647</v>
      </c>
      <c r="K901" s="120" t="s">
        <v>708</v>
      </c>
      <c r="L901" s="120">
        <v>1604</v>
      </c>
      <c r="M901" s="120" t="s">
        <v>653</v>
      </c>
      <c r="N901" s="126">
        <v>22184.39</v>
      </c>
      <c r="O901" s="18">
        <v>2016</v>
      </c>
    </row>
    <row r="902" spans="1:15">
      <c r="A902" s="120" t="s">
        <v>993</v>
      </c>
      <c r="B902" s="120" t="s">
        <v>643</v>
      </c>
      <c r="C902" s="122" t="s">
        <v>1240</v>
      </c>
      <c r="D902" s="121">
        <v>2016</v>
      </c>
      <c r="E902" s="120">
        <v>7</v>
      </c>
      <c r="F902" s="122">
        <v>21</v>
      </c>
      <c r="G902" s="123" t="s">
        <v>860</v>
      </c>
      <c r="H902" s="124" t="s">
        <v>646</v>
      </c>
      <c r="I902" s="102" t="s">
        <v>525</v>
      </c>
      <c r="J902" s="120" t="s">
        <v>647</v>
      </c>
      <c r="K902" s="120" t="s">
        <v>708</v>
      </c>
      <c r="L902" s="120">
        <v>1604</v>
      </c>
      <c r="M902" s="120" t="s">
        <v>654</v>
      </c>
      <c r="N902" s="126">
        <v>21447.99</v>
      </c>
      <c r="O902" s="18">
        <v>2016</v>
      </c>
    </row>
    <row r="903" spans="1:15">
      <c r="A903" s="120" t="s">
        <v>993</v>
      </c>
      <c r="B903" s="120" t="s">
        <v>643</v>
      </c>
      <c r="C903" s="122" t="s">
        <v>1241</v>
      </c>
      <c r="D903" s="121">
        <v>2016</v>
      </c>
      <c r="E903" s="120">
        <v>7</v>
      </c>
      <c r="F903" s="122">
        <v>22</v>
      </c>
      <c r="G903" s="123" t="s">
        <v>860</v>
      </c>
      <c r="H903" s="124" t="s">
        <v>657</v>
      </c>
      <c r="I903" s="125" t="s">
        <v>532</v>
      </c>
      <c r="J903" s="120" t="s">
        <v>658</v>
      </c>
      <c r="K903" s="120" t="s">
        <v>661</v>
      </c>
      <c r="L903" s="120">
        <v>1511</v>
      </c>
      <c r="M903" s="120" t="s">
        <v>654</v>
      </c>
      <c r="N903" s="126">
        <v>243460.61</v>
      </c>
      <c r="O903" s="18">
        <v>2015</v>
      </c>
    </row>
    <row r="904" spans="1:15">
      <c r="A904" s="120" t="s">
        <v>993</v>
      </c>
      <c r="B904" s="120" t="s">
        <v>643</v>
      </c>
      <c r="C904" s="122" t="s">
        <v>1242</v>
      </c>
      <c r="D904" s="121">
        <v>2016</v>
      </c>
      <c r="E904" s="120">
        <v>7</v>
      </c>
      <c r="F904" s="122">
        <v>22</v>
      </c>
      <c r="G904" s="123" t="s">
        <v>860</v>
      </c>
      <c r="H904" s="124" t="s">
        <v>657</v>
      </c>
      <c r="I904" s="125" t="s">
        <v>532</v>
      </c>
      <c r="J904" s="120" t="s">
        <v>658</v>
      </c>
      <c r="K904" s="120" t="s">
        <v>661</v>
      </c>
      <c r="L904" s="120">
        <v>1512</v>
      </c>
      <c r="M904" s="120" t="s">
        <v>654</v>
      </c>
      <c r="N904" s="126">
        <v>206102.3</v>
      </c>
      <c r="O904" s="18">
        <v>2015</v>
      </c>
    </row>
    <row r="905" spans="1:15">
      <c r="A905" s="120" t="s">
        <v>993</v>
      </c>
      <c r="B905" s="120" t="s">
        <v>643</v>
      </c>
      <c r="C905" s="122" t="s">
        <v>1243</v>
      </c>
      <c r="D905" s="121">
        <v>2016</v>
      </c>
      <c r="E905" s="120">
        <v>8</v>
      </c>
      <c r="F905" s="122">
        <v>8</v>
      </c>
      <c r="G905" s="123" t="s">
        <v>860</v>
      </c>
      <c r="H905" s="124" t="s">
        <v>646</v>
      </c>
      <c r="I905" s="102" t="s">
        <v>531</v>
      </c>
      <c r="J905" s="120" t="s">
        <v>647</v>
      </c>
      <c r="K905" s="120" t="s">
        <v>659</v>
      </c>
      <c r="L905" s="120">
        <v>1603</v>
      </c>
      <c r="M905" s="120" t="s">
        <v>664</v>
      </c>
      <c r="N905" s="126">
        <v>1475</v>
      </c>
      <c r="O905" s="18">
        <v>2016</v>
      </c>
    </row>
    <row r="906" spans="1:15" s="134" customFormat="1">
      <c r="A906" s="164" t="s">
        <v>993</v>
      </c>
      <c r="B906" s="164" t="s">
        <v>643</v>
      </c>
      <c r="C906" s="165" t="s">
        <v>1244</v>
      </c>
      <c r="D906" s="166">
        <v>2016</v>
      </c>
      <c r="E906" s="164">
        <v>8</v>
      </c>
      <c r="F906" s="165">
        <v>11</v>
      </c>
      <c r="G906" s="167" t="s">
        <v>860</v>
      </c>
      <c r="H906" s="168" t="s">
        <v>646</v>
      </c>
      <c r="I906" s="169" t="s">
        <v>521</v>
      </c>
      <c r="J906" s="164" t="s">
        <v>651</v>
      </c>
      <c r="K906" s="164" t="s">
        <v>681</v>
      </c>
      <c r="L906" s="164">
        <v>1504</v>
      </c>
      <c r="M906" s="164" t="s">
        <v>664</v>
      </c>
      <c r="N906" s="170">
        <f>8767/11</f>
        <v>797</v>
      </c>
      <c r="O906" s="16">
        <v>2015</v>
      </c>
    </row>
    <row r="907" spans="1:15" s="134" customFormat="1">
      <c r="A907" s="164" t="s">
        <v>993</v>
      </c>
      <c r="B907" s="164" t="s">
        <v>643</v>
      </c>
      <c r="C907" s="165" t="s">
        <v>1244</v>
      </c>
      <c r="D907" s="166">
        <v>2016</v>
      </c>
      <c r="E907" s="164">
        <v>8</v>
      </c>
      <c r="F907" s="165">
        <v>11</v>
      </c>
      <c r="G907" s="167" t="s">
        <v>860</v>
      </c>
      <c r="H907" s="168" t="s">
        <v>646</v>
      </c>
      <c r="I907" s="169" t="s">
        <v>521</v>
      </c>
      <c r="J907" s="164" t="s">
        <v>651</v>
      </c>
      <c r="K907" s="164" t="s">
        <v>681</v>
      </c>
      <c r="L907" s="164">
        <v>1505</v>
      </c>
      <c r="M907" s="164" t="s">
        <v>664</v>
      </c>
      <c r="N907" s="170">
        <f t="shared" ref="N907:N916" si="6">8767/11</f>
        <v>797</v>
      </c>
      <c r="O907" s="16">
        <v>2015</v>
      </c>
    </row>
    <row r="908" spans="1:15" s="134" customFormat="1">
      <c r="A908" s="164" t="s">
        <v>993</v>
      </c>
      <c r="B908" s="164" t="s">
        <v>643</v>
      </c>
      <c r="C908" s="165" t="s">
        <v>1244</v>
      </c>
      <c r="D908" s="166">
        <v>2016</v>
      </c>
      <c r="E908" s="164">
        <v>8</v>
      </c>
      <c r="F908" s="165">
        <v>11</v>
      </c>
      <c r="G908" s="167" t="s">
        <v>860</v>
      </c>
      <c r="H908" s="168" t="s">
        <v>646</v>
      </c>
      <c r="I908" s="169" t="s">
        <v>521</v>
      </c>
      <c r="J908" s="164" t="s">
        <v>651</v>
      </c>
      <c r="K908" s="164" t="s">
        <v>681</v>
      </c>
      <c r="L908" s="164">
        <v>1506</v>
      </c>
      <c r="M908" s="164" t="s">
        <v>664</v>
      </c>
      <c r="N908" s="170">
        <f t="shared" si="6"/>
        <v>797</v>
      </c>
      <c r="O908" s="16">
        <v>2015</v>
      </c>
    </row>
    <row r="909" spans="1:15" s="134" customFormat="1">
      <c r="A909" s="164" t="s">
        <v>993</v>
      </c>
      <c r="B909" s="164" t="s">
        <v>643</v>
      </c>
      <c r="C909" s="165" t="s">
        <v>1244</v>
      </c>
      <c r="D909" s="166">
        <v>2016</v>
      </c>
      <c r="E909" s="164">
        <v>8</v>
      </c>
      <c r="F909" s="165">
        <v>11</v>
      </c>
      <c r="G909" s="167" t="s">
        <v>860</v>
      </c>
      <c r="H909" s="168" t="s">
        <v>646</v>
      </c>
      <c r="I909" s="169" t="s">
        <v>521</v>
      </c>
      <c r="J909" s="164" t="s">
        <v>651</v>
      </c>
      <c r="K909" s="164" t="s">
        <v>681</v>
      </c>
      <c r="L909" s="164">
        <v>1507</v>
      </c>
      <c r="M909" s="164" t="s">
        <v>664</v>
      </c>
      <c r="N909" s="170">
        <f t="shared" si="6"/>
        <v>797</v>
      </c>
      <c r="O909" s="16">
        <v>2015</v>
      </c>
    </row>
    <row r="910" spans="1:15" s="134" customFormat="1">
      <c r="A910" s="164" t="s">
        <v>993</v>
      </c>
      <c r="B910" s="164" t="s">
        <v>643</v>
      </c>
      <c r="C910" s="165" t="s">
        <v>1244</v>
      </c>
      <c r="D910" s="166">
        <v>2016</v>
      </c>
      <c r="E910" s="164">
        <v>8</v>
      </c>
      <c r="F910" s="165">
        <v>11</v>
      </c>
      <c r="G910" s="167" t="s">
        <v>860</v>
      </c>
      <c r="H910" s="168" t="s">
        <v>646</v>
      </c>
      <c r="I910" s="169" t="s">
        <v>521</v>
      </c>
      <c r="J910" s="164" t="s">
        <v>651</v>
      </c>
      <c r="K910" s="164" t="s">
        <v>681</v>
      </c>
      <c r="L910" s="164">
        <v>1508</v>
      </c>
      <c r="M910" s="164" t="s">
        <v>664</v>
      </c>
      <c r="N910" s="170">
        <f t="shared" si="6"/>
        <v>797</v>
      </c>
      <c r="O910" s="16">
        <v>2015</v>
      </c>
    </row>
    <row r="911" spans="1:15" s="134" customFormat="1">
      <c r="A911" s="164" t="s">
        <v>993</v>
      </c>
      <c r="B911" s="164" t="s">
        <v>643</v>
      </c>
      <c r="C911" s="165" t="s">
        <v>1244</v>
      </c>
      <c r="D911" s="166">
        <v>2016</v>
      </c>
      <c r="E911" s="164">
        <v>8</v>
      </c>
      <c r="F911" s="165">
        <v>11</v>
      </c>
      <c r="G911" s="167" t="s">
        <v>860</v>
      </c>
      <c r="H911" s="168" t="s">
        <v>646</v>
      </c>
      <c r="I911" s="169" t="s">
        <v>521</v>
      </c>
      <c r="J911" s="164" t="s">
        <v>651</v>
      </c>
      <c r="K911" s="164" t="s">
        <v>681</v>
      </c>
      <c r="L911" s="164">
        <v>1509</v>
      </c>
      <c r="M911" s="164" t="s">
        <v>664</v>
      </c>
      <c r="N911" s="170">
        <f t="shared" si="6"/>
        <v>797</v>
      </c>
      <c r="O911" s="16">
        <v>2015</v>
      </c>
    </row>
    <row r="912" spans="1:15" s="134" customFormat="1">
      <c r="A912" s="164" t="s">
        <v>993</v>
      </c>
      <c r="B912" s="164" t="s">
        <v>643</v>
      </c>
      <c r="C912" s="165" t="s">
        <v>1244</v>
      </c>
      <c r="D912" s="166">
        <v>2016</v>
      </c>
      <c r="E912" s="164">
        <v>8</v>
      </c>
      <c r="F912" s="165">
        <v>11</v>
      </c>
      <c r="G912" s="167" t="s">
        <v>860</v>
      </c>
      <c r="H912" s="168" t="s">
        <v>646</v>
      </c>
      <c r="I912" s="169" t="s">
        <v>521</v>
      </c>
      <c r="J912" s="164" t="s">
        <v>651</v>
      </c>
      <c r="K912" s="164" t="s">
        <v>681</v>
      </c>
      <c r="L912" s="164">
        <v>1510</v>
      </c>
      <c r="M912" s="164" t="s">
        <v>664</v>
      </c>
      <c r="N912" s="170">
        <f t="shared" si="6"/>
        <v>797</v>
      </c>
      <c r="O912" s="16">
        <v>2015</v>
      </c>
    </row>
    <row r="913" spans="1:15" s="134" customFormat="1">
      <c r="A913" s="164" t="s">
        <v>993</v>
      </c>
      <c r="B913" s="164" t="s">
        <v>643</v>
      </c>
      <c r="C913" s="165" t="s">
        <v>1244</v>
      </c>
      <c r="D913" s="166">
        <v>2016</v>
      </c>
      <c r="E913" s="164">
        <v>8</v>
      </c>
      <c r="F913" s="165">
        <v>11</v>
      </c>
      <c r="G913" s="167" t="s">
        <v>860</v>
      </c>
      <c r="H913" s="168" t="s">
        <v>646</v>
      </c>
      <c r="I913" s="169" t="s">
        <v>521</v>
      </c>
      <c r="J913" s="164" t="s">
        <v>651</v>
      </c>
      <c r="K913" s="164" t="s">
        <v>681</v>
      </c>
      <c r="L913" s="164">
        <v>1511</v>
      </c>
      <c r="M913" s="164" t="s">
        <v>664</v>
      </c>
      <c r="N913" s="170">
        <f t="shared" si="6"/>
        <v>797</v>
      </c>
      <c r="O913" s="16">
        <v>2015</v>
      </c>
    </row>
    <row r="914" spans="1:15" s="134" customFormat="1">
      <c r="A914" s="164" t="s">
        <v>993</v>
      </c>
      <c r="B914" s="164" t="s">
        <v>643</v>
      </c>
      <c r="C914" s="165" t="s">
        <v>1244</v>
      </c>
      <c r="D914" s="166">
        <v>2016</v>
      </c>
      <c r="E914" s="164">
        <v>8</v>
      </c>
      <c r="F914" s="165">
        <v>11</v>
      </c>
      <c r="G914" s="167" t="s">
        <v>860</v>
      </c>
      <c r="H914" s="168" t="s">
        <v>646</v>
      </c>
      <c r="I914" s="169" t="s">
        <v>521</v>
      </c>
      <c r="J914" s="164" t="s">
        <v>651</v>
      </c>
      <c r="K914" s="164" t="s">
        <v>681</v>
      </c>
      <c r="L914" s="164">
        <v>1512</v>
      </c>
      <c r="M914" s="164" t="s">
        <v>664</v>
      </c>
      <c r="N914" s="170">
        <f t="shared" si="6"/>
        <v>797</v>
      </c>
      <c r="O914" s="16">
        <v>2015</v>
      </c>
    </row>
    <row r="915" spans="1:15" s="134" customFormat="1">
      <c r="A915" s="164" t="s">
        <v>993</v>
      </c>
      <c r="B915" s="164" t="s">
        <v>643</v>
      </c>
      <c r="C915" s="165" t="s">
        <v>1244</v>
      </c>
      <c r="D915" s="166">
        <v>2016</v>
      </c>
      <c r="E915" s="164">
        <v>8</v>
      </c>
      <c r="F915" s="165">
        <v>11</v>
      </c>
      <c r="G915" s="167" t="s">
        <v>860</v>
      </c>
      <c r="H915" s="168" t="s">
        <v>646</v>
      </c>
      <c r="I915" s="169" t="s">
        <v>521</v>
      </c>
      <c r="J915" s="164" t="s">
        <v>651</v>
      </c>
      <c r="K915" s="164" t="s">
        <v>681</v>
      </c>
      <c r="L915" s="164">
        <v>1601</v>
      </c>
      <c r="M915" s="164" t="s">
        <v>664</v>
      </c>
      <c r="N915" s="170">
        <f t="shared" si="6"/>
        <v>797</v>
      </c>
      <c r="O915" s="16">
        <v>2015</v>
      </c>
    </row>
    <row r="916" spans="1:15" s="134" customFormat="1">
      <c r="A916" s="164" t="s">
        <v>993</v>
      </c>
      <c r="B916" s="164" t="s">
        <v>643</v>
      </c>
      <c r="C916" s="165" t="s">
        <v>1244</v>
      </c>
      <c r="D916" s="166">
        <v>2016</v>
      </c>
      <c r="E916" s="164">
        <v>8</v>
      </c>
      <c r="F916" s="165">
        <v>11</v>
      </c>
      <c r="G916" s="167" t="s">
        <v>860</v>
      </c>
      <c r="H916" s="168" t="s">
        <v>646</v>
      </c>
      <c r="I916" s="169" t="s">
        <v>521</v>
      </c>
      <c r="J916" s="164" t="s">
        <v>651</v>
      </c>
      <c r="K916" s="164" t="s">
        <v>681</v>
      </c>
      <c r="L916" s="164">
        <v>1602</v>
      </c>
      <c r="M916" s="164" t="s">
        <v>664</v>
      </c>
      <c r="N916" s="170">
        <f t="shared" si="6"/>
        <v>797</v>
      </c>
      <c r="O916" s="16">
        <v>2015</v>
      </c>
    </row>
    <row r="917" spans="1:15">
      <c r="A917" s="109" t="s">
        <v>993</v>
      </c>
      <c r="B917" s="115" t="s">
        <v>643</v>
      </c>
      <c r="C917" s="113" t="s">
        <v>1245</v>
      </c>
      <c r="D917" s="115">
        <v>2016</v>
      </c>
      <c r="E917" s="115">
        <v>8</v>
      </c>
      <c r="F917" s="115">
        <v>16</v>
      </c>
      <c r="G917" s="108" t="s">
        <v>860</v>
      </c>
      <c r="H917" s="115" t="s">
        <v>657</v>
      </c>
      <c r="I917" s="109" t="s">
        <v>513</v>
      </c>
      <c r="J917" s="98" t="s">
        <v>658</v>
      </c>
      <c r="K917" s="115" t="s">
        <v>652</v>
      </c>
      <c r="L917" s="115">
        <v>1606</v>
      </c>
      <c r="M917" s="115" t="s">
        <v>649</v>
      </c>
      <c r="N917" s="175">
        <v>41096.300000000003</v>
      </c>
      <c r="O917" s="18">
        <v>2016</v>
      </c>
    </row>
    <row r="918" spans="1:15">
      <c r="A918" s="120" t="s">
        <v>993</v>
      </c>
      <c r="B918" s="120" t="s">
        <v>643</v>
      </c>
      <c r="C918" s="122" t="s">
        <v>1246</v>
      </c>
      <c r="D918" s="121">
        <v>2016</v>
      </c>
      <c r="E918" s="120">
        <v>8</v>
      </c>
      <c r="F918" s="122">
        <v>17</v>
      </c>
      <c r="G918" s="123" t="s">
        <v>860</v>
      </c>
      <c r="H918" s="124" t="s">
        <v>646</v>
      </c>
      <c r="I918" s="125" t="s">
        <v>526</v>
      </c>
      <c r="J918" s="120" t="s">
        <v>647</v>
      </c>
      <c r="K918" s="120" t="s">
        <v>1017</v>
      </c>
      <c r="L918" s="120">
        <v>1605</v>
      </c>
      <c r="M918" s="120" t="s">
        <v>654</v>
      </c>
      <c r="N918" s="126">
        <v>2987.49</v>
      </c>
      <c r="O918" s="18">
        <v>2016</v>
      </c>
    </row>
    <row r="919" spans="1:15">
      <c r="A919" s="120" t="s">
        <v>993</v>
      </c>
      <c r="B919" s="120" t="s">
        <v>643</v>
      </c>
      <c r="C919" s="122" t="s">
        <v>1247</v>
      </c>
      <c r="D919" s="121">
        <v>2016</v>
      </c>
      <c r="E919" s="120">
        <v>8</v>
      </c>
      <c r="F919" s="122">
        <v>17</v>
      </c>
      <c r="G919" s="123" t="s">
        <v>860</v>
      </c>
      <c r="H919" s="124" t="s">
        <v>646</v>
      </c>
      <c r="I919" s="102" t="s">
        <v>531</v>
      </c>
      <c r="J919" s="120" t="s">
        <v>647</v>
      </c>
      <c r="K919" s="120" t="s">
        <v>659</v>
      </c>
      <c r="L919" s="120">
        <v>1604</v>
      </c>
      <c r="M919" s="120" t="s">
        <v>664</v>
      </c>
      <c r="N919" s="126">
        <v>1357.16</v>
      </c>
      <c r="O919" s="18">
        <v>2016</v>
      </c>
    </row>
    <row r="920" spans="1:15">
      <c r="A920" s="120" t="s">
        <v>993</v>
      </c>
      <c r="B920" s="120" t="s">
        <v>643</v>
      </c>
      <c r="C920" s="122" t="s">
        <v>1248</v>
      </c>
      <c r="D920" s="121">
        <v>2016</v>
      </c>
      <c r="E920" s="120">
        <v>9</v>
      </c>
      <c r="F920" s="122">
        <v>1</v>
      </c>
      <c r="G920" s="123" t="s">
        <v>860</v>
      </c>
      <c r="H920" s="124" t="s">
        <v>646</v>
      </c>
      <c r="I920" s="125" t="s">
        <v>511</v>
      </c>
      <c r="J920" s="120" t="s">
        <v>647</v>
      </c>
      <c r="K920" s="120" t="s">
        <v>652</v>
      </c>
      <c r="L920" s="120">
        <v>1607</v>
      </c>
      <c r="M920" s="120" t="s">
        <v>654</v>
      </c>
      <c r="N920" s="126">
        <v>926433.27</v>
      </c>
      <c r="O920" s="18">
        <v>2016</v>
      </c>
    </row>
    <row r="921" spans="1:15">
      <c r="A921" s="120" t="s">
        <v>993</v>
      </c>
      <c r="B921" s="120" t="s">
        <v>643</v>
      </c>
      <c r="C921" s="122" t="s">
        <v>1249</v>
      </c>
      <c r="D921" s="121">
        <v>2016</v>
      </c>
      <c r="E921" s="120">
        <v>9</v>
      </c>
      <c r="F921" s="122">
        <v>18</v>
      </c>
      <c r="G921" s="123" t="s">
        <v>860</v>
      </c>
      <c r="H921" s="124" t="s">
        <v>646</v>
      </c>
      <c r="I921" s="102" t="s">
        <v>525</v>
      </c>
      <c r="J921" s="120" t="s">
        <v>647</v>
      </c>
      <c r="K921" s="120" t="s">
        <v>708</v>
      </c>
      <c r="L921" s="120">
        <v>1606</v>
      </c>
      <c r="M921" s="120" t="s">
        <v>653</v>
      </c>
      <c r="N921" s="126">
        <v>21189.01</v>
      </c>
      <c r="O921" s="18">
        <v>2016</v>
      </c>
    </row>
    <row r="922" spans="1:15">
      <c r="A922" s="120" t="s">
        <v>993</v>
      </c>
      <c r="B922" s="120" t="s">
        <v>643</v>
      </c>
      <c r="C922" s="120" t="s">
        <v>1250</v>
      </c>
      <c r="D922" s="121">
        <v>2016</v>
      </c>
      <c r="E922" s="120">
        <v>10</v>
      </c>
      <c r="F922" s="122">
        <v>19</v>
      </c>
      <c r="G922" s="123" t="s">
        <v>860</v>
      </c>
      <c r="H922" s="124" t="s">
        <v>646</v>
      </c>
      <c r="I922" s="102" t="s">
        <v>525</v>
      </c>
      <c r="J922" s="120" t="s">
        <v>647</v>
      </c>
      <c r="K922" s="120" t="s">
        <v>708</v>
      </c>
      <c r="L922" s="120">
        <v>1607</v>
      </c>
      <c r="M922" s="120" t="s">
        <v>653</v>
      </c>
      <c r="N922" s="126">
        <v>20533.8</v>
      </c>
      <c r="O922" s="18">
        <v>2016</v>
      </c>
    </row>
    <row r="923" spans="1:15">
      <c r="A923" s="120" t="s">
        <v>993</v>
      </c>
      <c r="B923" s="120" t="s">
        <v>643</v>
      </c>
      <c r="C923" s="122" t="s">
        <v>1249</v>
      </c>
      <c r="D923" s="121">
        <v>2016</v>
      </c>
      <c r="E923" s="120">
        <v>9</v>
      </c>
      <c r="F923" s="122">
        <v>18</v>
      </c>
      <c r="G923" s="123" t="s">
        <v>860</v>
      </c>
      <c r="H923" s="124" t="s">
        <v>646</v>
      </c>
      <c r="I923" s="102" t="s">
        <v>525</v>
      </c>
      <c r="J923" s="120" t="s">
        <v>647</v>
      </c>
      <c r="K923" s="120" t="s">
        <v>708</v>
      </c>
      <c r="L923" s="120">
        <v>1606</v>
      </c>
      <c r="M923" s="120" t="s">
        <v>654</v>
      </c>
      <c r="N923" s="126">
        <v>20430.88</v>
      </c>
      <c r="O923" s="18">
        <v>2016</v>
      </c>
    </row>
    <row r="924" spans="1:15">
      <c r="A924" s="120" t="s">
        <v>993</v>
      </c>
      <c r="B924" s="120" t="s">
        <v>643</v>
      </c>
      <c r="C924" s="120" t="s">
        <v>1250</v>
      </c>
      <c r="D924" s="121">
        <v>2016</v>
      </c>
      <c r="E924" s="120">
        <v>10</v>
      </c>
      <c r="F924" s="122">
        <v>19</v>
      </c>
      <c r="G924" s="123" t="s">
        <v>860</v>
      </c>
      <c r="H924" s="124" t="s">
        <v>646</v>
      </c>
      <c r="I924" s="102" t="s">
        <v>525</v>
      </c>
      <c r="J924" s="120" t="s">
        <v>647</v>
      </c>
      <c r="K924" s="120" t="s">
        <v>708</v>
      </c>
      <c r="L924" s="120">
        <v>1607</v>
      </c>
      <c r="M924" s="120" t="s">
        <v>654</v>
      </c>
      <c r="N924" s="126">
        <v>19363.39</v>
      </c>
      <c r="O924" s="18">
        <v>2016</v>
      </c>
    </row>
    <row r="925" spans="1:15">
      <c r="A925" s="120" t="s">
        <v>993</v>
      </c>
      <c r="B925" s="120" t="s">
        <v>643</v>
      </c>
      <c r="C925" s="120" t="s">
        <v>1251</v>
      </c>
      <c r="D925" s="121">
        <v>2016</v>
      </c>
      <c r="E925" s="120">
        <v>10</v>
      </c>
      <c r="F925" s="122">
        <v>9</v>
      </c>
      <c r="G925" s="123" t="s">
        <v>860</v>
      </c>
      <c r="H925" s="124" t="s">
        <v>646</v>
      </c>
      <c r="I925" s="106" t="s">
        <v>527</v>
      </c>
      <c r="J925" s="120" t="s">
        <v>647</v>
      </c>
      <c r="K925" s="120" t="s">
        <v>1007</v>
      </c>
      <c r="L925" s="120">
        <v>1606</v>
      </c>
      <c r="M925" s="120" t="s">
        <v>654</v>
      </c>
      <c r="N925" s="126">
        <v>1408.22</v>
      </c>
      <c r="O925" s="18">
        <v>2016</v>
      </c>
    </row>
    <row r="926" spans="1:15">
      <c r="A926" s="120" t="s">
        <v>993</v>
      </c>
      <c r="B926" s="120" t="s">
        <v>643</v>
      </c>
      <c r="C926" s="122" t="s">
        <v>1252</v>
      </c>
      <c r="D926" s="121">
        <v>2016</v>
      </c>
      <c r="E926" s="120">
        <v>8</v>
      </c>
      <c r="F926" s="122">
        <v>24</v>
      </c>
      <c r="G926" s="123" t="s">
        <v>860</v>
      </c>
      <c r="H926" s="124" t="s">
        <v>646</v>
      </c>
      <c r="I926" s="102" t="s">
        <v>525</v>
      </c>
      <c r="J926" s="120" t="s">
        <v>647</v>
      </c>
      <c r="K926" s="120" t="s">
        <v>708</v>
      </c>
      <c r="L926" s="120">
        <v>1605</v>
      </c>
      <c r="M926" s="120" t="s">
        <v>664</v>
      </c>
      <c r="N926" s="126">
        <v>984.06</v>
      </c>
      <c r="O926" s="18">
        <v>2016</v>
      </c>
    </row>
    <row r="927" spans="1:15">
      <c r="A927" s="120" t="s">
        <v>993</v>
      </c>
      <c r="B927" s="120" t="s">
        <v>643</v>
      </c>
      <c r="C927" s="122" t="s">
        <v>1252</v>
      </c>
      <c r="D927" s="121">
        <v>2016</v>
      </c>
      <c r="E927" s="120">
        <v>8</v>
      </c>
      <c r="F927" s="122">
        <v>24</v>
      </c>
      <c r="G927" s="123" t="s">
        <v>860</v>
      </c>
      <c r="H927" s="124" t="s">
        <v>646</v>
      </c>
      <c r="I927" s="102" t="s">
        <v>525</v>
      </c>
      <c r="J927" s="120" t="s">
        <v>647</v>
      </c>
      <c r="K927" s="120" t="s">
        <v>708</v>
      </c>
      <c r="L927" s="120">
        <v>1605</v>
      </c>
      <c r="M927" s="120" t="s">
        <v>653</v>
      </c>
      <c r="N927" s="126">
        <v>21718.22</v>
      </c>
      <c r="O927" s="18">
        <v>2016</v>
      </c>
    </row>
    <row r="928" spans="1:15">
      <c r="A928" s="120" t="s">
        <v>993</v>
      </c>
      <c r="B928" s="120" t="s">
        <v>643</v>
      </c>
      <c r="C928" s="122" t="s">
        <v>1252</v>
      </c>
      <c r="D928" s="121">
        <v>2016</v>
      </c>
      <c r="E928" s="120">
        <v>8</v>
      </c>
      <c r="F928" s="122">
        <v>24</v>
      </c>
      <c r="G928" s="123" t="s">
        <v>860</v>
      </c>
      <c r="H928" s="124" t="s">
        <v>646</v>
      </c>
      <c r="I928" s="102" t="s">
        <v>525</v>
      </c>
      <c r="J928" s="120" t="s">
        <v>647</v>
      </c>
      <c r="K928" s="120" t="s">
        <v>708</v>
      </c>
      <c r="L928" s="120">
        <v>1605</v>
      </c>
      <c r="M928" s="120" t="s">
        <v>654</v>
      </c>
      <c r="N928" s="126">
        <v>21005.599999999999</v>
      </c>
      <c r="O928" s="18">
        <v>2016</v>
      </c>
    </row>
    <row r="929" spans="1:15">
      <c r="A929" s="120" t="s">
        <v>993</v>
      </c>
      <c r="B929" s="120" t="s">
        <v>643</v>
      </c>
      <c r="C929" s="122" t="s">
        <v>1253</v>
      </c>
      <c r="D929" s="121">
        <v>2016</v>
      </c>
      <c r="E929" s="120">
        <v>8</v>
      </c>
      <c r="F929" s="122">
        <v>24</v>
      </c>
      <c r="G929" s="123" t="s">
        <v>860</v>
      </c>
      <c r="H929" s="124" t="s">
        <v>657</v>
      </c>
      <c r="I929" s="125" t="s">
        <v>503</v>
      </c>
      <c r="J929" s="120" t="s">
        <v>869</v>
      </c>
      <c r="K929" s="120" t="s">
        <v>652</v>
      </c>
      <c r="L929" s="120">
        <v>1509</v>
      </c>
      <c r="M929" s="120" t="s">
        <v>869</v>
      </c>
      <c r="N929" s="126">
        <v>1040000</v>
      </c>
      <c r="O929" s="18">
        <v>2015</v>
      </c>
    </row>
    <row r="930" spans="1:15">
      <c r="A930" s="120" t="s">
        <v>993</v>
      </c>
      <c r="B930" s="120" t="s">
        <v>643</v>
      </c>
      <c r="C930" s="122" t="s">
        <v>1254</v>
      </c>
      <c r="D930" s="121">
        <v>2016</v>
      </c>
      <c r="E930" s="120">
        <v>8</v>
      </c>
      <c r="F930" s="122">
        <v>24</v>
      </c>
      <c r="G930" s="123" t="s">
        <v>860</v>
      </c>
      <c r="H930" s="124" t="s">
        <v>657</v>
      </c>
      <c r="I930" s="125" t="s">
        <v>515</v>
      </c>
      <c r="J930" s="120" t="s">
        <v>869</v>
      </c>
      <c r="K930" s="120" t="s">
        <v>652</v>
      </c>
      <c r="L930" s="120">
        <v>1509</v>
      </c>
      <c r="M930" s="120" t="s">
        <v>869</v>
      </c>
      <c r="N930" s="126">
        <v>46087.3</v>
      </c>
      <c r="O930" s="18">
        <v>2015</v>
      </c>
    </row>
    <row r="931" spans="1:15">
      <c r="A931" s="120" t="s">
        <v>993</v>
      </c>
      <c r="B931" s="120" t="s">
        <v>643</v>
      </c>
      <c r="C931" s="122" t="s">
        <v>1255</v>
      </c>
      <c r="D931" s="121">
        <v>2016</v>
      </c>
      <c r="E931" s="120">
        <v>8</v>
      </c>
      <c r="F931" s="122">
        <v>24</v>
      </c>
      <c r="G931" s="123" t="s">
        <v>860</v>
      </c>
      <c r="H931" s="124" t="s">
        <v>657</v>
      </c>
      <c r="I931" s="125" t="s">
        <v>515</v>
      </c>
      <c r="J931" s="120" t="s">
        <v>869</v>
      </c>
      <c r="K931" s="120" t="s">
        <v>652</v>
      </c>
      <c r="L931" s="120">
        <v>1509</v>
      </c>
      <c r="M931" s="120" t="s">
        <v>869</v>
      </c>
      <c r="N931" s="126">
        <v>384174.94</v>
      </c>
      <c r="O931" s="18">
        <v>2015</v>
      </c>
    </row>
    <row r="932" spans="1:15">
      <c r="A932" s="120" t="s">
        <v>993</v>
      </c>
      <c r="B932" s="120" t="s">
        <v>643</v>
      </c>
      <c r="C932" s="122" t="s">
        <v>1256</v>
      </c>
      <c r="D932" s="121">
        <v>2016</v>
      </c>
      <c r="E932" s="120">
        <v>8</v>
      </c>
      <c r="F932" s="122">
        <v>24</v>
      </c>
      <c r="G932" s="123" t="s">
        <v>860</v>
      </c>
      <c r="H932" s="124" t="s">
        <v>657</v>
      </c>
      <c r="I932" s="125" t="s">
        <v>515</v>
      </c>
      <c r="J932" s="120" t="s">
        <v>869</v>
      </c>
      <c r="K932" s="120" t="s">
        <v>652</v>
      </c>
      <c r="L932" s="120">
        <v>1512</v>
      </c>
      <c r="M932" s="120" t="s">
        <v>869</v>
      </c>
      <c r="N932" s="126">
        <v>216000</v>
      </c>
      <c r="O932" s="18">
        <v>2015</v>
      </c>
    </row>
    <row r="933" spans="1:15">
      <c r="A933" s="120" t="s">
        <v>993</v>
      </c>
      <c r="B933" s="120" t="s">
        <v>643</v>
      </c>
      <c r="C933" s="122" t="s">
        <v>1257</v>
      </c>
      <c r="D933" s="121">
        <v>2016</v>
      </c>
      <c r="E933" s="120">
        <v>8</v>
      </c>
      <c r="F933" s="122">
        <v>24</v>
      </c>
      <c r="G933" s="123" t="s">
        <v>860</v>
      </c>
      <c r="H933" s="124" t="s">
        <v>657</v>
      </c>
      <c r="I933" s="125" t="s">
        <v>501</v>
      </c>
      <c r="J933" s="120" t="s">
        <v>869</v>
      </c>
      <c r="K933" s="120" t="s">
        <v>652</v>
      </c>
      <c r="L933" s="120">
        <v>1608</v>
      </c>
      <c r="M933" s="120" t="s">
        <v>869</v>
      </c>
      <c r="N933" s="126">
        <v>400000</v>
      </c>
      <c r="O933" s="18">
        <v>2016</v>
      </c>
    </row>
    <row r="934" spans="1:15">
      <c r="A934" s="120" t="s">
        <v>993</v>
      </c>
      <c r="B934" s="120" t="s">
        <v>643</v>
      </c>
      <c r="C934" s="120" t="s">
        <v>1251</v>
      </c>
      <c r="D934" s="121">
        <v>2016</v>
      </c>
      <c r="E934" s="120">
        <v>10</v>
      </c>
      <c r="F934" s="122">
        <v>9</v>
      </c>
      <c r="G934" s="123" t="s">
        <v>860</v>
      </c>
      <c r="H934" s="124" t="s">
        <v>646</v>
      </c>
      <c r="I934" s="106" t="s">
        <v>527</v>
      </c>
      <c r="J934" s="120" t="s">
        <v>647</v>
      </c>
      <c r="K934" s="120" t="s">
        <v>1007</v>
      </c>
      <c r="L934" s="120">
        <v>1607</v>
      </c>
      <c r="M934" s="120" t="s">
        <v>654</v>
      </c>
      <c r="N934" s="126">
        <v>1443.6</v>
      </c>
      <c r="O934" s="18">
        <v>2016</v>
      </c>
    </row>
    <row r="935" spans="1:15">
      <c r="A935" s="120" t="s">
        <v>993</v>
      </c>
      <c r="B935" s="120" t="s">
        <v>643</v>
      </c>
      <c r="C935" s="120" t="s">
        <v>1251</v>
      </c>
      <c r="D935" s="121">
        <v>2016</v>
      </c>
      <c r="E935" s="120">
        <v>10</v>
      </c>
      <c r="F935" s="122">
        <v>9</v>
      </c>
      <c r="G935" s="123" t="s">
        <v>860</v>
      </c>
      <c r="H935" s="124" t="s">
        <v>646</v>
      </c>
      <c r="I935" s="106" t="s">
        <v>527</v>
      </c>
      <c r="J935" s="120" t="s">
        <v>647</v>
      </c>
      <c r="K935" s="120" t="s">
        <v>1007</v>
      </c>
      <c r="L935" s="120">
        <v>1608</v>
      </c>
      <c r="M935" s="120" t="s">
        <v>654</v>
      </c>
      <c r="N935" s="126">
        <v>1401.62</v>
      </c>
      <c r="O935" s="18">
        <v>2016</v>
      </c>
    </row>
    <row r="936" spans="1:15">
      <c r="A936" s="120" t="s">
        <v>993</v>
      </c>
      <c r="B936" s="120" t="s">
        <v>643</v>
      </c>
      <c r="C936" s="122" t="s">
        <v>1258</v>
      </c>
      <c r="D936" s="121">
        <v>2016</v>
      </c>
      <c r="E936" s="120">
        <v>8</v>
      </c>
      <c r="F936" s="122">
        <v>19</v>
      </c>
      <c r="G936" s="123" t="s">
        <v>860</v>
      </c>
      <c r="H936" s="124" t="s">
        <v>646</v>
      </c>
      <c r="I936" s="102" t="s">
        <v>518</v>
      </c>
      <c r="J936" s="120" t="s">
        <v>651</v>
      </c>
      <c r="K936" s="120" t="s">
        <v>694</v>
      </c>
      <c r="L936" s="120">
        <v>1604</v>
      </c>
      <c r="M936" s="120" t="s">
        <v>654</v>
      </c>
      <c r="N936" s="126">
        <v>6388.48</v>
      </c>
      <c r="O936" s="18">
        <v>2016</v>
      </c>
    </row>
    <row r="937" spans="1:15">
      <c r="A937" s="120" t="s">
        <v>993</v>
      </c>
      <c r="B937" s="120" t="s">
        <v>643</v>
      </c>
      <c r="C937" s="122" t="s">
        <v>1259</v>
      </c>
      <c r="D937" s="121">
        <v>2016</v>
      </c>
      <c r="E937" s="120">
        <v>9</v>
      </c>
      <c r="F937" s="122">
        <v>13</v>
      </c>
      <c r="G937" s="123" t="s">
        <v>860</v>
      </c>
      <c r="H937" s="124" t="s">
        <v>646</v>
      </c>
      <c r="I937" s="125" t="s">
        <v>526</v>
      </c>
      <c r="J937" s="120" t="s">
        <v>647</v>
      </c>
      <c r="K937" s="120" t="s">
        <v>1017</v>
      </c>
      <c r="L937" s="120">
        <v>1606</v>
      </c>
      <c r="M937" s="120" t="s">
        <v>654</v>
      </c>
      <c r="N937" s="126">
        <v>2849.99</v>
      </c>
      <c r="O937" s="18">
        <v>2016</v>
      </c>
    </row>
    <row r="938" spans="1:15">
      <c r="A938" s="120" t="s">
        <v>993</v>
      </c>
      <c r="B938" s="120" t="s">
        <v>643</v>
      </c>
      <c r="C938" s="122" t="s">
        <v>1258</v>
      </c>
      <c r="D938" s="121">
        <v>2016</v>
      </c>
      <c r="E938" s="120">
        <v>8</v>
      </c>
      <c r="F938" s="122">
        <v>19</v>
      </c>
      <c r="G938" s="123" t="s">
        <v>860</v>
      </c>
      <c r="H938" s="124" t="s">
        <v>646</v>
      </c>
      <c r="I938" s="102" t="s">
        <v>518</v>
      </c>
      <c r="J938" s="120" t="s">
        <v>651</v>
      </c>
      <c r="K938" s="120" t="s">
        <v>694</v>
      </c>
      <c r="L938" s="120">
        <v>1605</v>
      </c>
      <c r="M938" s="120" t="s">
        <v>654</v>
      </c>
      <c r="N938" s="126">
        <v>6267.04</v>
      </c>
      <c r="O938" s="18">
        <v>2016</v>
      </c>
    </row>
    <row r="939" spans="1:15">
      <c r="A939" s="120" t="s">
        <v>993</v>
      </c>
      <c r="B939" s="120" t="s">
        <v>643</v>
      </c>
      <c r="C939" s="122" t="s">
        <v>1258</v>
      </c>
      <c r="D939" s="121">
        <v>2016</v>
      </c>
      <c r="E939" s="120">
        <v>8</v>
      </c>
      <c r="F939" s="122">
        <v>19</v>
      </c>
      <c r="G939" s="123" t="s">
        <v>860</v>
      </c>
      <c r="H939" s="124" t="s">
        <v>646</v>
      </c>
      <c r="I939" s="102" t="s">
        <v>518</v>
      </c>
      <c r="J939" s="120" t="s">
        <v>651</v>
      </c>
      <c r="K939" s="120" t="s">
        <v>694</v>
      </c>
      <c r="L939" s="120">
        <v>1606</v>
      </c>
      <c r="M939" s="120" t="s">
        <v>654</v>
      </c>
      <c r="N939" s="126">
        <v>6134.56</v>
      </c>
      <c r="O939" s="18">
        <v>2016</v>
      </c>
    </row>
    <row r="940" spans="1:15">
      <c r="A940" s="120" t="s">
        <v>993</v>
      </c>
      <c r="B940" s="120" t="s">
        <v>643</v>
      </c>
      <c r="C940" s="120" t="s">
        <v>1260</v>
      </c>
      <c r="D940" s="121">
        <v>2016</v>
      </c>
      <c r="E940" s="120">
        <v>10</v>
      </c>
      <c r="F940" s="122">
        <v>12</v>
      </c>
      <c r="G940" s="123" t="s">
        <v>860</v>
      </c>
      <c r="H940" s="124" t="s">
        <v>646</v>
      </c>
      <c r="I940" s="102" t="s">
        <v>518</v>
      </c>
      <c r="J940" s="120" t="s">
        <v>651</v>
      </c>
      <c r="K940" s="120" t="s">
        <v>694</v>
      </c>
      <c r="L940" s="120">
        <v>1607</v>
      </c>
      <c r="M940" s="120" t="s">
        <v>654</v>
      </c>
      <c r="N940" s="126">
        <v>5943.2</v>
      </c>
      <c r="O940" s="18">
        <v>2016</v>
      </c>
    </row>
    <row r="941" spans="1:15">
      <c r="A941" s="120" t="s">
        <v>993</v>
      </c>
      <c r="B941" s="120" t="s">
        <v>643</v>
      </c>
      <c r="C941" s="122" t="s">
        <v>1261</v>
      </c>
      <c r="D941" s="121">
        <v>2016</v>
      </c>
      <c r="E941" s="120">
        <v>9</v>
      </c>
      <c r="F941" s="122">
        <v>18</v>
      </c>
      <c r="G941" s="123" t="s">
        <v>860</v>
      </c>
      <c r="H941" s="124" t="s">
        <v>657</v>
      </c>
      <c r="I941" s="109" t="s">
        <v>513</v>
      </c>
      <c r="J941" s="120" t="s">
        <v>658</v>
      </c>
      <c r="K941" s="120" t="s">
        <v>652</v>
      </c>
      <c r="L941" s="120">
        <v>1607</v>
      </c>
      <c r="M941" s="120" t="s">
        <v>649</v>
      </c>
      <c r="N941" s="126">
        <v>115614.9</v>
      </c>
      <c r="O941" s="18">
        <v>2016</v>
      </c>
    </row>
    <row r="942" spans="1:15">
      <c r="A942" s="120" t="s">
        <v>993</v>
      </c>
      <c r="B942" s="120" t="s">
        <v>643</v>
      </c>
      <c r="C942" s="122" t="s">
        <v>1262</v>
      </c>
      <c r="D942" s="121">
        <v>2016</v>
      </c>
      <c r="E942" s="120">
        <v>9</v>
      </c>
      <c r="F942" s="122">
        <v>21</v>
      </c>
      <c r="G942" s="123" t="s">
        <v>860</v>
      </c>
      <c r="H942" s="124" t="s">
        <v>646</v>
      </c>
      <c r="I942" s="102" t="s">
        <v>531</v>
      </c>
      <c r="J942" s="120" t="s">
        <v>647</v>
      </c>
      <c r="K942" s="120" t="s">
        <v>659</v>
      </c>
      <c r="L942" s="120">
        <v>1605</v>
      </c>
      <c r="M942" s="120" t="s">
        <v>664</v>
      </c>
      <c r="N942" s="126">
        <v>1262.5</v>
      </c>
      <c r="O942" s="18">
        <v>2016</v>
      </c>
    </row>
    <row r="943" spans="1:15">
      <c r="A943" s="120" t="s">
        <v>993</v>
      </c>
      <c r="B943" s="120" t="s">
        <v>643</v>
      </c>
      <c r="C943" s="122" t="s">
        <v>1263</v>
      </c>
      <c r="D943" s="121">
        <v>2016</v>
      </c>
      <c r="E943" s="120">
        <v>9</v>
      </c>
      <c r="F943" s="122">
        <v>22</v>
      </c>
      <c r="G943" s="123" t="s">
        <v>860</v>
      </c>
      <c r="H943" s="124" t="s">
        <v>646</v>
      </c>
      <c r="I943" s="102" t="s">
        <v>519</v>
      </c>
      <c r="J943" s="120" t="s">
        <v>651</v>
      </c>
      <c r="K943" s="120" t="s">
        <v>675</v>
      </c>
      <c r="L943" s="120">
        <v>1604</v>
      </c>
      <c r="M943" s="120" t="s">
        <v>664</v>
      </c>
      <c r="N943" s="126">
        <v>2089.84</v>
      </c>
      <c r="O943" s="18">
        <v>2016</v>
      </c>
    </row>
    <row r="944" spans="1:15">
      <c r="A944" s="120" t="s">
        <v>993</v>
      </c>
      <c r="B944" s="120" t="s">
        <v>643</v>
      </c>
      <c r="C944" s="122" t="s">
        <v>1264</v>
      </c>
      <c r="D944" s="121">
        <v>2016</v>
      </c>
      <c r="E944" s="120">
        <v>9</v>
      </c>
      <c r="F944" s="122">
        <v>22</v>
      </c>
      <c r="G944" s="123" t="s">
        <v>860</v>
      </c>
      <c r="H944" s="124" t="s">
        <v>646</v>
      </c>
      <c r="I944" s="102" t="s">
        <v>519</v>
      </c>
      <c r="J944" s="120" t="s">
        <v>651</v>
      </c>
      <c r="K944" s="120" t="s">
        <v>675</v>
      </c>
      <c r="L944" s="120">
        <v>1605</v>
      </c>
      <c r="M944" s="120" t="s">
        <v>664</v>
      </c>
      <c r="N944" s="126">
        <v>2023.2</v>
      </c>
      <c r="O944" s="18">
        <v>2016</v>
      </c>
    </row>
    <row r="945" spans="1:15">
      <c r="A945" s="120" t="s">
        <v>993</v>
      </c>
      <c r="B945" s="120" t="s">
        <v>643</v>
      </c>
      <c r="C945" s="120" t="s">
        <v>1265</v>
      </c>
      <c r="D945" s="121">
        <v>2016</v>
      </c>
      <c r="E945" s="120">
        <v>10</v>
      </c>
      <c r="F945" s="122">
        <v>11</v>
      </c>
      <c r="G945" s="123" t="s">
        <v>860</v>
      </c>
      <c r="H945" s="124" t="s">
        <v>657</v>
      </c>
      <c r="I945" s="125" t="s">
        <v>509</v>
      </c>
      <c r="J945" s="120" t="s">
        <v>869</v>
      </c>
      <c r="K945" s="120" t="s">
        <v>652</v>
      </c>
      <c r="L945" s="120">
        <v>1401</v>
      </c>
      <c r="M945" s="120" t="s">
        <v>1010</v>
      </c>
      <c r="N945" s="126">
        <v>5676.25</v>
      </c>
      <c r="O945" s="18">
        <v>2014</v>
      </c>
    </row>
    <row r="946" spans="1:15">
      <c r="A946" s="120" t="s">
        <v>993</v>
      </c>
      <c r="B946" s="120" t="s">
        <v>643</v>
      </c>
      <c r="C946" s="120" t="s">
        <v>1265</v>
      </c>
      <c r="D946" s="121">
        <v>2016</v>
      </c>
      <c r="E946" s="120">
        <v>10</v>
      </c>
      <c r="F946" s="122">
        <v>11</v>
      </c>
      <c r="G946" s="123" t="s">
        <v>860</v>
      </c>
      <c r="H946" s="124" t="s">
        <v>657</v>
      </c>
      <c r="I946" s="125" t="s">
        <v>509</v>
      </c>
      <c r="J946" s="120" t="s">
        <v>869</v>
      </c>
      <c r="K946" s="120" t="s">
        <v>652</v>
      </c>
      <c r="L946" s="120">
        <v>1402</v>
      </c>
      <c r="M946" s="120" t="s">
        <v>1010</v>
      </c>
      <c r="N946" s="126">
        <v>8930</v>
      </c>
      <c r="O946" s="18">
        <v>2014</v>
      </c>
    </row>
    <row r="947" spans="1:15">
      <c r="A947" s="120" t="s">
        <v>993</v>
      </c>
      <c r="B947" s="120" t="s">
        <v>643</v>
      </c>
      <c r="C947" s="120" t="s">
        <v>1265</v>
      </c>
      <c r="D947" s="121">
        <v>2016</v>
      </c>
      <c r="E947" s="120">
        <v>10</v>
      </c>
      <c r="F947" s="122">
        <v>11</v>
      </c>
      <c r="G947" s="123" t="s">
        <v>860</v>
      </c>
      <c r="H947" s="124" t="s">
        <v>657</v>
      </c>
      <c r="I947" s="125" t="s">
        <v>509</v>
      </c>
      <c r="J947" s="120" t="s">
        <v>869</v>
      </c>
      <c r="K947" s="120" t="s">
        <v>652</v>
      </c>
      <c r="L947" s="120">
        <v>1403</v>
      </c>
      <c r="M947" s="120" t="s">
        <v>1010</v>
      </c>
      <c r="N947" s="126">
        <v>8246</v>
      </c>
      <c r="O947" s="18">
        <v>2014</v>
      </c>
    </row>
    <row r="948" spans="1:15">
      <c r="A948" s="120" t="s">
        <v>993</v>
      </c>
      <c r="B948" s="120" t="s">
        <v>643</v>
      </c>
      <c r="C948" s="120" t="s">
        <v>1265</v>
      </c>
      <c r="D948" s="121">
        <v>2016</v>
      </c>
      <c r="E948" s="120">
        <v>10</v>
      </c>
      <c r="F948" s="122">
        <v>11</v>
      </c>
      <c r="G948" s="123" t="s">
        <v>860</v>
      </c>
      <c r="H948" s="124" t="s">
        <v>657</v>
      </c>
      <c r="I948" s="125" t="s">
        <v>509</v>
      </c>
      <c r="J948" s="120" t="s">
        <v>869</v>
      </c>
      <c r="K948" s="120" t="s">
        <v>652</v>
      </c>
      <c r="L948" s="120">
        <v>1404</v>
      </c>
      <c r="M948" s="120" t="s">
        <v>1010</v>
      </c>
      <c r="N948" s="126">
        <v>10065.25</v>
      </c>
      <c r="O948" s="18">
        <v>2014</v>
      </c>
    </row>
    <row r="949" spans="1:15">
      <c r="A949" s="120" t="s">
        <v>993</v>
      </c>
      <c r="B949" s="120" t="s">
        <v>643</v>
      </c>
      <c r="C949" s="120" t="s">
        <v>1265</v>
      </c>
      <c r="D949" s="121">
        <v>2016</v>
      </c>
      <c r="E949" s="120">
        <v>10</v>
      </c>
      <c r="F949" s="122">
        <v>11</v>
      </c>
      <c r="G949" s="123" t="s">
        <v>860</v>
      </c>
      <c r="H949" s="124" t="s">
        <v>657</v>
      </c>
      <c r="I949" s="125" t="s">
        <v>509</v>
      </c>
      <c r="J949" s="120" t="s">
        <v>869</v>
      </c>
      <c r="K949" s="120" t="s">
        <v>652</v>
      </c>
      <c r="L949" s="120">
        <v>1405</v>
      </c>
      <c r="M949" s="120" t="s">
        <v>1010</v>
      </c>
      <c r="N949" s="126">
        <v>5728.5</v>
      </c>
      <c r="O949" s="18">
        <v>2014</v>
      </c>
    </row>
    <row r="950" spans="1:15">
      <c r="A950" s="120" t="s">
        <v>993</v>
      </c>
      <c r="B950" s="120" t="s">
        <v>643</v>
      </c>
      <c r="C950" s="120" t="s">
        <v>1265</v>
      </c>
      <c r="D950" s="121">
        <v>2016</v>
      </c>
      <c r="E950" s="120">
        <v>10</v>
      </c>
      <c r="F950" s="122">
        <v>11</v>
      </c>
      <c r="G950" s="123" t="s">
        <v>860</v>
      </c>
      <c r="H950" s="124" t="s">
        <v>657</v>
      </c>
      <c r="I950" s="125" t="s">
        <v>509</v>
      </c>
      <c r="J950" s="120" t="s">
        <v>869</v>
      </c>
      <c r="K950" s="120" t="s">
        <v>652</v>
      </c>
      <c r="L950" s="120">
        <v>1406</v>
      </c>
      <c r="M950" s="120" t="s">
        <v>1010</v>
      </c>
      <c r="N950" s="126">
        <v>7334</v>
      </c>
      <c r="O950" s="18">
        <v>2014</v>
      </c>
    </row>
    <row r="951" spans="1:15">
      <c r="A951" s="120" t="s">
        <v>993</v>
      </c>
      <c r="B951" s="120" t="s">
        <v>643</v>
      </c>
      <c r="C951" s="120" t="s">
        <v>1265</v>
      </c>
      <c r="D951" s="121">
        <v>2016</v>
      </c>
      <c r="E951" s="120">
        <v>10</v>
      </c>
      <c r="F951" s="122">
        <v>11</v>
      </c>
      <c r="G951" s="123" t="s">
        <v>860</v>
      </c>
      <c r="H951" s="124" t="s">
        <v>657</v>
      </c>
      <c r="I951" s="125" t="s">
        <v>509</v>
      </c>
      <c r="J951" s="120" t="s">
        <v>869</v>
      </c>
      <c r="K951" s="120" t="s">
        <v>652</v>
      </c>
      <c r="L951" s="120">
        <v>1407</v>
      </c>
      <c r="M951" s="120" t="s">
        <v>1010</v>
      </c>
      <c r="N951" s="126">
        <v>7552.5</v>
      </c>
      <c r="O951" s="18">
        <v>2014</v>
      </c>
    </row>
    <row r="952" spans="1:15">
      <c r="A952" s="120" t="s">
        <v>993</v>
      </c>
      <c r="B952" s="120" t="s">
        <v>643</v>
      </c>
      <c r="C952" s="120" t="s">
        <v>1265</v>
      </c>
      <c r="D952" s="121">
        <v>2016</v>
      </c>
      <c r="E952" s="120">
        <v>10</v>
      </c>
      <c r="F952" s="122">
        <v>11</v>
      </c>
      <c r="G952" s="123" t="s">
        <v>860</v>
      </c>
      <c r="H952" s="124" t="s">
        <v>657</v>
      </c>
      <c r="I952" s="125" t="s">
        <v>509</v>
      </c>
      <c r="J952" s="120" t="s">
        <v>869</v>
      </c>
      <c r="K952" s="120" t="s">
        <v>652</v>
      </c>
      <c r="L952" s="120">
        <v>1408</v>
      </c>
      <c r="M952" s="120" t="s">
        <v>1010</v>
      </c>
      <c r="N952" s="126">
        <v>1700.5</v>
      </c>
      <c r="O952" s="18">
        <v>2014</v>
      </c>
    </row>
    <row r="953" spans="1:15">
      <c r="A953" s="120" t="s">
        <v>993</v>
      </c>
      <c r="B953" s="120" t="s">
        <v>643</v>
      </c>
      <c r="C953" s="120" t="s">
        <v>1265</v>
      </c>
      <c r="D953" s="121">
        <v>2016</v>
      </c>
      <c r="E953" s="120">
        <v>10</v>
      </c>
      <c r="F953" s="122">
        <v>11</v>
      </c>
      <c r="G953" s="123" t="s">
        <v>860</v>
      </c>
      <c r="H953" s="124" t="s">
        <v>657</v>
      </c>
      <c r="I953" s="125" t="s">
        <v>509</v>
      </c>
      <c r="J953" s="120" t="s">
        <v>869</v>
      </c>
      <c r="K953" s="120" t="s">
        <v>652</v>
      </c>
      <c r="L953" s="120">
        <v>1409</v>
      </c>
      <c r="M953" s="120" t="s">
        <v>1010</v>
      </c>
      <c r="N953" s="126">
        <v>3610</v>
      </c>
      <c r="O953" s="18">
        <v>2014</v>
      </c>
    </row>
    <row r="954" spans="1:15">
      <c r="A954" s="120" t="s">
        <v>993</v>
      </c>
      <c r="B954" s="120" t="s">
        <v>643</v>
      </c>
      <c r="C954" s="120" t="s">
        <v>1265</v>
      </c>
      <c r="D954" s="121">
        <v>2016</v>
      </c>
      <c r="E954" s="120">
        <v>10</v>
      </c>
      <c r="F954" s="122">
        <v>11</v>
      </c>
      <c r="G954" s="123" t="s">
        <v>860</v>
      </c>
      <c r="H954" s="124" t="s">
        <v>657</v>
      </c>
      <c r="I954" s="125" t="s">
        <v>509</v>
      </c>
      <c r="J954" s="120" t="s">
        <v>869</v>
      </c>
      <c r="K954" s="120" t="s">
        <v>652</v>
      </c>
      <c r="L954" s="120">
        <v>1410</v>
      </c>
      <c r="M954" s="120" t="s">
        <v>1010</v>
      </c>
      <c r="N954" s="126">
        <v>5652.5</v>
      </c>
      <c r="O954" s="18">
        <v>2014</v>
      </c>
    </row>
    <row r="955" spans="1:15">
      <c r="A955" s="120" t="s">
        <v>993</v>
      </c>
      <c r="B955" s="120" t="s">
        <v>643</v>
      </c>
      <c r="C955" s="120" t="s">
        <v>1265</v>
      </c>
      <c r="D955" s="121">
        <v>2016</v>
      </c>
      <c r="E955" s="120">
        <v>10</v>
      </c>
      <c r="F955" s="122">
        <v>11</v>
      </c>
      <c r="G955" s="123" t="s">
        <v>860</v>
      </c>
      <c r="H955" s="124" t="s">
        <v>657</v>
      </c>
      <c r="I955" s="125" t="s">
        <v>509</v>
      </c>
      <c r="J955" s="120" t="s">
        <v>869</v>
      </c>
      <c r="K955" s="120" t="s">
        <v>652</v>
      </c>
      <c r="L955" s="120">
        <v>1411</v>
      </c>
      <c r="M955" s="120" t="s">
        <v>1010</v>
      </c>
      <c r="N955" s="126">
        <v>3301.25</v>
      </c>
      <c r="O955" s="18">
        <v>2014</v>
      </c>
    </row>
    <row r="956" spans="1:15">
      <c r="A956" s="120" t="s">
        <v>993</v>
      </c>
      <c r="B956" s="120" t="s">
        <v>643</v>
      </c>
      <c r="C956" s="120" t="s">
        <v>1265</v>
      </c>
      <c r="D956" s="121">
        <v>2016</v>
      </c>
      <c r="E956" s="120">
        <v>10</v>
      </c>
      <c r="F956" s="122">
        <v>11</v>
      </c>
      <c r="G956" s="123" t="s">
        <v>860</v>
      </c>
      <c r="H956" s="124" t="s">
        <v>657</v>
      </c>
      <c r="I956" s="125" t="s">
        <v>509</v>
      </c>
      <c r="J956" s="120" t="s">
        <v>869</v>
      </c>
      <c r="K956" s="120" t="s">
        <v>652</v>
      </c>
      <c r="L956" s="120">
        <v>1412</v>
      </c>
      <c r="M956" s="120" t="s">
        <v>1010</v>
      </c>
      <c r="N956" s="126">
        <v>2755</v>
      </c>
      <c r="O956" s="18">
        <v>2014</v>
      </c>
    </row>
    <row r="957" spans="1:15">
      <c r="A957" s="120" t="s">
        <v>993</v>
      </c>
      <c r="B957" s="120" t="s">
        <v>643</v>
      </c>
      <c r="C957" s="120" t="s">
        <v>1265</v>
      </c>
      <c r="D957" s="121">
        <v>2016</v>
      </c>
      <c r="E957" s="120">
        <v>10</v>
      </c>
      <c r="F957" s="122">
        <v>11</v>
      </c>
      <c r="G957" s="123" t="s">
        <v>860</v>
      </c>
      <c r="H957" s="124" t="s">
        <v>657</v>
      </c>
      <c r="I957" s="125" t="s">
        <v>509</v>
      </c>
      <c r="J957" s="120" t="s">
        <v>869</v>
      </c>
      <c r="K957" s="120" t="s">
        <v>652</v>
      </c>
      <c r="L957" s="120">
        <v>1501</v>
      </c>
      <c r="M957" s="120" t="s">
        <v>1010</v>
      </c>
      <c r="N957" s="126">
        <v>2356</v>
      </c>
      <c r="O957" s="18">
        <v>2015</v>
      </c>
    </row>
    <row r="958" spans="1:15">
      <c r="A958" s="120" t="s">
        <v>993</v>
      </c>
      <c r="B958" s="120" t="s">
        <v>643</v>
      </c>
      <c r="C958" s="120" t="s">
        <v>1265</v>
      </c>
      <c r="D958" s="121">
        <v>2016</v>
      </c>
      <c r="E958" s="120">
        <v>10</v>
      </c>
      <c r="F958" s="122">
        <v>11</v>
      </c>
      <c r="G958" s="123" t="s">
        <v>860</v>
      </c>
      <c r="H958" s="124" t="s">
        <v>657</v>
      </c>
      <c r="I958" s="125" t="s">
        <v>509</v>
      </c>
      <c r="J958" s="120" t="s">
        <v>869</v>
      </c>
      <c r="K958" s="120" t="s">
        <v>652</v>
      </c>
      <c r="L958" s="120">
        <v>1502</v>
      </c>
      <c r="M958" s="120" t="s">
        <v>1010</v>
      </c>
      <c r="N958" s="126">
        <v>3116</v>
      </c>
      <c r="O958" s="18">
        <v>2015</v>
      </c>
    </row>
    <row r="959" spans="1:15">
      <c r="A959" s="120" t="s">
        <v>993</v>
      </c>
      <c r="B959" s="120" t="s">
        <v>643</v>
      </c>
      <c r="C959" s="120" t="s">
        <v>1265</v>
      </c>
      <c r="D959" s="121">
        <v>2016</v>
      </c>
      <c r="E959" s="120">
        <v>10</v>
      </c>
      <c r="F959" s="122">
        <v>11</v>
      </c>
      <c r="G959" s="123" t="s">
        <v>860</v>
      </c>
      <c r="H959" s="124" t="s">
        <v>657</v>
      </c>
      <c r="I959" s="125" t="s">
        <v>509</v>
      </c>
      <c r="J959" s="120" t="s">
        <v>869</v>
      </c>
      <c r="K959" s="120" t="s">
        <v>652</v>
      </c>
      <c r="L959" s="120">
        <v>1503</v>
      </c>
      <c r="M959" s="120" t="s">
        <v>1010</v>
      </c>
      <c r="N959" s="126">
        <v>1344.25</v>
      </c>
      <c r="O959" s="18">
        <v>2015</v>
      </c>
    </row>
    <row r="960" spans="1:15">
      <c r="A960" s="120" t="s">
        <v>993</v>
      </c>
      <c r="B960" s="120" t="s">
        <v>643</v>
      </c>
      <c r="C960" s="120" t="s">
        <v>1265</v>
      </c>
      <c r="D960" s="121">
        <v>2016</v>
      </c>
      <c r="E960" s="120">
        <v>10</v>
      </c>
      <c r="F960" s="122">
        <v>11</v>
      </c>
      <c r="G960" s="123" t="s">
        <v>860</v>
      </c>
      <c r="H960" s="124" t="s">
        <v>657</v>
      </c>
      <c r="I960" s="125" t="s">
        <v>509</v>
      </c>
      <c r="J960" s="120" t="s">
        <v>869</v>
      </c>
      <c r="K960" s="120" t="s">
        <v>652</v>
      </c>
      <c r="L960" s="120">
        <v>1504</v>
      </c>
      <c r="M960" s="120" t="s">
        <v>1010</v>
      </c>
      <c r="N960" s="126">
        <v>612.75</v>
      </c>
      <c r="O960" s="18">
        <v>2015</v>
      </c>
    </row>
    <row r="961" spans="1:15">
      <c r="A961" s="120" t="s">
        <v>993</v>
      </c>
      <c r="B961" s="120" t="s">
        <v>643</v>
      </c>
      <c r="C961" s="120" t="s">
        <v>1265</v>
      </c>
      <c r="D961" s="121">
        <v>2016</v>
      </c>
      <c r="E961" s="120">
        <v>10</v>
      </c>
      <c r="F961" s="122">
        <v>11</v>
      </c>
      <c r="G961" s="123" t="s">
        <v>860</v>
      </c>
      <c r="H961" s="124" t="s">
        <v>657</v>
      </c>
      <c r="I961" s="125" t="s">
        <v>509</v>
      </c>
      <c r="J961" s="120" t="s">
        <v>869</v>
      </c>
      <c r="K961" s="120" t="s">
        <v>652</v>
      </c>
      <c r="L961" s="120">
        <v>1505</v>
      </c>
      <c r="M961" s="120" t="s">
        <v>1010</v>
      </c>
      <c r="N961" s="126">
        <v>707.75</v>
      </c>
      <c r="O961" s="18">
        <v>2015</v>
      </c>
    </row>
    <row r="962" spans="1:15">
      <c r="A962" s="120" t="s">
        <v>993</v>
      </c>
      <c r="B962" s="120" t="s">
        <v>643</v>
      </c>
      <c r="C962" s="120" t="s">
        <v>1265</v>
      </c>
      <c r="D962" s="121">
        <v>2016</v>
      </c>
      <c r="E962" s="120">
        <v>10</v>
      </c>
      <c r="F962" s="122">
        <v>11</v>
      </c>
      <c r="G962" s="123" t="s">
        <v>860</v>
      </c>
      <c r="H962" s="124" t="s">
        <v>657</v>
      </c>
      <c r="I962" s="125" t="s">
        <v>509</v>
      </c>
      <c r="J962" s="120" t="s">
        <v>869</v>
      </c>
      <c r="K962" s="120" t="s">
        <v>652</v>
      </c>
      <c r="L962" s="120">
        <v>1506</v>
      </c>
      <c r="M962" s="120" t="s">
        <v>1010</v>
      </c>
      <c r="N962" s="126">
        <v>536.75</v>
      </c>
      <c r="O962" s="18">
        <v>2015</v>
      </c>
    </row>
    <row r="963" spans="1:15">
      <c r="A963" s="120" t="s">
        <v>993</v>
      </c>
      <c r="B963" s="120" t="s">
        <v>643</v>
      </c>
      <c r="C963" s="120" t="s">
        <v>1265</v>
      </c>
      <c r="D963" s="121">
        <v>2016</v>
      </c>
      <c r="E963" s="120">
        <v>10</v>
      </c>
      <c r="F963" s="122">
        <v>11</v>
      </c>
      <c r="G963" s="123" t="s">
        <v>860</v>
      </c>
      <c r="H963" s="124" t="s">
        <v>657</v>
      </c>
      <c r="I963" s="125" t="s">
        <v>509</v>
      </c>
      <c r="J963" s="120" t="s">
        <v>869</v>
      </c>
      <c r="K963" s="120" t="s">
        <v>652</v>
      </c>
      <c r="L963" s="120">
        <v>1507</v>
      </c>
      <c r="M963" s="120" t="s">
        <v>1010</v>
      </c>
      <c r="N963" s="126">
        <v>603.25</v>
      </c>
      <c r="O963" s="18">
        <v>2015</v>
      </c>
    </row>
    <row r="964" spans="1:15">
      <c r="A964" s="120" t="s">
        <v>993</v>
      </c>
      <c r="B964" s="120" t="s">
        <v>643</v>
      </c>
      <c r="C964" s="120" t="s">
        <v>1265</v>
      </c>
      <c r="D964" s="121">
        <v>2016</v>
      </c>
      <c r="E964" s="120">
        <v>10</v>
      </c>
      <c r="F964" s="122">
        <v>11</v>
      </c>
      <c r="G964" s="123" t="s">
        <v>860</v>
      </c>
      <c r="H964" s="124" t="s">
        <v>657</v>
      </c>
      <c r="I964" s="125" t="s">
        <v>509</v>
      </c>
      <c r="J964" s="120" t="s">
        <v>869</v>
      </c>
      <c r="K964" s="120" t="s">
        <v>652</v>
      </c>
      <c r="L964" s="120">
        <v>1508</v>
      </c>
      <c r="M964" s="120" t="s">
        <v>1010</v>
      </c>
      <c r="N964" s="126">
        <v>878.75</v>
      </c>
      <c r="O964" s="18">
        <v>2015</v>
      </c>
    </row>
    <row r="965" spans="1:15">
      <c r="A965" s="120" t="s">
        <v>993</v>
      </c>
      <c r="B965" s="120" t="s">
        <v>643</v>
      </c>
      <c r="C965" s="120" t="s">
        <v>1265</v>
      </c>
      <c r="D965" s="121">
        <v>2016</v>
      </c>
      <c r="E965" s="120">
        <v>10</v>
      </c>
      <c r="F965" s="122">
        <v>11</v>
      </c>
      <c r="G965" s="123" t="s">
        <v>860</v>
      </c>
      <c r="H965" s="124" t="s">
        <v>657</v>
      </c>
      <c r="I965" s="125" t="s">
        <v>509</v>
      </c>
      <c r="J965" s="120" t="s">
        <v>869</v>
      </c>
      <c r="K965" s="120" t="s">
        <v>652</v>
      </c>
      <c r="L965" s="120">
        <v>1509</v>
      </c>
      <c r="M965" s="120" t="s">
        <v>1010</v>
      </c>
      <c r="N965" s="126">
        <v>1125.75</v>
      </c>
      <c r="O965" s="18">
        <v>2015</v>
      </c>
    </row>
    <row r="966" spans="1:15">
      <c r="A966" s="120" t="s">
        <v>993</v>
      </c>
      <c r="B966" s="120" t="s">
        <v>643</v>
      </c>
      <c r="C966" s="120" t="s">
        <v>1265</v>
      </c>
      <c r="D966" s="121">
        <v>2016</v>
      </c>
      <c r="E966" s="120">
        <v>10</v>
      </c>
      <c r="F966" s="122">
        <v>11</v>
      </c>
      <c r="G966" s="123" t="s">
        <v>860</v>
      </c>
      <c r="H966" s="124" t="s">
        <v>657</v>
      </c>
      <c r="I966" s="125" t="s">
        <v>509</v>
      </c>
      <c r="J966" s="120" t="s">
        <v>869</v>
      </c>
      <c r="K966" s="120" t="s">
        <v>652</v>
      </c>
      <c r="L966" s="120">
        <v>1510</v>
      </c>
      <c r="M966" s="120" t="s">
        <v>1010</v>
      </c>
      <c r="N966" s="126">
        <v>418.48</v>
      </c>
      <c r="O966" s="18">
        <v>2015</v>
      </c>
    </row>
    <row r="967" spans="1:15">
      <c r="A967" s="120" t="s">
        <v>993</v>
      </c>
      <c r="B967" s="120" t="s">
        <v>643</v>
      </c>
      <c r="C967" s="120" t="s">
        <v>1265</v>
      </c>
      <c r="D967" s="121">
        <v>2016</v>
      </c>
      <c r="E967" s="120">
        <v>10</v>
      </c>
      <c r="F967" s="122">
        <v>11</v>
      </c>
      <c r="G967" s="123" t="s">
        <v>860</v>
      </c>
      <c r="H967" s="124" t="s">
        <v>657</v>
      </c>
      <c r="I967" s="125" t="s">
        <v>509</v>
      </c>
      <c r="J967" s="120" t="s">
        <v>869</v>
      </c>
      <c r="K967" s="120" t="s">
        <v>652</v>
      </c>
      <c r="L967" s="120">
        <v>1511</v>
      </c>
      <c r="M967" s="120" t="s">
        <v>1010</v>
      </c>
      <c r="N967" s="126">
        <v>1572.25</v>
      </c>
      <c r="O967" s="18">
        <v>2015</v>
      </c>
    </row>
    <row r="968" spans="1:15">
      <c r="A968" s="120" t="s">
        <v>993</v>
      </c>
      <c r="B968" s="120" t="s">
        <v>643</v>
      </c>
      <c r="C968" s="120" t="s">
        <v>1265</v>
      </c>
      <c r="D968" s="121">
        <v>2016</v>
      </c>
      <c r="E968" s="120">
        <v>10</v>
      </c>
      <c r="F968" s="122">
        <v>11</v>
      </c>
      <c r="G968" s="123" t="s">
        <v>860</v>
      </c>
      <c r="H968" s="124" t="s">
        <v>657</v>
      </c>
      <c r="I968" s="125" t="s">
        <v>509</v>
      </c>
      <c r="J968" s="120" t="s">
        <v>869</v>
      </c>
      <c r="K968" s="120" t="s">
        <v>652</v>
      </c>
      <c r="L968" s="120">
        <v>1512</v>
      </c>
      <c r="M968" s="120" t="s">
        <v>1010</v>
      </c>
      <c r="N968" s="126">
        <v>703</v>
      </c>
      <c r="O968" s="18">
        <v>2015</v>
      </c>
    </row>
    <row r="969" spans="1:15">
      <c r="A969" s="120" t="s">
        <v>993</v>
      </c>
      <c r="B969" s="120" t="s">
        <v>643</v>
      </c>
      <c r="C969" s="120" t="s">
        <v>1266</v>
      </c>
      <c r="D969" s="121">
        <v>2016</v>
      </c>
      <c r="E969" s="120">
        <v>10</v>
      </c>
      <c r="F969" s="122">
        <v>11</v>
      </c>
      <c r="G969" s="123" t="s">
        <v>860</v>
      </c>
      <c r="H969" s="124" t="s">
        <v>657</v>
      </c>
      <c r="I969" s="106" t="s">
        <v>504</v>
      </c>
      <c r="J969" s="120" t="s">
        <v>869</v>
      </c>
      <c r="K969" s="120" t="s">
        <v>652</v>
      </c>
      <c r="L969" s="120">
        <v>1412</v>
      </c>
      <c r="M969" s="120" t="s">
        <v>1010</v>
      </c>
      <c r="N969" s="126">
        <v>24168</v>
      </c>
      <c r="O969" s="18">
        <v>2014</v>
      </c>
    </row>
    <row r="970" spans="1:15">
      <c r="A970" s="120" t="s">
        <v>993</v>
      </c>
      <c r="B970" s="120" t="s">
        <v>643</v>
      </c>
      <c r="C970" s="120" t="s">
        <v>1266</v>
      </c>
      <c r="D970" s="121">
        <v>2016</v>
      </c>
      <c r="E970" s="120">
        <v>10</v>
      </c>
      <c r="F970" s="122">
        <v>11</v>
      </c>
      <c r="G970" s="123" t="s">
        <v>860</v>
      </c>
      <c r="H970" s="124" t="s">
        <v>657</v>
      </c>
      <c r="I970" s="106" t="s">
        <v>504</v>
      </c>
      <c r="J970" s="120" t="s">
        <v>869</v>
      </c>
      <c r="K970" s="120" t="s">
        <v>652</v>
      </c>
      <c r="L970" s="120">
        <v>1501</v>
      </c>
      <c r="M970" s="120" t="s">
        <v>1010</v>
      </c>
      <c r="N970" s="126">
        <v>23911.5</v>
      </c>
      <c r="O970" s="18">
        <v>2015</v>
      </c>
    </row>
    <row r="971" spans="1:15">
      <c r="A971" s="120" t="s">
        <v>993</v>
      </c>
      <c r="B971" s="120" t="s">
        <v>643</v>
      </c>
      <c r="C971" s="120" t="s">
        <v>1266</v>
      </c>
      <c r="D971" s="121">
        <v>2016</v>
      </c>
      <c r="E971" s="120">
        <v>10</v>
      </c>
      <c r="F971" s="122">
        <v>11</v>
      </c>
      <c r="G971" s="123" t="s">
        <v>860</v>
      </c>
      <c r="H971" s="124" t="s">
        <v>657</v>
      </c>
      <c r="I971" s="106" t="s">
        <v>504</v>
      </c>
      <c r="J971" s="120" t="s">
        <v>869</v>
      </c>
      <c r="K971" s="120" t="s">
        <v>652</v>
      </c>
      <c r="L971" s="120">
        <v>1502</v>
      </c>
      <c r="M971" s="120" t="s">
        <v>1010</v>
      </c>
      <c r="N971" s="126">
        <v>26191.5</v>
      </c>
      <c r="O971" s="18">
        <v>2015</v>
      </c>
    </row>
    <row r="972" spans="1:15">
      <c r="A972" s="120" t="s">
        <v>993</v>
      </c>
      <c r="B972" s="120" t="s">
        <v>643</v>
      </c>
      <c r="C972" s="120" t="s">
        <v>1266</v>
      </c>
      <c r="D972" s="121">
        <v>2016</v>
      </c>
      <c r="E972" s="120">
        <v>10</v>
      </c>
      <c r="F972" s="122">
        <v>11</v>
      </c>
      <c r="G972" s="123" t="s">
        <v>860</v>
      </c>
      <c r="H972" s="124" t="s">
        <v>657</v>
      </c>
      <c r="I972" s="106" t="s">
        <v>504</v>
      </c>
      <c r="J972" s="120" t="s">
        <v>869</v>
      </c>
      <c r="K972" s="120" t="s">
        <v>652</v>
      </c>
      <c r="L972" s="120">
        <v>1503</v>
      </c>
      <c r="M972" s="120" t="s">
        <v>1010</v>
      </c>
      <c r="N972" s="126">
        <v>20068.75</v>
      </c>
      <c r="O972" s="18">
        <v>2015</v>
      </c>
    </row>
    <row r="973" spans="1:15">
      <c r="A973" s="120" t="s">
        <v>993</v>
      </c>
      <c r="B973" s="120" t="s">
        <v>643</v>
      </c>
      <c r="C973" s="120" t="s">
        <v>1266</v>
      </c>
      <c r="D973" s="121">
        <v>2016</v>
      </c>
      <c r="E973" s="120">
        <v>10</v>
      </c>
      <c r="F973" s="122">
        <v>11</v>
      </c>
      <c r="G973" s="123" t="s">
        <v>860</v>
      </c>
      <c r="H973" s="124" t="s">
        <v>657</v>
      </c>
      <c r="I973" s="106" t="s">
        <v>504</v>
      </c>
      <c r="J973" s="120" t="s">
        <v>869</v>
      </c>
      <c r="K973" s="120" t="s">
        <v>652</v>
      </c>
      <c r="L973" s="120">
        <v>1504</v>
      </c>
      <c r="M973" s="120" t="s">
        <v>1010</v>
      </c>
      <c r="N973" s="126">
        <v>12383.25</v>
      </c>
      <c r="O973" s="18">
        <v>2015</v>
      </c>
    </row>
    <row r="974" spans="1:15">
      <c r="A974" s="120" t="s">
        <v>993</v>
      </c>
      <c r="B974" s="120" t="s">
        <v>643</v>
      </c>
      <c r="C974" s="120" t="s">
        <v>1266</v>
      </c>
      <c r="D974" s="121">
        <v>2016</v>
      </c>
      <c r="E974" s="120">
        <v>10</v>
      </c>
      <c r="F974" s="122">
        <v>11</v>
      </c>
      <c r="G974" s="123" t="s">
        <v>860</v>
      </c>
      <c r="H974" s="124" t="s">
        <v>657</v>
      </c>
      <c r="I974" s="106" t="s">
        <v>504</v>
      </c>
      <c r="J974" s="120" t="s">
        <v>869</v>
      </c>
      <c r="K974" s="120" t="s">
        <v>652</v>
      </c>
      <c r="L974" s="120">
        <v>1505</v>
      </c>
      <c r="M974" s="120" t="s">
        <v>1010</v>
      </c>
      <c r="N974" s="126">
        <v>14767.75</v>
      </c>
      <c r="O974" s="18">
        <v>2015</v>
      </c>
    </row>
    <row r="975" spans="1:15">
      <c r="A975" s="120" t="s">
        <v>993</v>
      </c>
      <c r="B975" s="120" t="s">
        <v>643</v>
      </c>
      <c r="C975" s="120" t="s">
        <v>1266</v>
      </c>
      <c r="D975" s="121">
        <v>2016</v>
      </c>
      <c r="E975" s="120">
        <v>10</v>
      </c>
      <c r="F975" s="122">
        <v>11</v>
      </c>
      <c r="G975" s="123" t="s">
        <v>860</v>
      </c>
      <c r="H975" s="124" t="s">
        <v>657</v>
      </c>
      <c r="I975" s="106" t="s">
        <v>504</v>
      </c>
      <c r="J975" s="120" t="s">
        <v>869</v>
      </c>
      <c r="K975" s="120" t="s">
        <v>652</v>
      </c>
      <c r="L975" s="120">
        <v>1506</v>
      </c>
      <c r="M975" s="120" t="s">
        <v>1010</v>
      </c>
      <c r="N975" s="126">
        <v>7476.5</v>
      </c>
      <c r="O975" s="18">
        <v>2015</v>
      </c>
    </row>
    <row r="976" spans="1:15">
      <c r="A976" s="120" t="s">
        <v>993</v>
      </c>
      <c r="B976" s="120" t="s">
        <v>643</v>
      </c>
      <c r="C976" s="120" t="s">
        <v>1266</v>
      </c>
      <c r="D976" s="121">
        <v>2016</v>
      </c>
      <c r="E976" s="120">
        <v>10</v>
      </c>
      <c r="F976" s="122">
        <v>11</v>
      </c>
      <c r="G976" s="123" t="s">
        <v>860</v>
      </c>
      <c r="H976" s="124" t="s">
        <v>657</v>
      </c>
      <c r="I976" s="106" t="s">
        <v>504</v>
      </c>
      <c r="J976" s="120" t="s">
        <v>869</v>
      </c>
      <c r="K976" s="120" t="s">
        <v>652</v>
      </c>
      <c r="L976" s="120">
        <v>1507</v>
      </c>
      <c r="M976" s="120" t="s">
        <v>1010</v>
      </c>
      <c r="N976" s="126">
        <v>14606.25</v>
      </c>
      <c r="O976" s="18">
        <v>2015</v>
      </c>
    </row>
    <row r="977" spans="1:15">
      <c r="A977" s="120" t="s">
        <v>993</v>
      </c>
      <c r="B977" s="120" t="s">
        <v>643</v>
      </c>
      <c r="C977" s="120" t="s">
        <v>1266</v>
      </c>
      <c r="D977" s="121">
        <v>2016</v>
      </c>
      <c r="E977" s="120">
        <v>10</v>
      </c>
      <c r="F977" s="122">
        <v>11</v>
      </c>
      <c r="G977" s="123" t="s">
        <v>860</v>
      </c>
      <c r="H977" s="124" t="s">
        <v>657</v>
      </c>
      <c r="I977" s="106" t="s">
        <v>504</v>
      </c>
      <c r="J977" s="120" t="s">
        <v>869</v>
      </c>
      <c r="K977" s="120" t="s">
        <v>652</v>
      </c>
      <c r="L977" s="120">
        <v>1508</v>
      </c>
      <c r="M977" s="120" t="s">
        <v>1010</v>
      </c>
      <c r="N977" s="126">
        <v>11181.5</v>
      </c>
      <c r="O977" s="18">
        <v>2015</v>
      </c>
    </row>
    <row r="978" spans="1:15">
      <c r="A978" s="120" t="s">
        <v>993</v>
      </c>
      <c r="B978" s="120" t="s">
        <v>643</v>
      </c>
      <c r="C978" s="120" t="s">
        <v>1266</v>
      </c>
      <c r="D978" s="121">
        <v>2016</v>
      </c>
      <c r="E978" s="120">
        <v>10</v>
      </c>
      <c r="F978" s="122">
        <v>11</v>
      </c>
      <c r="G978" s="123" t="s">
        <v>860</v>
      </c>
      <c r="H978" s="124" t="s">
        <v>657</v>
      </c>
      <c r="I978" s="106" t="s">
        <v>504</v>
      </c>
      <c r="J978" s="120" t="s">
        <v>869</v>
      </c>
      <c r="K978" s="120" t="s">
        <v>652</v>
      </c>
      <c r="L978" s="120">
        <v>1509</v>
      </c>
      <c r="M978" s="120" t="s">
        <v>1010</v>
      </c>
      <c r="N978" s="126">
        <v>4859.25</v>
      </c>
      <c r="O978" s="18">
        <v>2015</v>
      </c>
    </row>
    <row r="979" spans="1:15">
      <c r="A979" s="120" t="s">
        <v>993</v>
      </c>
      <c r="B979" s="120" t="s">
        <v>643</v>
      </c>
      <c r="C979" s="120" t="s">
        <v>1267</v>
      </c>
      <c r="D979" s="121">
        <v>2016</v>
      </c>
      <c r="E979" s="120">
        <v>10</v>
      </c>
      <c r="F979" s="122">
        <v>11</v>
      </c>
      <c r="G979" s="123" t="s">
        <v>860</v>
      </c>
      <c r="H979" s="124" t="s">
        <v>646</v>
      </c>
      <c r="I979" s="125" t="s">
        <v>526</v>
      </c>
      <c r="J979" s="120" t="s">
        <v>647</v>
      </c>
      <c r="K979" s="120" t="s">
        <v>1017</v>
      </c>
      <c r="L979" s="120">
        <v>1607</v>
      </c>
      <c r="M979" s="120" t="s">
        <v>654</v>
      </c>
      <c r="N979" s="126">
        <v>2760.49</v>
      </c>
      <c r="O979" s="18">
        <v>2016</v>
      </c>
    </row>
    <row r="980" spans="1:15">
      <c r="A980" s="120" t="s">
        <v>993</v>
      </c>
      <c r="B980" s="120" t="s">
        <v>643</v>
      </c>
      <c r="C980" s="120" t="s">
        <v>1260</v>
      </c>
      <c r="D980" s="121">
        <v>2016</v>
      </c>
      <c r="E980" s="120">
        <v>10</v>
      </c>
      <c r="F980" s="122">
        <v>12</v>
      </c>
      <c r="G980" s="123" t="s">
        <v>860</v>
      </c>
      <c r="H980" s="124" t="s">
        <v>646</v>
      </c>
      <c r="I980" s="102" t="s">
        <v>518</v>
      </c>
      <c r="J980" s="120" t="s">
        <v>651</v>
      </c>
      <c r="K980" s="120" t="s">
        <v>694</v>
      </c>
      <c r="L980" s="120">
        <v>1608</v>
      </c>
      <c r="M980" s="120" t="s">
        <v>654</v>
      </c>
      <c r="N980" s="126">
        <v>5807.04</v>
      </c>
      <c r="O980" s="18">
        <v>2016</v>
      </c>
    </row>
    <row r="981" spans="1:15">
      <c r="A981" s="120" t="s">
        <v>993</v>
      </c>
      <c r="B981" s="120" t="s">
        <v>643</v>
      </c>
      <c r="C981" s="122" t="s">
        <v>1268</v>
      </c>
      <c r="D981" s="121">
        <v>2016</v>
      </c>
      <c r="E981" s="120">
        <v>8</v>
      </c>
      <c r="F981" s="122">
        <v>19</v>
      </c>
      <c r="G981" s="123" t="s">
        <v>860</v>
      </c>
      <c r="H981" s="124" t="s">
        <v>646</v>
      </c>
      <c r="I981" s="102" t="s">
        <v>518</v>
      </c>
      <c r="J981" s="120" t="s">
        <v>651</v>
      </c>
      <c r="K981" s="120" t="s">
        <v>694</v>
      </c>
      <c r="L981" s="120">
        <v>1603</v>
      </c>
      <c r="M981" s="120" t="s">
        <v>654</v>
      </c>
      <c r="N981" s="126">
        <v>5516.32</v>
      </c>
      <c r="O981" s="18">
        <v>2016</v>
      </c>
    </row>
    <row r="982" spans="1:15">
      <c r="A982" s="120" t="s">
        <v>993</v>
      </c>
      <c r="B982" s="120" t="s">
        <v>643</v>
      </c>
      <c r="C982" s="122" t="s">
        <v>1268</v>
      </c>
      <c r="D982" s="121">
        <v>2016</v>
      </c>
      <c r="E982" s="120">
        <v>8</v>
      </c>
      <c r="F982" s="122">
        <v>19</v>
      </c>
      <c r="G982" s="123" t="s">
        <v>860</v>
      </c>
      <c r="H982" s="124" t="s">
        <v>646</v>
      </c>
      <c r="I982" s="102" t="s">
        <v>518</v>
      </c>
      <c r="J982" s="120" t="s">
        <v>651</v>
      </c>
      <c r="K982" s="120" t="s">
        <v>694</v>
      </c>
      <c r="L982" s="120">
        <v>1602</v>
      </c>
      <c r="M982" s="120" t="s">
        <v>654</v>
      </c>
      <c r="N982" s="126">
        <v>5188.8</v>
      </c>
      <c r="O982" s="18">
        <v>2016</v>
      </c>
    </row>
    <row r="983" spans="1:15">
      <c r="A983" s="120" t="s">
        <v>993</v>
      </c>
      <c r="B983" s="120" t="s">
        <v>643</v>
      </c>
      <c r="C983" s="122" t="s">
        <v>1268</v>
      </c>
      <c r="D983" s="121">
        <v>2016</v>
      </c>
      <c r="E983" s="120">
        <v>8</v>
      </c>
      <c r="F983" s="122">
        <v>19</v>
      </c>
      <c r="G983" s="123" t="s">
        <v>860</v>
      </c>
      <c r="H983" s="124" t="s">
        <v>646</v>
      </c>
      <c r="I983" s="102" t="s">
        <v>518</v>
      </c>
      <c r="J983" s="120" t="s">
        <v>651</v>
      </c>
      <c r="K983" s="120" t="s">
        <v>694</v>
      </c>
      <c r="L983" s="120">
        <v>1602</v>
      </c>
      <c r="M983" s="120" t="s">
        <v>654</v>
      </c>
      <c r="N983" s="126">
        <v>3435.93</v>
      </c>
      <c r="O983" s="18">
        <v>2016</v>
      </c>
    </row>
    <row r="984" spans="1:15">
      <c r="A984" s="120" t="s">
        <v>993</v>
      </c>
      <c r="B984" s="120" t="s">
        <v>643</v>
      </c>
      <c r="C984" s="122" t="s">
        <v>1268</v>
      </c>
      <c r="D984" s="121">
        <v>2016</v>
      </c>
      <c r="E984" s="120">
        <v>8</v>
      </c>
      <c r="F984" s="122">
        <v>19</v>
      </c>
      <c r="G984" s="123" t="s">
        <v>860</v>
      </c>
      <c r="H984" s="124" t="s">
        <v>646</v>
      </c>
      <c r="I984" s="102" t="s">
        <v>518</v>
      </c>
      <c r="J984" s="120" t="s">
        <v>651</v>
      </c>
      <c r="K984" s="120" t="s">
        <v>694</v>
      </c>
      <c r="L984" s="120">
        <v>1603</v>
      </c>
      <c r="M984" s="120" t="s">
        <v>654</v>
      </c>
      <c r="N984" s="126">
        <v>3433.56</v>
      </c>
      <c r="O984" s="18">
        <v>2016</v>
      </c>
    </row>
    <row r="985" spans="1:15">
      <c r="A985" s="120" t="s">
        <v>993</v>
      </c>
      <c r="B985" s="120" t="s">
        <v>643</v>
      </c>
      <c r="C985" s="122" t="s">
        <v>1258</v>
      </c>
      <c r="D985" s="121">
        <v>2016</v>
      </c>
      <c r="E985" s="120">
        <v>8</v>
      </c>
      <c r="F985" s="122">
        <v>19</v>
      </c>
      <c r="G985" s="123" t="s">
        <v>860</v>
      </c>
      <c r="H985" s="124" t="s">
        <v>646</v>
      </c>
      <c r="I985" s="102" t="s">
        <v>518</v>
      </c>
      <c r="J985" s="120" t="s">
        <v>651</v>
      </c>
      <c r="K985" s="120" t="s">
        <v>694</v>
      </c>
      <c r="L985" s="120">
        <v>1604</v>
      </c>
      <c r="M985" s="120" t="s">
        <v>654</v>
      </c>
      <c r="N985" s="126">
        <v>3373.14</v>
      </c>
      <c r="O985" s="18">
        <v>2016</v>
      </c>
    </row>
    <row r="986" spans="1:15">
      <c r="A986" s="120" t="s">
        <v>993</v>
      </c>
      <c r="B986" s="120" t="s">
        <v>643</v>
      </c>
      <c r="C986" s="120" t="s">
        <v>1266</v>
      </c>
      <c r="D986" s="121">
        <v>2016</v>
      </c>
      <c r="E986" s="120">
        <v>10</v>
      </c>
      <c r="F986" s="122">
        <v>11</v>
      </c>
      <c r="G986" s="123" t="s">
        <v>860</v>
      </c>
      <c r="H986" s="124" t="s">
        <v>657</v>
      </c>
      <c r="I986" s="106" t="s">
        <v>504</v>
      </c>
      <c r="J986" s="120" t="s">
        <v>869</v>
      </c>
      <c r="K986" s="120" t="s">
        <v>652</v>
      </c>
      <c r="L986" s="120">
        <v>1510</v>
      </c>
      <c r="M986" s="120" t="s">
        <v>1010</v>
      </c>
      <c r="N986" s="126">
        <v>3709.75</v>
      </c>
      <c r="O986" s="18">
        <v>2015</v>
      </c>
    </row>
    <row r="987" spans="1:15">
      <c r="A987" s="120" t="s">
        <v>993</v>
      </c>
      <c r="B987" s="120" t="s">
        <v>643</v>
      </c>
      <c r="C987" s="120" t="s">
        <v>1266</v>
      </c>
      <c r="D987" s="121">
        <v>2016</v>
      </c>
      <c r="E987" s="120">
        <v>10</v>
      </c>
      <c r="F987" s="122">
        <v>11</v>
      </c>
      <c r="G987" s="123" t="s">
        <v>860</v>
      </c>
      <c r="H987" s="124" t="s">
        <v>657</v>
      </c>
      <c r="I987" s="106" t="s">
        <v>504</v>
      </c>
      <c r="J987" s="120" t="s">
        <v>869</v>
      </c>
      <c r="K987" s="120" t="s">
        <v>652</v>
      </c>
      <c r="L987" s="120">
        <v>1511</v>
      </c>
      <c r="M987" s="120" t="s">
        <v>1010</v>
      </c>
      <c r="N987" s="126">
        <v>3301.25</v>
      </c>
      <c r="O987" s="18">
        <v>2015</v>
      </c>
    </row>
    <row r="988" spans="1:15">
      <c r="A988" s="120" t="s">
        <v>993</v>
      </c>
      <c r="B988" s="120" t="s">
        <v>643</v>
      </c>
      <c r="C988" s="120" t="s">
        <v>1266</v>
      </c>
      <c r="D988" s="121">
        <v>2016</v>
      </c>
      <c r="E988" s="120">
        <v>10</v>
      </c>
      <c r="F988" s="122">
        <v>11</v>
      </c>
      <c r="G988" s="123" t="s">
        <v>860</v>
      </c>
      <c r="H988" s="124" t="s">
        <v>657</v>
      </c>
      <c r="I988" s="106" t="s">
        <v>504</v>
      </c>
      <c r="J988" s="120" t="s">
        <v>869</v>
      </c>
      <c r="K988" s="120" t="s">
        <v>652</v>
      </c>
      <c r="L988" s="120">
        <v>1512</v>
      </c>
      <c r="M988" s="120" t="s">
        <v>1010</v>
      </c>
      <c r="N988" s="126">
        <v>4332</v>
      </c>
      <c r="O988" s="18">
        <v>2015</v>
      </c>
    </row>
    <row r="989" spans="1:15">
      <c r="A989" s="120" t="s">
        <v>993</v>
      </c>
      <c r="B989" s="120" t="s">
        <v>643</v>
      </c>
      <c r="C989" s="120" t="s">
        <v>1266</v>
      </c>
      <c r="D989" s="121">
        <v>2016</v>
      </c>
      <c r="E989" s="120">
        <v>10</v>
      </c>
      <c r="F989" s="122">
        <v>11</v>
      </c>
      <c r="G989" s="123" t="s">
        <v>860</v>
      </c>
      <c r="H989" s="124" t="s">
        <v>657</v>
      </c>
      <c r="I989" s="106" t="s">
        <v>504</v>
      </c>
      <c r="J989" s="120" t="s">
        <v>869</v>
      </c>
      <c r="K989" s="120" t="s">
        <v>652</v>
      </c>
      <c r="L989" s="120">
        <v>1601</v>
      </c>
      <c r="M989" s="120" t="s">
        <v>1010</v>
      </c>
      <c r="N989" s="126">
        <v>4028</v>
      </c>
      <c r="O989" s="18">
        <v>2016</v>
      </c>
    </row>
    <row r="990" spans="1:15">
      <c r="A990" s="120" t="s">
        <v>993</v>
      </c>
      <c r="B990" s="120" t="s">
        <v>643</v>
      </c>
      <c r="C990" s="120" t="s">
        <v>1266</v>
      </c>
      <c r="D990" s="121">
        <v>2016</v>
      </c>
      <c r="E990" s="120">
        <v>10</v>
      </c>
      <c r="F990" s="122">
        <v>11</v>
      </c>
      <c r="G990" s="123" t="s">
        <v>860</v>
      </c>
      <c r="H990" s="124" t="s">
        <v>657</v>
      </c>
      <c r="I990" s="106" t="s">
        <v>504</v>
      </c>
      <c r="J990" s="120" t="s">
        <v>869</v>
      </c>
      <c r="K990" s="120" t="s">
        <v>652</v>
      </c>
      <c r="L990" s="120">
        <v>1602</v>
      </c>
      <c r="M990" s="120" t="s">
        <v>1010</v>
      </c>
      <c r="N990" s="126">
        <v>7167.75</v>
      </c>
      <c r="O990" s="18">
        <v>2016</v>
      </c>
    </row>
    <row r="991" spans="1:15">
      <c r="A991" s="120" t="s">
        <v>993</v>
      </c>
      <c r="B991" s="120" t="s">
        <v>643</v>
      </c>
      <c r="C991" s="120" t="s">
        <v>1266</v>
      </c>
      <c r="D991" s="121">
        <v>2016</v>
      </c>
      <c r="E991" s="120">
        <v>10</v>
      </c>
      <c r="F991" s="122">
        <v>11</v>
      </c>
      <c r="G991" s="123" t="s">
        <v>860</v>
      </c>
      <c r="H991" s="124" t="s">
        <v>657</v>
      </c>
      <c r="I991" s="106" t="s">
        <v>504</v>
      </c>
      <c r="J991" s="120" t="s">
        <v>869</v>
      </c>
      <c r="K991" s="120" t="s">
        <v>652</v>
      </c>
      <c r="L991" s="120">
        <v>1603</v>
      </c>
      <c r="M991" s="120" t="s">
        <v>1010</v>
      </c>
      <c r="N991" s="126">
        <v>3866.5</v>
      </c>
      <c r="O991" s="18">
        <v>2016</v>
      </c>
    </row>
    <row r="992" spans="1:15">
      <c r="A992" s="120" t="s">
        <v>993</v>
      </c>
      <c r="B992" s="120" t="s">
        <v>643</v>
      </c>
      <c r="C992" s="120" t="s">
        <v>1266</v>
      </c>
      <c r="D992" s="121">
        <v>2016</v>
      </c>
      <c r="E992" s="120">
        <v>10</v>
      </c>
      <c r="F992" s="122">
        <v>11</v>
      </c>
      <c r="G992" s="123" t="s">
        <v>860</v>
      </c>
      <c r="H992" s="124" t="s">
        <v>657</v>
      </c>
      <c r="I992" s="106" t="s">
        <v>504</v>
      </c>
      <c r="J992" s="120" t="s">
        <v>869</v>
      </c>
      <c r="K992" s="120" t="s">
        <v>652</v>
      </c>
      <c r="L992" s="120">
        <v>1604</v>
      </c>
      <c r="M992" s="120" t="s">
        <v>1010</v>
      </c>
      <c r="N992" s="126">
        <v>2142.25</v>
      </c>
      <c r="O992" s="18">
        <v>2016</v>
      </c>
    </row>
    <row r="993" spans="1:15">
      <c r="A993" s="120" t="s">
        <v>993</v>
      </c>
      <c r="B993" s="120" t="s">
        <v>643</v>
      </c>
      <c r="C993" s="120" t="s">
        <v>1266</v>
      </c>
      <c r="D993" s="121">
        <v>2016</v>
      </c>
      <c r="E993" s="120">
        <v>10</v>
      </c>
      <c r="F993" s="122">
        <v>11</v>
      </c>
      <c r="G993" s="123" t="s">
        <v>860</v>
      </c>
      <c r="H993" s="124" t="s">
        <v>657</v>
      </c>
      <c r="I993" s="106" t="s">
        <v>504</v>
      </c>
      <c r="J993" s="120" t="s">
        <v>869</v>
      </c>
      <c r="K993" s="120" t="s">
        <v>652</v>
      </c>
      <c r="L993" s="120">
        <v>1605</v>
      </c>
      <c r="M993" s="120" t="s">
        <v>1010</v>
      </c>
      <c r="N993" s="126">
        <v>2588.75</v>
      </c>
      <c r="O993" s="18">
        <v>2016</v>
      </c>
    </row>
    <row r="994" spans="1:15">
      <c r="A994" s="120" t="s">
        <v>993</v>
      </c>
      <c r="B994" s="120" t="s">
        <v>643</v>
      </c>
      <c r="C994" s="120" t="s">
        <v>1266</v>
      </c>
      <c r="D994" s="121">
        <v>2016</v>
      </c>
      <c r="E994" s="120">
        <v>10</v>
      </c>
      <c r="F994" s="122">
        <v>11</v>
      </c>
      <c r="G994" s="123" t="s">
        <v>860</v>
      </c>
      <c r="H994" s="124" t="s">
        <v>657</v>
      </c>
      <c r="I994" s="106" t="s">
        <v>504</v>
      </c>
      <c r="J994" s="120" t="s">
        <v>869</v>
      </c>
      <c r="K994" s="120" t="s">
        <v>652</v>
      </c>
      <c r="L994" s="120">
        <v>1606</v>
      </c>
      <c r="M994" s="120" t="s">
        <v>1010</v>
      </c>
      <c r="N994" s="126">
        <v>869.25</v>
      </c>
      <c r="O994" s="18">
        <v>2016</v>
      </c>
    </row>
    <row r="995" spans="1:15">
      <c r="A995" s="120" t="s">
        <v>993</v>
      </c>
      <c r="B995" s="120" t="s">
        <v>643</v>
      </c>
      <c r="C995" s="120" t="s">
        <v>1266</v>
      </c>
      <c r="D995" s="121">
        <v>2016</v>
      </c>
      <c r="E995" s="120">
        <v>10</v>
      </c>
      <c r="F995" s="122">
        <v>11</v>
      </c>
      <c r="G995" s="123" t="s">
        <v>860</v>
      </c>
      <c r="H995" s="124" t="s">
        <v>657</v>
      </c>
      <c r="I995" s="106" t="s">
        <v>504</v>
      </c>
      <c r="J995" s="120" t="s">
        <v>869</v>
      </c>
      <c r="K995" s="120" t="s">
        <v>652</v>
      </c>
      <c r="L995" s="120">
        <v>1607</v>
      </c>
      <c r="M995" s="120" t="s">
        <v>1010</v>
      </c>
      <c r="N995" s="126">
        <v>3619.5</v>
      </c>
      <c r="O995" s="18">
        <v>2016</v>
      </c>
    </row>
    <row r="996" spans="1:15">
      <c r="A996" s="120" t="s">
        <v>993</v>
      </c>
      <c r="B996" s="120" t="s">
        <v>643</v>
      </c>
      <c r="C996" s="120" t="s">
        <v>1266</v>
      </c>
      <c r="D996" s="121">
        <v>2016</v>
      </c>
      <c r="E996" s="120">
        <v>10</v>
      </c>
      <c r="F996" s="122">
        <v>11</v>
      </c>
      <c r="G996" s="123" t="s">
        <v>860</v>
      </c>
      <c r="H996" s="124" t="s">
        <v>657</v>
      </c>
      <c r="I996" s="106" t="s">
        <v>504</v>
      </c>
      <c r="J996" s="120" t="s">
        <v>869</v>
      </c>
      <c r="K996" s="120" t="s">
        <v>652</v>
      </c>
      <c r="L996" s="120">
        <v>1608</v>
      </c>
      <c r="M996" s="120" t="s">
        <v>1010</v>
      </c>
      <c r="N996" s="126">
        <v>992.75</v>
      </c>
      <c r="O996" s="18">
        <v>2016</v>
      </c>
    </row>
    <row r="997" spans="1:15">
      <c r="A997" s="120" t="s">
        <v>993</v>
      </c>
      <c r="B997" s="120" t="s">
        <v>643</v>
      </c>
      <c r="C997" s="120">
        <v>32934970</v>
      </c>
      <c r="D997" s="121">
        <v>2016</v>
      </c>
      <c r="E997" s="120">
        <v>11</v>
      </c>
      <c r="F997" s="122">
        <v>14</v>
      </c>
      <c r="G997" s="123" t="s">
        <v>860</v>
      </c>
      <c r="H997" s="124" t="s">
        <v>646</v>
      </c>
      <c r="I997" s="102" t="s">
        <v>519</v>
      </c>
      <c r="J997" s="120" t="s">
        <v>651</v>
      </c>
      <c r="K997" s="120" t="s">
        <v>675</v>
      </c>
      <c r="L997" s="120">
        <v>1606</v>
      </c>
      <c r="M997" s="120" t="s">
        <v>664</v>
      </c>
      <c r="N997" s="123">
        <v>1945.31</v>
      </c>
      <c r="O997" s="18">
        <v>2016</v>
      </c>
    </row>
    <row r="998" spans="1:15">
      <c r="A998" s="120" t="s">
        <v>993</v>
      </c>
      <c r="B998" s="120" t="s">
        <v>643</v>
      </c>
      <c r="C998" s="120">
        <v>32934971</v>
      </c>
      <c r="D998" s="121">
        <v>2016</v>
      </c>
      <c r="E998" s="120">
        <v>11</v>
      </c>
      <c r="F998" s="122">
        <v>14</v>
      </c>
      <c r="G998" s="123" t="s">
        <v>860</v>
      </c>
      <c r="H998" s="124" t="s">
        <v>646</v>
      </c>
      <c r="I998" s="102" t="s">
        <v>519</v>
      </c>
      <c r="J998" s="120" t="s">
        <v>651</v>
      </c>
      <c r="K998" s="120" t="s">
        <v>675</v>
      </c>
      <c r="L998" s="120">
        <v>1607</v>
      </c>
      <c r="M998" s="120" t="s">
        <v>664</v>
      </c>
      <c r="N998" s="123">
        <v>1881.04</v>
      </c>
      <c r="O998" s="18">
        <v>2016</v>
      </c>
    </row>
    <row r="999" spans="1:15">
      <c r="A999" s="120" t="s">
        <v>993</v>
      </c>
      <c r="B999" s="120" t="s">
        <v>643</v>
      </c>
      <c r="C999" s="120" t="s">
        <v>1269</v>
      </c>
      <c r="D999" s="121">
        <v>2016</v>
      </c>
      <c r="E999" s="120">
        <v>10</v>
      </c>
      <c r="F999" s="122">
        <v>11</v>
      </c>
      <c r="G999" s="123" t="s">
        <v>860</v>
      </c>
      <c r="H999" s="124" t="s">
        <v>646</v>
      </c>
      <c r="I999" s="125" t="s">
        <v>529</v>
      </c>
      <c r="J999" s="120" t="s">
        <v>647</v>
      </c>
      <c r="K999" s="120" t="s">
        <v>668</v>
      </c>
      <c r="L999" s="120">
        <v>1601</v>
      </c>
      <c r="M999" s="120" t="s">
        <v>654</v>
      </c>
      <c r="N999" s="126">
        <v>1100</v>
      </c>
      <c r="O999" s="18">
        <v>2016</v>
      </c>
    </row>
    <row r="1000" spans="1:15">
      <c r="A1000" s="120" t="s">
        <v>993</v>
      </c>
      <c r="B1000" s="120" t="s">
        <v>643</v>
      </c>
      <c r="C1000" s="120" t="s">
        <v>1270</v>
      </c>
      <c r="D1000" s="121">
        <v>2016</v>
      </c>
      <c r="E1000" s="120">
        <v>10</v>
      </c>
      <c r="F1000" s="122">
        <v>11</v>
      </c>
      <c r="G1000" s="123" t="s">
        <v>860</v>
      </c>
      <c r="H1000" s="124" t="s">
        <v>646</v>
      </c>
      <c r="I1000" s="125" t="s">
        <v>529</v>
      </c>
      <c r="J1000" s="120" t="s">
        <v>647</v>
      </c>
      <c r="K1000" s="120" t="s">
        <v>668</v>
      </c>
      <c r="L1000" s="120">
        <v>1602</v>
      </c>
      <c r="M1000" s="120" t="s">
        <v>654</v>
      </c>
      <c r="N1000" s="126">
        <v>1046.01</v>
      </c>
      <c r="O1000" s="18">
        <v>2016</v>
      </c>
    </row>
    <row r="1001" spans="1:15">
      <c r="A1001" s="120" t="s">
        <v>993</v>
      </c>
      <c r="B1001" s="120" t="s">
        <v>643</v>
      </c>
      <c r="C1001" s="120" t="s">
        <v>1271</v>
      </c>
      <c r="D1001" s="121">
        <v>2016</v>
      </c>
      <c r="E1001" s="120">
        <v>10</v>
      </c>
      <c r="F1001" s="122">
        <v>11</v>
      </c>
      <c r="G1001" s="123" t="s">
        <v>860</v>
      </c>
      <c r="H1001" s="124" t="s">
        <v>646</v>
      </c>
      <c r="I1001" s="125" t="s">
        <v>529</v>
      </c>
      <c r="J1001" s="120" t="s">
        <v>647</v>
      </c>
      <c r="K1001" s="120" t="s">
        <v>668</v>
      </c>
      <c r="L1001" s="120">
        <v>1603</v>
      </c>
      <c r="M1001" s="120" t="s">
        <v>654</v>
      </c>
      <c r="N1001" s="126">
        <v>1014.5</v>
      </c>
      <c r="O1001" s="18">
        <v>2016</v>
      </c>
    </row>
    <row r="1002" spans="1:15">
      <c r="A1002" s="120" t="s">
        <v>993</v>
      </c>
      <c r="B1002" s="120" t="s">
        <v>643</v>
      </c>
      <c r="C1002" s="122" t="s">
        <v>1258</v>
      </c>
      <c r="D1002" s="121">
        <v>2016</v>
      </c>
      <c r="E1002" s="120">
        <v>8</v>
      </c>
      <c r="F1002" s="122">
        <v>19</v>
      </c>
      <c r="G1002" s="123" t="s">
        <v>860</v>
      </c>
      <c r="H1002" s="124" t="s">
        <v>646</v>
      </c>
      <c r="I1002" s="102" t="s">
        <v>518</v>
      </c>
      <c r="J1002" s="120" t="s">
        <v>651</v>
      </c>
      <c r="K1002" s="120" t="s">
        <v>694</v>
      </c>
      <c r="L1002" s="120">
        <v>1605</v>
      </c>
      <c r="M1002" s="120" t="s">
        <v>654</v>
      </c>
      <c r="N1002" s="126">
        <v>3324.82</v>
      </c>
      <c r="O1002" s="18">
        <v>2016</v>
      </c>
    </row>
    <row r="1003" spans="1:15">
      <c r="A1003" s="120" t="s">
        <v>993</v>
      </c>
      <c r="B1003" s="120" t="s">
        <v>643</v>
      </c>
      <c r="C1003" s="122" t="s">
        <v>1258</v>
      </c>
      <c r="D1003" s="121">
        <v>2016</v>
      </c>
      <c r="E1003" s="120">
        <v>8</v>
      </c>
      <c r="F1003" s="122">
        <v>19</v>
      </c>
      <c r="G1003" s="123" t="s">
        <v>860</v>
      </c>
      <c r="H1003" s="124" t="s">
        <v>646</v>
      </c>
      <c r="I1003" s="102" t="s">
        <v>518</v>
      </c>
      <c r="J1003" s="120" t="s">
        <v>651</v>
      </c>
      <c r="K1003" s="120" t="s">
        <v>694</v>
      </c>
      <c r="L1003" s="120">
        <v>1606</v>
      </c>
      <c r="M1003" s="120" t="s">
        <v>654</v>
      </c>
      <c r="N1003" s="126">
        <v>3271.53</v>
      </c>
      <c r="O1003" s="18">
        <v>2016</v>
      </c>
    </row>
    <row r="1004" spans="1:15">
      <c r="A1004" s="120" t="s">
        <v>993</v>
      </c>
      <c r="B1004" s="120" t="s">
        <v>643</v>
      </c>
      <c r="C1004" s="120" t="s">
        <v>1260</v>
      </c>
      <c r="D1004" s="121">
        <v>2016</v>
      </c>
      <c r="E1004" s="120">
        <v>10</v>
      </c>
      <c r="F1004" s="122">
        <v>12</v>
      </c>
      <c r="G1004" s="123" t="s">
        <v>860</v>
      </c>
      <c r="H1004" s="124" t="s">
        <v>646</v>
      </c>
      <c r="I1004" s="102" t="s">
        <v>518</v>
      </c>
      <c r="J1004" s="120" t="s">
        <v>651</v>
      </c>
      <c r="K1004" s="120" t="s">
        <v>694</v>
      </c>
      <c r="L1004" s="120">
        <v>1607</v>
      </c>
      <c r="M1004" s="120" t="s">
        <v>654</v>
      </c>
      <c r="N1004" s="126">
        <v>3219.53</v>
      </c>
      <c r="O1004" s="18">
        <v>2016</v>
      </c>
    </row>
    <row r="1005" spans="1:15">
      <c r="A1005" s="120" t="s">
        <v>993</v>
      </c>
      <c r="B1005" s="120" t="s">
        <v>643</v>
      </c>
      <c r="C1005" s="120" t="s">
        <v>1260</v>
      </c>
      <c r="D1005" s="121">
        <v>2016</v>
      </c>
      <c r="E1005" s="120">
        <v>10</v>
      </c>
      <c r="F1005" s="122">
        <v>12</v>
      </c>
      <c r="G1005" s="123" t="s">
        <v>860</v>
      </c>
      <c r="H1005" s="124" t="s">
        <v>646</v>
      </c>
      <c r="I1005" s="102" t="s">
        <v>518</v>
      </c>
      <c r="J1005" s="120" t="s">
        <v>651</v>
      </c>
      <c r="K1005" s="120" t="s">
        <v>694</v>
      </c>
      <c r="L1005" s="120">
        <v>1608</v>
      </c>
      <c r="M1005" s="120" t="s">
        <v>654</v>
      </c>
      <c r="N1005" s="126">
        <v>3182.03</v>
      </c>
      <c r="O1005" s="18">
        <v>2016</v>
      </c>
    </row>
    <row r="1006" spans="1:15">
      <c r="A1006" s="120" t="s">
        <v>993</v>
      </c>
      <c r="B1006" s="120" t="s">
        <v>643</v>
      </c>
      <c r="C1006" s="120">
        <v>32934963</v>
      </c>
      <c r="D1006" s="121">
        <v>2016</v>
      </c>
      <c r="E1006" s="120">
        <v>11</v>
      </c>
      <c r="F1006" s="122">
        <v>7</v>
      </c>
      <c r="G1006" s="123" t="s">
        <v>860</v>
      </c>
      <c r="H1006" s="124" t="s">
        <v>646</v>
      </c>
      <c r="I1006" s="125" t="s">
        <v>520</v>
      </c>
      <c r="J1006" s="120" t="s">
        <v>651</v>
      </c>
      <c r="K1006" s="120" t="s">
        <v>730</v>
      </c>
      <c r="L1006" s="120">
        <v>1602</v>
      </c>
      <c r="M1006" s="120" t="s">
        <v>653</v>
      </c>
      <c r="N1006" s="126">
        <v>3032.52</v>
      </c>
      <c r="O1006" s="18">
        <v>2016</v>
      </c>
    </row>
    <row r="1007" spans="1:15">
      <c r="A1007" s="120" t="s">
        <v>993</v>
      </c>
      <c r="B1007" s="120" t="s">
        <v>643</v>
      </c>
      <c r="C1007" s="120">
        <v>32934963</v>
      </c>
      <c r="D1007" s="121">
        <v>2016</v>
      </c>
      <c r="E1007" s="120">
        <v>11</v>
      </c>
      <c r="F1007" s="122">
        <v>7</v>
      </c>
      <c r="G1007" s="123" t="s">
        <v>860</v>
      </c>
      <c r="H1007" s="124" t="s">
        <v>646</v>
      </c>
      <c r="I1007" s="125" t="s">
        <v>520</v>
      </c>
      <c r="J1007" s="120" t="s">
        <v>651</v>
      </c>
      <c r="K1007" s="120" t="s">
        <v>730</v>
      </c>
      <c r="L1007" s="120">
        <v>1603</v>
      </c>
      <c r="M1007" s="120" t="s">
        <v>653</v>
      </c>
      <c r="N1007" s="126">
        <v>2909.25</v>
      </c>
      <c r="O1007" s="18">
        <v>2016</v>
      </c>
    </row>
    <row r="1008" spans="1:15">
      <c r="A1008" s="120" t="s">
        <v>993</v>
      </c>
      <c r="B1008" s="120" t="s">
        <v>643</v>
      </c>
      <c r="C1008" s="120">
        <v>32934963</v>
      </c>
      <c r="D1008" s="121">
        <v>2016</v>
      </c>
      <c r="E1008" s="120">
        <v>11</v>
      </c>
      <c r="F1008" s="122">
        <v>7</v>
      </c>
      <c r="G1008" s="123" t="s">
        <v>860</v>
      </c>
      <c r="H1008" s="124" t="s">
        <v>646</v>
      </c>
      <c r="I1008" s="125" t="s">
        <v>520</v>
      </c>
      <c r="J1008" s="120" t="s">
        <v>651</v>
      </c>
      <c r="K1008" s="120" t="s">
        <v>730</v>
      </c>
      <c r="L1008" s="120">
        <v>1604</v>
      </c>
      <c r="M1008" s="120" t="s">
        <v>653</v>
      </c>
      <c r="N1008" s="126">
        <v>2767.68</v>
      </c>
      <c r="O1008" s="18">
        <v>2016</v>
      </c>
    </row>
    <row r="1009" spans="1:15">
      <c r="A1009" s="120" t="s">
        <v>993</v>
      </c>
      <c r="B1009" s="120" t="s">
        <v>643</v>
      </c>
      <c r="C1009" s="120">
        <v>32934963</v>
      </c>
      <c r="D1009" s="121">
        <v>2016</v>
      </c>
      <c r="E1009" s="120">
        <v>11</v>
      </c>
      <c r="F1009" s="122">
        <v>7</v>
      </c>
      <c r="G1009" s="123" t="s">
        <v>860</v>
      </c>
      <c r="H1009" s="124" t="s">
        <v>646</v>
      </c>
      <c r="I1009" s="125" t="s">
        <v>520</v>
      </c>
      <c r="J1009" s="120" t="s">
        <v>651</v>
      </c>
      <c r="K1009" s="120" t="s">
        <v>730</v>
      </c>
      <c r="L1009" s="120">
        <v>1605</v>
      </c>
      <c r="M1009" s="120" t="s">
        <v>653</v>
      </c>
      <c r="N1009" s="126">
        <v>2663.55</v>
      </c>
      <c r="O1009" s="18">
        <v>2016</v>
      </c>
    </row>
    <row r="1010" spans="1:15">
      <c r="A1010" s="120" t="s">
        <v>993</v>
      </c>
      <c r="B1010" s="120" t="s">
        <v>643</v>
      </c>
      <c r="C1010" s="120">
        <v>32934964</v>
      </c>
      <c r="D1010" s="121">
        <v>2016</v>
      </c>
      <c r="E1010" s="120">
        <v>11</v>
      </c>
      <c r="F1010" s="122">
        <v>8</v>
      </c>
      <c r="G1010" s="123" t="s">
        <v>860</v>
      </c>
      <c r="H1010" s="124" t="s">
        <v>646</v>
      </c>
      <c r="I1010" s="125" t="s">
        <v>526</v>
      </c>
      <c r="J1010" s="120" t="s">
        <v>647</v>
      </c>
      <c r="K1010" s="120" t="s">
        <v>1017</v>
      </c>
      <c r="L1010" s="120">
        <v>1608</v>
      </c>
      <c r="M1010" s="120" t="s">
        <v>654</v>
      </c>
      <c r="N1010" s="126">
        <v>2642</v>
      </c>
      <c r="O1010" s="18">
        <v>2016</v>
      </c>
    </row>
    <row r="1011" spans="1:15">
      <c r="A1011" s="120" t="s">
        <v>993</v>
      </c>
      <c r="B1011" s="120" t="s">
        <v>643</v>
      </c>
      <c r="C1011" s="120">
        <v>32934963</v>
      </c>
      <c r="D1011" s="121">
        <v>2016</v>
      </c>
      <c r="E1011" s="120">
        <v>11</v>
      </c>
      <c r="F1011" s="122">
        <v>7</v>
      </c>
      <c r="G1011" s="123" t="s">
        <v>860</v>
      </c>
      <c r="H1011" s="124" t="s">
        <v>646</v>
      </c>
      <c r="I1011" s="125" t="s">
        <v>520</v>
      </c>
      <c r="J1011" s="120" t="s">
        <v>651</v>
      </c>
      <c r="K1011" s="120" t="s">
        <v>730</v>
      </c>
      <c r="L1011" s="120">
        <v>1606</v>
      </c>
      <c r="M1011" s="120" t="s">
        <v>653</v>
      </c>
      <c r="N1011" s="126">
        <v>2554.1999999999998</v>
      </c>
      <c r="O1011" s="18">
        <v>2016</v>
      </c>
    </row>
    <row r="1012" spans="1:15">
      <c r="A1012" s="120" t="s">
        <v>993</v>
      </c>
      <c r="B1012" s="120" t="s">
        <v>643</v>
      </c>
      <c r="C1012" s="120">
        <v>32934963</v>
      </c>
      <c r="D1012" s="121">
        <v>2016</v>
      </c>
      <c r="E1012" s="120">
        <v>11</v>
      </c>
      <c r="F1012" s="122">
        <v>7</v>
      </c>
      <c r="G1012" s="123" t="s">
        <v>860</v>
      </c>
      <c r="H1012" s="124" t="s">
        <v>646</v>
      </c>
      <c r="I1012" s="125" t="s">
        <v>520</v>
      </c>
      <c r="J1012" s="120" t="s">
        <v>651</v>
      </c>
      <c r="K1012" s="120" t="s">
        <v>730</v>
      </c>
      <c r="L1012" s="120">
        <v>1607</v>
      </c>
      <c r="M1012" s="120" t="s">
        <v>653</v>
      </c>
      <c r="N1012" s="126">
        <v>2478.6</v>
      </c>
      <c r="O1012" s="18">
        <v>2016</v>
      </c>
    </row>
    <row r="1013" spans="1:15">
      <c r="A1013" s="120" t="s">
        <v>993</v>
      </c>
      <c r="B1013" s="120" t="s">
        <v>643</v>
      </c>
      <c r="C1013" s="120" t="s">
        <v>1272</v>
      </c>
      <c r="D1013" s="121">
        <v>2016</v>
      </c>
      <c r="E1013" s="120">
        <v>11</v>
      </c>
      <c r="F1013" s="122">
        <v>1</v>
      </c>
      <c r="G1013" s="123" t="s">
        <v>860</v>
      </c>
      <c r="H1013" s="124" t="s">
        <v>646</v>
      </c>
      <c r="I1013" s="125" t="s">
        <v>511</v>
      </c>
      <c r="J1013" s="120" t="s">
        <v>647</v>
      </c>
      <c r="K1013" s="120" t="s">
        <v>652</v>
      </c>
      <c r="L1013" s="120">
        <v>1609</v>
      </c>
      <c r="M1013" s="120" t="s">
        <v>654</v>
      </c>
      <c r="N1013" s="126">
        <v>1395320.2</v>
      </c>
      <c r="O1013" s="18">
        <v>2016</v>
      </c>
    </row>
    <row r="1014" spans="1:15">
      <c r="A1014" s="120" t="s">
        <v>993</v>
      </c>
      <c r="B1014" s="120" t="s">
        <v>643</v>
      </c>
      <c r="C1014" s="120">
        <v>32934963</v>
      </c>
      <c r="D1014" s="121">
        <v>2016</v>
      </c>
      <c r="E1014" s="120">
        <v>11</v>
      </c>
      <c r="F1014" s="122">
        <v>7</v>
      </c>
      <c r="G1014" s="123" t="s">
        <v>860</v>
      </c>
      <c r="H1014" s="124" t="s">
        <v>646</v>
      </c>
      <c r="I1014" s="125" t="s">
        <v>520</v>
      </c>
      <c r="J1014" s="120" t="s">
        <v>651</v>
      </c>
      <c r="K1014" s="120" t="s">
        <v>730</v>
      </c>
      <c r="L1014" s="120">
        <v>1608</v>
      </c>
      <c r="M1014" s="120" t="s">
        <v>653</v>
      </c>
      <c r="N1014" s="126">
        <v>2376</v>
      </c>
      <c r="O1014" s="18">
        <v>2016</v>
      </c>
    </row>
    <row r="1015" spans="1:15">
      <c r="A1015" s="120" t="s">
        <v>993</v>
      </c>
      <c r="B1015" s="120" t="s">
        <v>643</v>
      </c>
      <c r="C1015" s="120">
        <v>32934963</v>
      </c>
      <c r="D1015" s="121">
        <v>2016</v>
      </c>
      <c r="E1015" s="120">
        <v>11</v>
      </c>
      <c r="F1015" s="122">
        <v>7</v>
      </c>
      <c r="G1015" s="123" t="s">
        <v>860</v>
      </c>
      <c r="H1015" s="124" t="s">
        <v>646</v>
      </c>
      <c r="I1015" s="125" t="s">
        <v>520</v>
      </c>
      <c r="J1015" s="120" t="s">
        <v>651</v>
      </c>
      <c r="K1015" s="120" t="s">
        <v>730</v>
      </c>
      <c r="L1015" s="120">
        <v>1609</v>
      </c>
      <c r="M1015" s="120" t="s">
        <v>653</v>
      </c>
      <c r="N1015" s="126">
        <v>2290.5500000000002</v>
      </c>
      <c r="O1015" s="18">
        <v>2016</v>
      </c>
    </row>
    <row r="1016" spans="1:15">
      <c r="A1016" s="120" t="s">
        <v>993</v>
      </c>
      <c r="B1016" s="120" t="s">
        <v>643</v>
      </c>
      <c r="C1016" s="120" t="s">
        <v>1273</v>
      </c>
      <c r="D1016" s="121">
        <v>2016</v>
      </c>
      <c r="E1016" s="120">
        <v>10</v>
      </c>
      <c r="F1016" s="122">
        <v>18</v>
      </c>
      <c r="G1016" s="123" t="s">
        <v>860</v>
      </c>
      <c r="H1016" s="124" t="s">
        <v>646</v>
      </c>
      <c r="I1016" s="102" t="s">
        <v>531</v>
      </c>
      <c r="J1016" s="120" t="s">
        <v>647</v>
      </c>
      <c r="K1016" s="120" t="s">
        <v>659</v>
      </c>
      <c r="L1016" s="120">
        <v>1606</v>
      </c>
      <c r="M1016" s="120" t="s">
        <v>664</v>
      </c>
      <c r="N1016" s="126">
        <v>1202.5</v>
      </c>
      <c r="O1016" s="18">
        <v>2016</v>
      </c>
    </row>
    <row r="1017" spans="1:15">
      <c r="A1017" s="120" t="s">
        <v>993</v>
      </c>
      <c r="B1017" s="120" t="s">
        <v>643</v>
      </c>
      <c r="C1017" s="122" t="s">
        <v>1249</v>
      </c>
      <c r="D1017" s="121">
        <v>2016</v>
      </c>
      <c r="E1017" s="120">
        <v>9</v>
      </c>
      <c r="F1017" s="122">
        <v>18</v>
      </c>
      <c r="G1017" s="123" t="s">
        <v>860</v>
      </c>
      <c r="H1017" s="124" t="s">
        <v>646</v>
      </c>
      <c r="I1017" s="102" t="s">
        <v>525</v>
      </c>
      <c r="J1017" s="120" t="s">
        <v>647</v>
      </c>
      <c r="K1017" s="120" t="s">
        <v>708</v>
      </c>
      <c r="L1017" s="120">
        <v>1606</v>
      </c>
      <c r="M1017" s="120" t="s">
        <v>664</v>
      </c>
      <c r="N1017" s="126">
        <v>901.88</v>
      </c>
      <c r="O1017" s="18">
        <v>2016</v>
      </c>
    </row>
    <row r="1018" spans="1:15">
      <c r="A1018" s="120" t="s">
        <v>993</v>
      </c>
      <c r="B1018" s="120" t="s">
        <v>643</v>
      </c>
      <c r="C1018" s="120" t="s">
        <v>1250</v>
      </c>
      <c r="D1018" s="121">
        <v>2016</v>
      </c>
      <c r="E1018" s="120">
        <v>10</v>
      </c>
      <c r="F1018" s="122">
        <v>19</v>
      </c>
      <c r="G1018" s="123" t="s">
        <v>860</v>
      </c>
      <c r="H1018" s="124" t="s">
        <v>646</v>
      </c>
      <c r="I1018" s="102" t="s">
        <v>525</v>
      </c>
      <c r="J1018" s="120" t="s">
        <v>647</v>
      </c>
      <c r="K1018" s="120" t="s">
        <v>708</v>
      </c>
      <c r="L1018" s="120">
        <v>1607</v>
      </c>
      <c r="M1018" s="120" t="s">
        <v>664</v>
      </c>
      <c r="N1018" s="126">
        <v>854.36</v>
      </c>
      <c r="O1018" s="18">
        <v>2016</v>
      </c>
    </row>
    <row r="1019" spans="1:15">
      <c r="A1019" s="120" t="s">
        <v>993</v>
      </c>
      <c r="B1019" s="120" t="s">
        <v>643</v>
      </c>
      <c r="C1019" s="120" t="s">
        <v>1274</v>
      </c>
      <c r="D1019" s="121">
        <v>2016</v>
      </c>
      <c r="E1019" s="120">
        <v>10</v>
      </c>
      <c r="F1019" s="122">
        <v>18</v>
      </c>
      <c r="G1019" s="123" t="s">
        <v>860</v>
      </c>
      <c r="H1019" s="124" t="s">
        <v>657</v>
      </c>
      <c r="I1019" s="109" t="s">
        <v>513</v>
      </c>
      <c r="J1019" s="120" t="s">
        <v>658</v>
      </c>
      <c r="K1019" s="120" t="s">
        <v>652</v>
      </c>
      <c r="L1019" s="120">
        <v>1608</v>
      </c>
      <c r="M1019" s="120" t="s">
        <v>649</v>
      </c>
      <c r="N1019" s="126">
        <v>29122.28</v>
      </c>
      <c r="O1019" s="18">
        <v>2016</v>
      </c>
    </row>
    <row r="1020" spans="1:15">
      <c r="A1020" s="176" t="s">
        <v>993</v>
      </c>
      <c r="B1020" s="176" t="s">
        <v>643</v>
      </c>
      <c r="C1020" s="177">
        <v>32934972</v>
      </c>
      <c r="D1020" s="176">
        <v>2016</v>
      </c>
      <c r="E1020" s="176">
        <v>11</v>
      </c>
      <c r="F1020" s="176">
        <v>17</v>
      </c>
      <c r="G1020" s="176" t="s">
        <v>860</v>
      </c>
      <c r="H1020" s="176" t="s">
        <v>646</v>
      </c>
      <c r="I1020" s="102" t="s">
        <v>525</v>
      </c>
      <c r="J1020" s="176" t="s">
        <v>647</v>
      </c>
      <c r="K1020" s="176" t="s">
        <v>708</v>
      </c>
      <c r="L1020" s="176">
        <v>1608</v>
      </c>
      <c r="M1020" s="120" t="s">
        <v>664</v>
      </c>
      <c r="N1020" s="178">
        <v>790.02</v>
      </c>
      <c r="O1020" s="18">
        <v>2016</v>
      </c>
    </row>
    <row r="1021" spans="1:15">
      <c r="A1021" s="176" t="s">
        <v>993</v>
      </c>
      <c r="B1021" s="176" t="s">
        <v>643</v>
      </c>
      <c r="C1021" s="177">
        <v>32934972</v>
      </c>
      <c r="D1021" s="176">
        <v>2016</v>
      </c>
      <c r="E1021" s="176">
        <v>11</v>
      </c>
      <c r="F1021" s="176">
        <v>17</v>
      </c>
      <c r="G1021" s="176" t="s">
        <v>860</v>
      </c>
      <c r="H1021" s="176" t="s">
        <v>646</v>
      </c>
      <c r="I1021" s="102" t="s">
        <v>525</v>
      </c>
      <c r="J1021" s="176" t="s">
        <v>647</v>
      </c>
      <c r="K1021" s="176" t="s">
        <v>708</v>
      </c>
      <c r="L1021" s="176">
        <v>1608</v>
      </c>
      <c r="M1021" s="176" t="s">
        <v>653</v>
      </c>
      <c r="N1021" s="178">
        <v>20063.41</v>
      </c>
      <c r="O1021" s="18">
        <v>2016</v>
      </c>
    </row>
    <row r="1022" spans="1:15">
      <c r="A1022" s="176" t="s">
        <v>993</v>
      </c>
      <c r="B1022" s="176" t="s">
        <v>643</v>
      </c>
      <c r="C1022" s="177">
        <v>32934972</v>
      </c>
      <c r="D1022" s="176">
        <v>2016</v>
      </c>
      <c r="E1022" s="176">
        <v>11</v>
      </c>
      <c r="F1022" s="176">
        <v>17</v>
      </c>
      <c r="G1022" s="176" t="s">
        <v>860</v>
      </c>
      <c r="H1022" s="176" t="s">
        <v>646</v>
      </c>
      <c r="I1022" s="102" t="s">
        <v>525</v>
      </c>
      <c r="J1022" s="176" t="s">
        <v>647</v>
      </c>
      <c r="K1022" s="176" t="s">
        <v>708</v>
      </c>
      <c r="L1022" s="176">
        <v>1608</v>
      </c>
      <c r="M1022" s="176" t="s">
        <v>654</v>
      </c>
      <c r="N1022" s="178">
        <v>19219.89</v>
      </c>
      <c r="O1022" s="18">
        <v>2016</v>
      </c>
    </row>
    <row r="1023" spans="1:15">
      <c r="A1023" s="120" t="s">
        <v>993</v>
      </c>
      <c r="B1023" s="120" t="s">
        <v>643</v>
      </c>
      <c r="C1023" s="120">
        <v>32934974</v>
      </c>
      <c r="D1023" s="121">
        <v>2016</v>
      </c>
      <c r="E1023" s="120">
        <v>11</v>
      </c>
      <c r="F1023" s="122">
        <v>23</v>
      </c>
      <c r="G1023" s="123" t="s">
        <v>860</v>
      </c>
      <c r="H1023" s="124" t="s">
        <v>646</v>
      </c>
      <c r="I1023" s="102" t="s">
        <v>531</v>
      </c>
      <c r="J1023" s="120" t="s">
        <v>647</v>
      </c>
      <c r="K1023" s="120" t="s">
        <v>659</v>
      </c>
      <c r="L1023" s="120">
        <v>1607</v>
      </c>
      <c r="M1023" s="120" t="s">
        <v>664</v>
      </c>
      <c r="N1023" s="126">
        <v>1152.5</v>
      </c>
      <c r="O1023" s="18">
        <v>2016</v>
      </c>
    </row>
    <row r="1024" spans="1:15">
      <c r="A1024" s="120" t="s">
        <v>993</v>
      </c>
      <c r="B1024" s="120" t="s">
        <v>643</v>
      </c>
      <c r="C1024" s="120">
        <v>32934976</v>
      </c>
      <c r="D1024" s="121">
        <v>2016</v>
      </c>
      <c r="E1024" s="120">
        <v>11</v>
      </c>
      <c r="F1024" s="122">
        <v>25</v>
      </c>
      <c r="G1024" s="123" t="s">
        <v>860</v>
      </c>
      <c r="H1024" s="124" t="s">
        <v>646</v>
      </c>
      <c r="I1024" s="125" t="s">
        <v>521</v>
      </c>
      <c r="J1024" s="120" t="s">
        <v>651</v>
      </c>
      <c r="K1024" s="120" t="s">
        <v>681</v>
      </c>
      <c r="L1024" s="120">
        <v>1603</v>
      </c>
      <c r="M1024" s="120" t="s">
        <v>664</v>
      </c>
      <c r="N1024" s="126">
        <v>3286</v>
      </c>
      <c r="O1024" s="18">
        <v>2016</v>
      </c>
    </row>
    <row r="1025" spans="1:15">
      <c r="A1025" s="120" t="s">
        <v>993</v>
      </c>
      <c r="B1025" s="120" t="s">
        <v>643</v>
      </c>
      <c r="C1025" s="120">
        <v>32934987</v>
      </c>
      <c r="D1025" s="121">
        <v>2016</v>
      </c>
      <c r="E1025" s="120">
        <v>12</v>
      </c>
      <c r="F1025" s="122">
        <v>12</v>
      </c>
      <c r="G1025" s="123" t="s">
        <v>860</v>
      </c>
      <c r="H1025" s="124" t="s">
        <v>646</v>
      </c>
      <c r="I1025" s="125" t="s">
        <v>526</v>
      </c>
      <c r="J1025" s="120" t="s">
        <v>647</v>
      </c>
      <c r="K1025" s="120" t="s">
        <v>1017</v>
      </c>
      <c r="L1025" s="120">
        <v>1609</v>
      </c>
      <c r="M1025" s="120" t="s">
        <v>654</v>
      </c>
      <c r="N1025" s="126">
        <v>2483.5</v>
      </c>
      <c r="O1025" s="18">
        <v>2016</v>
      </c>
    </row>
    <row r="1026" spans="1:15">
      <c r="A1026" s="120" t="s">
        <v>993</v>
      </c>
      <c r="B1026" s="120" t="s">
        <v>643</v>
      </c>
      <c r="C1026" s="120">
        <v>32934988</v>
      </c>
      <c r="D1026" s="121">
        <v>2016</v>
      </c>
      <c r="E1026" s="120">
        <v>12</v>
      </c>
      <c r="F1026" s="122">
        <v>12</v>
      </c>
      <c r="G1026" s="123" t="s">
        <v>860</v>
      </c>
      <c r="H1026" s="124" t="s">
        <v>646</v>
      </c>
      <c r="I1026" s="102" t="s">
        <v>525</v>
      </c>
      <c r="J1026" s="120" t="s">
        <v>647</v>
      </c>
      <c r="K1026" s="120" t="s">
        <v>708</v>
      </c>
      <c r="L1026" s="120">
        <v>1609</v>
      </c>
      <c r="M1026" s="120" t="s">
        <v>653</v>
      </c>
      <c r="N1026" s="126">
        <v>19637.759999999998</v>
      </c>
      <c r="O1026" s="18">
        <v>2016</v>
      </c>
    </row>
    <row r="1027" spans="1:15">
      <c r="A1027" s="120" t="s">
        <v>993</v>
      </c>
      <c r="B1027" s="120" t="s">
        <v>643</v>
      </c>
      <c r="C1027" s="120">
        <v>32934988</v>
      </c>
      <c r="D1027" s="121">
        <v>2016</v>
      </c>
      <c r="E1027" s="120">
        <v>12</v>
      </c>
      <c r="F1027" s="122">
        <v>12</v>
      </c>
      <c r="G1027" s="123" t="s">
        <v>860</v>
      </c>
      <c r="H1027" s="124" t="s">
        <v>646</v>
      </c>
      <c r="I1027" s="102" t="s">
        <v>525</v>
      </c>
      <c r="J1027" s="120" t="s">
        <v>647</v>
      </c>
      <c r="K1027" s="120" t="s">
        <v>708</v>
      </c>
      <c r="L1027" s="120">
        <v>1609</v>
      </c>
      <c r="M1027" s="120" t="s">
        <v>654</v>
      </c>
      <c r="N1027" s="126">
        <v>18469.490000000002</v>
      </c>
      <c r="O1027" s="18">
        <v>2016</v>
      </c>
    </row>
    <row r="1028" spans="1:15">
      <c r="A1028" s="120" t="s">
        <v>993</v>
      </c>
      <c r="B1028" s="120" t="s">
        <v>643</v>
      </c>
      <c r="C1028" s="120">
        <v>32934988</v>
      </c>
      <c r="D1028" s="121">
        <v>2016</v>
      </c>
      <c r="E1028" s="120">
        <v>12</v>
      </c>
      <c r="F1028" s="122">
        <v>12</v>
      </c>
      <c r="G1028" s="123" t="s">
        <v>860</v>
      </c>
      <c r="H1028" s="124" t="s">
        <v>646</v>
      </c>
      <c r="I1028" s="102" t="s">
        <v>525</v>
      </c>
      <c r="J1028" s="120" t="s">
        <v>647</v>
      </c>
      <c r="K1028" s="120" t="s">
        <v>708</v>
      </c>
      <c r="L1028" s="120">
        <v>1609</v>
      </c>
      <c r="M1028" s="120" t="s">
        <v>664</v>
      </c>
      <c r="N1028" s="126">
        <v>704.88</v>
      </c>
      <c r="O1028" s="18">
        <v>2016</v>
      </c>
    </row>
    <row r="1029" spans="1:15">
      <c r="A1029" s="120" t="s">
        <v>993</v>
      </c>
      <c r="B1029" s="120" t="s">
        <v>643</v>
      </c>
      <c r="C1029" s="120">
        <v>32934990</v>
      </c>
      <c r="D1029" s="121">
        <v>2016</v>
      </c>
      <c r="E1029" s="120">
        <v>12</v>
      </c>
      <c r="F1029" s="121">
        <v>19</v>
      </c>
      <c r="G1029" s="123" t="s">
        <v>860</v>
      </c>
      <c r="H1029" s="124" t="s">
        <v>657</v>
      </c>
      <c r="I1029" s="109" t="s">
        <v>513</v>
      </c>
      <c r="J1029" s="120" t="s">
        <v>658</v>
      </c>
      <c r="K1029" s="120" t="s">
        <v>652</v>
      </c>
      <c r="L1029" s="120">
        <v>1609</v>
      </c>
      <c r="M1029" s="120" t="s">
        <v>649</v>
      </c>
      <c r="N1029" s="126">
        <v>27042.85</v>
      </c>
      <c r="O1029" s="18">
        <v>2016</v>
      </c>
    </row>
    <row r="1030" spans="1:15">
      <c r="A1030" s="120" t="s">
        <v>993</v>
      </c>
      <c r="B1030" s="120" t="s">
        <v>643</v>
      </c>
      <c r="C1030" s="120">
        <v>32934991</v>
      </c>
      <c r="D1030" s="121">
        <v>2016</v>
      </c>
      <c r="E1030" s="120">
        <v>12</v>
      </c>
      <c r="F1030" s="121">
        <v>19</v>
      </c>
      <c r="G1030" s="123" t="s">
        <v>860</v>
      </c>
      <c r="H1030" s="124" t="s">
        <v>646</v>
      </c>
      <c r="I1030" s="106" t="s">
        <v>527</v>
      </c>
      <c r="J1030" s="120" t="s">
        <v>647</v>
      </c>
      <c r="K1030" s="120" t="s">
        <v>1007</v>
      </c>
      <c r="L1030" s="120">
        <v>1609</v>
      </c>
      <c r="M1030" s="120" t="s">
        <v>654</v>
      </c>
      <c r="N1030" s="126">
        <v>1314.01</v>
      </c>
      <c r="O1030" s="18">
        <v>2016</v>
      </c>
    </row>
    <row r="1031" spans="1:15">
      <c r="A1031" s="120" t="s">
        <v>993</v>
      </c>
      <c r="B1031" s="120" t="s">
        <v>643</v>
      </c>
      <c r="C1031" s="120">
        <v>32934991</v>
      </c>
      <c r="D1031" s="121">
        <v>2016</v>
      </c>
      <c r="E1031" s="120">
        <v>12</v>
      </c>
      <c r="F1031" s="121">
        <v>19</v>
      </c>
      <c r="G1031" s="123" t="s">
        <v>860</v>
      </c>
      <c r="H1031" s="124" t="s">
        <v>646</v>
      </c>
      <c r="I1031" s="106" t="s">
        <v>527</v>
      </c>
      <c r="J1031" s="120" t="s">
        <v>647</v>
      </c>
      <c r="K1031" s="120" t="s">
        <v>1007</v>
      </c>
      <c r="L1031" s="120">
        <v>1610</v>
      </c>
      <c r="M1031" s="120" t="s">
        <v>654</v>
      </c>
      <c r="N1031" s="126">
        <v>1281.5999999999999</v>
      </c>
      <c r="O1031" s="18">
        <v>2016</v>
      </c>
    </row>
    <row r="1032" spans="1:15">
      <c r="A1032" s="120" t="s">
        <v>993</v>
      </c>
      <c r="B1032" s="120" t="s">
        <v>643</v>
      </c>
      <c r="C1032" s="120">
        <v>32934991</v>
      </c>
      <c r="D1032" s="121">
        <v>2016</v>
      </c>
      <c r="E1032" s="120">
        <v>12</v>
      </c>
      <c r="F1032" s="121">
        <v>19</v>
      </c>
      <c r="G1032" s="123" t="s">
        <v>860</v>
      </c>
      <c r="H1032" s="124" t="s">
        <v>646</v>
      </c>
      <c r="I1032" s="106" t="s">
        <v>527</v>
      </c>
      <c r="J1032" s="120" t="s">
        <v>647</v>
      </c>
      <c r="K1032" s="120" t="s">
        <v>1007</v>
      </c>
      <c r="L1032" s="120">
        <v>1611</v>
      </c>
      <c r="M1032" s="120" t="s">
        <v>654</v>
      </c>
      <c r="N1032" s="126">
        <v>1227</v>
      </c>
      <c r="O1032" s="18">
        <v>2016</v>
      </c>
    </row>
    <row r="1033" spans="1:15">
      <c r="A1033" s="120" t="s">
        <v>993</v>
      </c>
      <c r="B1033" s="120" t="s">
        <v>643</v>
      </c>
      <c r="C1033" s="120">
        <v>32934992</v>
      </c>
      <c r="D1033" s="121">
        <v>2016</v>
      </c>
      <c r="E1033" s="120">
        <v>12</v>
      </c>
      <c r="F1033" s="121">
        <v>22</v>
      </c>
      <c r="G1033" s="123" t="s">
        <v>860</v>
      </c>
      <c r="H1033" s="124" t="s">
        <v>646</v>
      </c>
      <c r="I1033" s="102" t="s">
        <v>531</v>
      </c>
      <c r="J1033" s="120" t="s">
        <v>647</v>
      </c>
      <c r="K1033" s="120" t="s">
        <v>659</v>
      </c>
      <c r="L1033" s="120">
        <v>1608</v>
      </c>
      <c r="M1033" s="120" t="s">
        <v>664</v>
      </c>
      <c r="N1033" s="126">
        <v>1112.5</v>
      </c>
      <c r="O1033" s="18">
        <v>2016</v>
      </c>
    </row>
    <row r="1034" spans="1:15">
      <c r="A1034" s="105" t="s">
        <v>993</v>
      </c>
      <c r="B1034" s="106" t="s">
        <v>643</v>
      </c>
      <c r="C1034" s="107">
        <v>32934996</v>
      </c>
      <c r="D1034" s="121">
        <v>2017</v>
      </c>
      <c r="E1034" s="120">
        <v>1</v>
      </c>
      <c r="F1034" s="122">
        <v>3</v>
      </c>
      <c r="G1034" s="108" t="s">
        <v>860</v>
      </c>
      <c r="H1034" s="124" t="s">
        <v>646</v>
      </c>
      <c r="I1034" s="125" t="s">
        <v>511</v>
      </c>
      <c r="J1034" s="120" t="s">
        <v>647</v>
      </c>
      <c r="K1034" s="109" t="s">
        <v>652</v>
      </c>
      <c r="L1034" s="120">
        <v>1611</v>
      </c>
      <c r="M1034" s="120" t="s">
        <v>654</v>
      </c>
      <c r="N1034" s="110">
        <v>1032910.78</v>
      </c>
      <c r="O1034" s="18">
        <v>2016</v>
      </c>
    </row>
    <row r="1035" spans="1:15">
      <c r="A1035" s="105" t="s">
        <v>993</v>
      </c>
      <c r="B1035" s="106" t="s">
        <v>643</v>
      </c>
      <c r="C1035" s="107">
        <v>32935004</v>
      </c>
      <c r="D1035" s="121">
        <v>2017</v>
      </c>
      <c r="E1035" s="120">
        <v>1</v>
      </c>
      <c r="F1035" s="122">
        <v>6</v>
      </c>
      <c r="G1035" s="108" t="s">
        <v>860</v>
      </c>
      <c r="H1035" s="124" t="s">
        <v>646</v>
      </c>
      <c r="I1035" s="102" t="s">
        <v>519</v>
      </c>
      <c r="J1035" s="120" t="s">
        <v>651</v>
      </c>
      <c r="K1035" s="109" t="s">
        <v>675</v>
      </c>
      <c r="L1035" s="120">
        <v>1608</v>
      </c>
      <c r="M1035" s="120" t="s">
        <v>1275</v>
      </c>
      <c r="N1035" s="110">
        <v>1811.08</v>
      </c>
      <c r="O1035" s="18">
        <v>2016</v>
      </c>
    </row>
    <row r="1036" spans="1:15">
      <c r="A1036" s="105" t="s">
        <v>993</v>
      </c>
      <c r="B1036" s="106" t="s">
        <v>643</v>
      </c>
      <c r="C1036" s="107">
        <v>32935005</v>
      </c>
      <c r="D1036" s="121">
        <v>2017</v>
      </c>
      <c r="E1036" s="120">
        <v>1</v>
      </c>
      <c r="F1036" s="122">
        <v>6</v>
      </c>
      <c r="G1036" s="108" t="s">
        <v>860</v>
      </c>
      <c r="H1036" s="124" t="s">
        <v>646</v>
      </c>
      <c r="I1036" s="102" t="s">
        <v>519</v>
      </c>
      <c r="J1036" s="120" t="s">
        <v>651</v>
      </c>
      <c r="K1036" s="109" t="s">
        <v>675</v>
      </c>
      <c r="L1036" s="120">
        <v>1609</v>
      </c>
      <c r="M1036" s="120" t="s">
        <v>1275</v>
      </c>
      <c r="N1036" s="110">
        <v>1761.11</v>
      </c>
      <c r="O1036" s="18">
        <v>2016</v>
      </c>
    </row>
    <row r="1037" spans="1:15">
      <c r="A1037" s="105" t="s">
        <v>993</v>
      </c>
      <c r="B1037" s="106" t="s">
        <v>643</v>
      </c>
      <c r="C1037" s="107">
        <v>32935007</v>
      </c>
      <c r="D1037" s="121">
        <v>2017</v>
      </c>
      <c r="E1037" s="120">
        <v>1</v>
      </c>
      <c r="F1037" s="122">
        <v>6</v>
      </c>
      <c r="G1037" s="108" t="s">
        <v>860</v>
      </c>
      <c r="H1037" s="124" t="s">
        <v>646</v>
      </c>
      <c r="I1037" s="106" t="s">
        <v>526</v>
      </c>
      <c r="J1037" s="120" t="s">
        <v>647</v>
      </c>
      <c r="K1037" s="109" t="s">
        <v>1017</v>
      </c>
      <c r="L1037" s="120">
        <v>1610</v>
      </c>
      <c r="M1037" s="120" t="s">
        <v>654</v>
      </c>
      <c r="N1037" s="110">
        <v>2444.0100000000002</v>
      </c>
      <c r="O1037" s="18">
        <v>2016</v>
      </c>
    </row>
    <row r="1038" spans="1:15">
      <c r="A1038" s="105" t="s">
        <v>993</v>
      </c>
      <c r="B1038" s="106" t="s">
        <v>643</v>
      </c>
      <c r="C1038" s="107">
        <v>32935012</v>
      </c>
      <c r="D1038" s="121">
        <v>2017</v>
      </c>
      <c r="E1038" s="120">
        <v>1</v>
      </c>
      <c r="F1038" s="121">
        <v>16</v>
      </c>
      <c r="G1038" s="108" t="s">
        <v>860</v>
      </c>
      <c r="H1038" s="124" t="s">
        <v>657</v>
      </c>
      <c r="I1038" s="109" t="s">
        <v>513</v>
      </c>
      <c r="J1038" s="120" t="s">
        <v>658</v>
      </c>
      <c r="K1038" s="109" t="s">
        <v>652</v>
      </c>
      <c r="L1038" s="120">
        <v>1611</v>
      </c>
      <c r="M1038" s="120" t="s">
        <v>649</v>
      </c>
      <c r="N1038" s="110">
        <v>7860.01</v>
      </c>
      <c r="O1038" s="18">
        <v>2016</v>
      </c>
    </row>
    <row r="1039" spans="1:15">
      <c r="A1039" s="105" t="s">
        <v>993</v>
      </c>
      <c r="B1039" s="106" t="s">
        <v>643</v>
      </c>
      <c r="C1039" s="107">
        <v>21167883</v>
      </c>
      <c r="D1039" s="121">
        <v>2017</v>
      </c>
      <c r="E1039" s="120">
        <v>1</v>
      </c>
      <c r="F1039" s="121">
        <v>19</v>
      </c>
      <c r="G1039" s="108" t="s">
        <v>860</v>
      </c>
      <c r="H1039" s="124" t="s">
        <v>646</v>
      </c>
      <c r="I1039" s="102" t="s">
        <v>525</v>
      </c>
      <c r="J1039" s="120" t="s">
        <v>647</v>
      </c>
      <c r="K1039" s="109" t="s">
        <v>708</v>
      </c>
      <c r="L1039" s="120">
        <v>1610</v>
      </c>
      <c r="M1039" s="120" t="s">
        <v>1275</v>
      </c>
      <c r="N1039" s="110">
        <v>587.07000000000005</v>
      </c>
      <c r="O1039" s="18">
        <v>2016</v>
      </c>
    </row>
    <row r="1040" spans="1:15">
      <c r="A1040" s="105" t="s">
        <v>993</v>
      </c>
      <c r="B1040" s="106" t="s">
        <v>643</v>
      </c>
      <c r="C1040" s="107">
        <v>21167883</v>
      </c>
      <c r="D1040" s="121">
        <v>2017</v>
      </c>
      <c r="E1040" s="120">
        <v>1</v>
      </c>
      <c r="F1040" s="121">
        <v>19</v>
      </c>
      <c r="G1040" s="108" t="s">
        <v>860</v>
      </c>
      <c r="H1040" s="124" t="s">
        <v>646</v>
      </c>
      <c r="I1040" s="102" t="s">
        <v>525</v>
      </c>
      <c r="J1040" s="120" t="s">
        <v>647</v>
      </c>
      <c r="K1040" s="109" t="s">
        <v>708</v>
      </c>
      <c r="L1040" s="120">
        <v>1610</v>
      </c>
      <c r="M1040" s="120" t="s">
        <v>653</v>
      </c>
      <c r="N1040" s="110">
        <v>18937.78</v>
      </c>
      <c r="O1040" s="18">
        <v>2016</v>
      </c>
    </row>
    <row r="1041" spans="1:15">
      <c r="A1041" s="105" t="s">
        <v>993</v>
      </c>
      <c r="B1041" s="106" t="s">
        <v>643</v>
      </c>
      <c r="C1041" s="107">
        <v>21167883</v>
      </c>
      <c r="D1041" s="121">
        <v>2017</v>
      </c>
      <c r="E1041" s="120">
        <v>1</v>
      </c>
      <c r="F1041" s="121">
        <v>19</v>
      </c>
      <c r="G1041" s="108" t="s">
        <v>860</v>
      </c>
      <c r="H1041" s="124" t="s">
        <v>646</v>
      </c>
      <c r="I1041" s="102" t="s">
        <v>525</v>
      </c>
      <c r="J1041" s="120" t="s">
        <v>647</v>
      </c>
      <c r="K1041" s="109" t="s">
        <v>708</v>
      </c>
      <c r="L1041" s="120">
        <v>1610</v>
      </c>
      <c r="M1041" s="120" t="s">
        <v>654</v>
      </c>
      <c r="N1041" s="110">
        <v>17500.71</v>
      </c>
      <c r="O1041" s="18">
        <v>2016</v>
      </c>
    </row>
    <row r="1042" spans="1:15">
      <c r="A1042" s="105" t="s">
        <v>993</v>
      </c>
      <c r="B1042" s="106" t="s">
        <v>643</v>
      </c>
      <c r="C1042" s="107">
        <v>21167889</v>
      </c>
      <c r="D1042" s="121">
        <v>2017</v>
      </c>
      <c r="E1042" s="120">
        <v>2</v>
      </c>
      <c r="F1042" s="121">
        <v>7</v>
      </c>
      <c r="G1042" s="108" t="s">
        <v>860</v>
      </c>
      <c r="H1042" s="124" t="s">
        <v>646</v>
      </c>
      <c r="I1042" s="102" t="s">
        <v>531</v>
      </c>
      <c r="J1042" s="120" t="s">
        <v>647</v>
      </c>
      <c r="K1042" s="109" t="s">
        <v>659</v>
      </c>
      <c r="L1042" s="120">
        <v>1609</v>
      </c>
      <c r="M1042" s="120" t="s">
        <v>1275</v>
      </c>
      <c r="N1042" s="110">
        <v>1092.5</v>
      </c>
      <c r="O1042" s="18">
        <v>2016</v>
      </c>
    </row>
    <row r="1043" spans="1:15">
      <c r="A1043" s="105" t="s">
        <v>993</v>
      </c>
      <c r="B1043" s="106" t="s">
        <v>643</v>
      </c>
      <c r="C1043" s="107">
        <v>21167892</v>
      </c>
      <c r="D1043" s="121">
        <v>2017</v>
      </c>
      <c r="E1043" s="120">
        <v>2</v>
      </c>
      <c r="F1043" s="121">
        <v>7</v>
      </c>
      <c r="G1043" s="108" t="s">
        <v>860</v>
      </c>
      <c r="H1043" s="124" t="s">
        <v>646</v>
      </c>
      <c r="I1043" s="106" t="s">
        <v>526</v>
      </c>
      <c r="J1043" s="120" t="s">
        <v>647</v>
      </c>
      <c r="K1043" s="109" t="s">
        <v>1017</v>
      </c>
      <c r="L1043" s="120">
        <v>1611</v>
      </c>
      <c r="M1043" s="120" t="s">
        <v>654</v>
      </c>
      <c r="N1043" s="110">
        <v>2392.0100000000002</v>
      </c>
      <c r="O1043" s="18">
        <v>2016</v>
      </c>
    </row>
    <row r="1044" spans="1:15">
      <c r="A1044" s="105" t="s">
        <v>993</v>
      </c>
      <c r="B1044" s="106" t="s">
        <v>643</v>
      </c>
      <c r="C1044" s="107">
        <v>21167901</v>
      </c>
      <c r="D1044" s="121">
        <v>2017</v>
      </c>
      <c r="E1044" s="120">
        <v>2</v>
      </c>
      <c r="F1044" s="122">
        <v>16</v>
      </c>
      <c r="G1044" s="108" t="s">
        <v>860</v>
      </c>
      <c r="H1044" s="124" t="s">
        <v>657</v>
      </c>
      <c r="I1044" s="109" t="s">
        <v>513</v>
      </c>
      <c r="J1044" s="120" t="s">
        <v>658</v>
      </c>
      <c r="K1044" s="109" t="s">
        <v>652</v>
      </c>
      <c r="L1044" s="120">
        <v>1612</v>
      </c>
      <c r="M1044" s="120" t="s">
        <v>649</v>
      </c>
      <c r="N1044" s="110">
        <v>3411.17</v>
      </c>
      <c r="O1044" s="18">
        <v>2016</v>
      </c>
    </row>
    <row r="1045" spans="1:15">
      <c r="A1045" s="105" t="s">
        <v>993</v>
      </c>
      <c r="B1045" s="106" t="s">
        <v>643</v>
      </c>
      <c r="C1045" s="107">
        <v>21167904</v>
      </c>
      <c r="D1045" s="121">
        <v>2017</v>
      </c>
      <c r="E1045" s="120">
        <v>2</v>
      </c>
      <c r="F1045" s="122">
        <v>17</v>
      </c>
      <c r="G1045" s="108" t="s">
        <v>860</v>
      </c>
      <c r="H1045" s="124" t="s">
        <v>646</v>
      </c>
      <c r="I1045" s="102" t="s">
        <v>525</v>
      </c>
      <c r="J1045" s="120" t="s">
        <v>647</v>
      </c>
      <c r="K1045" s="109" t="s">
        <v>708</v>
      </c>
      <c r="L1045" s="120">
        <v>1611</v>
      </c>
      <c r="M1045" s="120" t="s">
        <v>1275</v>
      </c>
      <c r="N1045" s="110">
        <v>503.9</v>
      </c>
      <c r="O1045" s="18">
        <v>2016</v>
      </c>
    </row>
    <row r="1046" spans="1:15">
      <c r="A1046" s="105" t="s">
        <v>993</v>
      </c>
      <c r="B1046" s="106" t="s">
        <v>643</v>
      </c>
      <c r="C1046" s="107">
        <v>21167904</v>
      </c>
      <c r="D1046" s="121">
        <v>2017</v>
      </c>
      <c r="E1046" s="120">
        <v>2</v>
      </c>
      <c r="F1046" s="122">
        <v>17</v>
      </c>
      <c r="G1046" s="108" t="s">
        <v>860</v>
      </c>
      <c r="H1046" s="124" t="s">
        <v>646</v>
      </c>
      <c r="I1046" s="102" t="s">
        <v>525</v>
      </c>
      <c r="J1046" s="120" t="s">
        <v>647</v>
      </c>
      <c r="K1046" s="109" t="s">
        <v>708</v>
      </c>
      <c r="L1046" s="120">
        <v>1611</v>
      </c>
      <c r="M1046" s="120" t="s">
        <v>653</v>
      </c>
      <c r="N1046" s="110">
        <v>18385.490000000002</v>
      </c>
      <c r="O1046" s="18">
        <v>2016</v>
      </c>
    </row>
    <row r="1047" spans="1:15">
      <c r="A1047" s="105" t="s">
        <v>993</v>
      </c>
      <c r="B1047" s="106" t="s">
        <v>643</v>
      </c>
      <c r="C1047" s="107">
        <v>21167904</v>
      </c>
      <c r="D1047" s="121">
        <v>2017</v>
      </c>
      <c r="E1047" s="120">
        <v>2</v>
      </c>
      <c r="F1047" s="122">
        <v>17</v>
      </c>
      <c r="G1047" s="108" t="s">
        <v>860</v>
      </c>
      <c r="H1047" s="124" t="s">
        <v>646</v>
      </c>
      <c r="I1047" s="102" t="s">
        <v>525</v>
      </c>
      <c r="J1047" s="120" t="s">
        <v>647</v>
      </c>
      <c r="K1047" s="109" t="s">
        <v>708</v>
      </c>
      <c r="L1047" s="120">
        <v>1611</v>
      </c>
      <c r="M1047" s="120" t="s">
        <v>654</v>
      </c>
      <c r="N1047" s="110">
        <v>17254.98</v>
      </c>
      <c r="O1047" s="18">
        <v>2016</v>
      </c>
    </row>
    <row r="1048" spans="1:15">
      <c r="A1048" s="105" t="s">
        <v>993</v>
      </c>
      <c r="B1048" s="106" t="s">
        <v>643</v>
      </c>
      <c r="C1048" s="107">
        <v>21167905</v>
      </c>
      <c r="D1048" s="121">
        <v>2017</v>
      </c>
      <c r="E1048" s="120">
        <v>2</v>
      </c>
      <c r="F1048" s="121">
        <v>20</v>
      </c>
      <c r="G1048" s="108" t="s">
        <v>860</v>
      </c>
      <c r="H1048" s="124" t="s">
        <v>646</v>
      </c>
      <c r="I1048" s="102" t="s">
        <v>518</v>
      </c>
      <c r="J1048" s="120" t="s">
        <v>651</v>
      </c>
      <c r="K1048" s="109" t="s">
        <v>694</v>
      </c>
      <c r="L1048" s="120">
        <v>1610</v>
      </c>
      <c r="M1048" s="120" t="s">
        <v>654</v>
      </c>
      <c r="N1048" s="110">
        <v>8693.1200000000008</v>
      </c>
      <c r="O1048" s="18">
        <v>2016</v>
      </c>
    </row>
    <row r="1049" spans="1:15">
      <c r="A1049" s="105" t="s">
        <v>993</v>
      </c>
      <c r="B1049" s="106" t="s">
        <v>643</v>
      </c>
      <c r="C1049" s="107">
        <v>21167905</v>
      </c>
      <c r="D1049" s="121">
        <v>2017</v>
      </c>
      <c r="E1049" s="120">
        <v>2</v>
      </c>
      <c r="F1049" s="121">
        <v>20</v>
      </c>
      <c r="G1049" s="108" t="s">
        <v>860</v>
      </c>
      <c r="H1049" s="124" t="s">
        <v>646</v>
      </c>
      <c r="I1049" s="102" t="s">
        <v>518</v>
      </c>
      <c r="J1049" s="120" t="s">
        <v>651</v>
      </c>
      <c r="K1049" s="109" t="s">
        <v>694</v>
      </c>
      <c r="L1049" s="120">
        <v>1611</v>
      </c>
      <c r="M1049" s="120" t="s">
        <v>654</v>
      </c>
      <c r="N1049" s="110">
        <v>8442.42</v>
      </c>
      <c r="O1049" s="18">
        <v>2016</v>
      </c>
    </row>
    <row r="1050" spans="1:15">
      <c r="A1050" s="105" t="s">
        <v>993</v>
      </c>
      <c r="B1050" s="106" t="s">
        <v>643</v>
      </c>
      <c r="C1050" s="107">
        <v>21167906</v>
      </c>
      <c r="D1050" s="121">
        <v>2017</v>
      </c>
      <c r="E1050" s="120">
        <v>2</v>
      </c>
      <c r="F1050" s="121">
        <v>20</v>
      </c>
      <c r="G1050" s="108" t="s">
        <v>860</v>
      </c>
      <c r="H1050" s="124" t="s">
        <v>646</v>
      </c>
      <c r="I1050" s="102" t="s">
        <v>531</v>
      </c>
      <c r="J1050" s="120" t="s">
        <v>647</v>
      </c>
      <c r="K1050" s="109" t="s">
        <v>659</v>
      </c>
      <c r="L1050" s="120">
        <v>1610</v>
      </c>
      <c r="M1050" s="120" t="s">
        <v>1275</v>
      </c>
      <c r="N1050" s="110">
        <v>1030</v>
      </c>
      <c r="O1050" s="18">
        <v>2016</v>
      </c>
    </row>
    <row r="1051" spans="1:15">
      <c r="A1051" s="105" t="s">
        <v>993</v>
      </c>
      <c r="B1051" s="106" t="s">
        <v>643</v>
      </c>
      <c r="C1051" s="107">
        <v>21167909</v>
      </c>
      <c r="D1051" s="121">
        <v>2017</v>
      </c>
      <c r="E1051" s="120">
        <v>2</v>
      </c>
      <c r="F1051" s="121">
        <v>22</v>
      </c>
      <c r="G1051" s="108" t="s">
        <v>860</v>
      </c>
      <c r="H1051" s="124" t="s">
        <v>646</v>
      </c>
      <c r="I1051" s="102" t="s">
        <v>519</v>
      </c>
      <c r="J1051" s="120" t="s">
        <v>651</v>
      </c>
      <c r="K1051" s="109" t="s">
        <v>675</v>
      </c>
      <c r="L1051" s="120">
        <v>1610</v>
      </c>
      <c r="M1051" s="120" t="s">
        <v>1275</v>
      </c>
      <c r="N1051" s="110">
        <v>1689.35</v>
      </c>
      <c r="O1051" s="18">
        <v>2016</v>
      </c>
    </row>
    <row r="1052" spans="1:15">
      <c r="A1052" s="105" t="s">
        <v>993</v>
      </c>
      <c r="B1052" s="106" t="s">
        <v>643</v>
      </c>
      <c r="C1052" s="107">
        <v>21167910</v>
      </c>
      <c r="D1052" s="121">
        <v>2017</v>
      </c>
      <c r="E1052" s="120">
        <v>2</v>
      </c>
      <c r="F1052" s="121">
        <v>22</v>
      </c>
      <c r="G1052" s="108" t="s">
        <v>860</v>
      </c>
      <c r="H1052" s="124" t="s">
        <v>646</v>
      </c>
      <c r="I1052" s="102" t="s">
        <v>519</v>
      </c>
      <c r="J1052" s="120" t="s">
        <v>651</v>
      </c>
      <c r="K1052" s="109" t="s">
        <v>675</v>
      </c>
      <c r="L1052" s="120">
        <v>1611</v>
      </c>
      <c r="M1052" s="120" t="s">
        <v>1275</v>
      </c>
      <c r="N1052" s="110">
        <v>1643.03</v>
      </c>
      <c r="O1052" s="18">
        <v>2016</v>
      </c>
    </row>
    <row r="1053" spans="1:15">
      <c r="A1053" s="105" t="s">
        <v>993</v>
      </c>
      <c r="B1053" s="106" t="s">
        <v>643</v>
      </c>
      <c r="C1053" s="107">
        <v>21167911</v>
      </c>
      <c r="D1053" s="121">
        <v>2017</v>
      </c>
      <c r="E1053" s="120">
        <v>3</v>
      </c>
      <c r="F1053" s="122">
        <v>1</v>
      </c>
      <c r="G1053" s="108" t="s">
        <v>860</v>
      </c>
      <c r="H1053" s="124" t="s">
        <v>646</v>
      </c>
      <c r="I1053" s="125" t="s">
        <v>511</v>
      </c>
      <c r="J1053" s="120" t="s">
        <v>647</v>
      </c>
      <c r="K1053" s="109" t="s">
        <v>652</v>
      </c>
      <c r="L1053" s="120">
        <v>1701</v>
      </c>
      <c r="M1053" s="120" t="s">
        <v>654</v>
      </c>
      <c r="N1053" s="110">
        <v>972849.62</v>
      </c>
      <c r="O1053" s="18">
        <v>2017</v>
      </c>
    </row>
    <row r="1054" spans="1:15">
      <c r="A1054" s="105" t="s">
        <v>993</v>
      </c>
      <c r="B1054" s="106" t="s">
        <v>643</v>
      </c>
      <c r="C1054" s="107">
        <v>21167915</v>
      </c>
      <c r="D1054" s="121">
        <v>2017</v>
      </c>
      <c r="E1054" s="120">
        <v>3</v>
      </c>
      <c r="F1054" s="122">
        <v>3</v>
      </c>
      <c r="G1054" s="108" t="s">
        <v>860</v>
      </c>
      <c r="H1054" s="124" t="s">
        <v>646</v>
      </c>
      <c r="I1054" s="102" t="s">
        <v>518</v>
      </c>
      <c r="J1054" s="120" t="s">
        <v>651</v>
      </c>
      <c r="K1054" s="109" t="s">
        <v>694</v>
      </c>
      <c r="L1054" s="120">
        <v>1612</v>
      </c>
      <c r="M1054" s="120" t="s">
        <v>654</v>
      </c>
      <c r="N1054" s="110">
        <v>8276.32</v>
      </c>
      <c r="O1054" s="18">
        <v>2016</v>
      </c>
    </row>
    <row r="1055" spans="1:15">
      <c r="A1055" s="105" t="s">
        <v>993</v>
      </c>
      <c r="B1055" s="106" t="s">
        <v>643</v>
      </c>
      <c r="C1055" s="107">
        <v>21167915</v>
      </c>
      <c r="D1055" s="121">
        <v>2017</v>
      </c>
      <c r="E1055" s="120">
        <v>3</v>
      </c>
      <c r="F1055" s="122">
        <v>3</v>
      </c>
      <c r="G1055" s="108" t="s">
        <v>860</v>
      </c>
      <c r="H1055" s="124" t="s">
        <v>646</v>
      </c>
      <c r="I1055" s="102" t="s">
        <v>518</v>
      </c>
      <c r="J1055" s="120" t="s">
        <v>651</v>
      </c>
      <c r="K1055" s="109" t="s">
        <v>694</v>
      </c>
      <c r="L1055" s="120">
        <v>1701</v>
      </c>
      <c r="M1055" s="120" t="s">
        <v>654</v>
      </c>
      <c r="N1055" s="110">
        <v>8152.3</v>
      </c>
      <c r="O1055" s="18">
        <v>2017</v>
      </c>
    </row>
    <row r="1056" spans="1:15">
      <c r="A1056" s="105" t="s">
        <v>993</v>
      </c>
      <c r="B1056" s="106" t="s">
        <v>643</v>
      </c>
      <c r="C1056" s="107">
        <v>21167916</v>
      </c>
      <c r="D1056" s="121">
        <v>2017</v>
      </c>
      <c r="E1056" s="120">
        <v>3</v>
      </c>
      <c r="F1056" s="122">
        <v>7</v>
      </c>
      <c r="G1056" s="108" t="s">
        <v>860</v>
      </c>
      <c r="H1056" s="124" t="s">
        <v>646</v>
      </c>
      <c r="I1056" s="106" t="s">
        <v>526</v>
      </c>
      <c r="J1056" s="120" t="s">
        <v>647</v>
      </c>
      <c r="K1056" s="109" t="s">
        <v>1017</v>
      </c>
      <c r="L1056" s="120">
        <v>1612</v>
      </c>
      <c r="M1056" s="120" t="s">
        <v>654</v>
      </c>
      <c r="N1056" s="110">
        <v>2306</v>
      </c>
      <c r="O1056" s="18">
        <v>2016</v>
      </c>
    </row>
    <row r="1057" spans="1:15">
      <c r="A1057" s="105" t="s">
        <v>993</v>
      </c>
      <c r="B1057" s="106" t="s">
        <v>643</v>
      </c>
      <c r="C1057" s="107">
        <v>21167921</v>
      </c>
      <c r="D1057" s="121">
        <v>2017</v>
      </c>
      <c r="E1057" s="120">
        <v>3</v>
      </c>
      <c r="F1057" s="122">
        <v>10</v>
      </c>
      <c r="G1057" s="108" t="s">
        <v>860</v>
      </c>
      <c r="H1057" s="124" t="s">
        <v>646</v>
      </c>
      <c r="I1057" s="102" t="s">
        <v>525</v>
      </c>
      <c r="J1057" s="120" t="s">
        <v>647</v>
      </c>
      <c r="K1057" s="109" t="s">
        <v>708</v>
      </c>
      <c r="L1057" s="120">
        <v>1612</v>
      </c>
      <c r="M1057" s="120" t="s">
        <v>1275</v>
      </c>
      <c r="N1057" s="110">
        <v>432.62</v>
      </c>
      <c r="O1057" s="18">
        <v>2016</v>
      </c>
    </row>
    <row r="1058" spans="1:15">
      <c r="A1058" s="105" t="s">
        <v>993</v>
      </c>
      <c r="B1058" s="106" t="s">
        <v>643</v>
      </c>
      <c r="C1058" s="107">
        <v>21167921</v>
      </c>
      <c r="D1058" s="121">
        <v>2017</v>
      </c>
      <c r="E1058" s="120">
        <v>3</v>
      </c>
      <c r="F1058" s="122">
        <v>10</v>
      </c>
      <c r="G1058" s="108" t="s">
        <v>860</v>
      </c>
      <c r="H1058" s="124" t="s">
        <v>646</v>
      </c>
      <c r="I1058" s="102" t="s">
        <v>525</v>
      </c>
      <c r="J1058" s="120" t="s">
        <v>647</v>
      </c>
      <c r="K1058" s="109" t="s">
        <v>708</v>
      </c>
      <c r="L1058" s="120">
        <v>1612</v>
      </c>
      <c r="M1058" s="120" t="s">
        <v>653</v>
      </c>
      <c r="N1058" s="110">
        <v>17862.62</v>
      </c>
      <c r="O1058" s="18">
        <v>2016</v>
      </c>
    </row>
    <row r="1059" spans="1:15">
      <c r="A1059" s="105" t="s">
        <v>993</v>
      </c>
      <c r="B1059" s="106" t="s">
        <v>643</v>
      </c>
      <c r="C1059" s="107">
        <v>21167921</v>
      </c>
      <c r="D1059" s="121">
        <v>2017</v>
      </c>
      <c r="E1059" s="120">
        <v>3</v>
      </c>
      <c r="F1059" s="122">
        <v>10</v>
      </c>
      <c r="G1059" s="108" t="s">
        <v>860</v>
      </c>
      <c r="H1059" s="124" t="s">
        <v>646</v>
      </c>
      <c r="I1059" s="102" t="s">
        <v>525</v>
      </c>
      <c r="J1059" s="120" t="s">
        <v>647</v>
      </c>
      <c r="K1059" s="109" t="s">
        <v>708</v>
      </c>
      <c r="L1059" s="120">
        <v>1612</v>
      </c>
      <c r="M1059" s="120" t="s">
        <v>654</v>
      </c>
      <c r="N1059" s="110">
        <v>16726.52</v>
      </c>
      <c r="O1059" s="18">
        <v>2016</v>
      </c>
    </row>
    <row r="1060" spans="1:15">
      <c r="A1060" s="105" t="s">
        <v>993</v>
      </c>
      <c r="B1060" s="106" t="s">
        <v>643</v>
      </c>
      <c r="C1060" s="107">
        <v>21167926</v>
      </c>
      <c r="D1060" s="121">
        <v>2017</v>
      </c>
      <c r="E1060" s="120">
        <v>3</v>
      </c>
      <c r="F1060" s="121">
        <v>15</v>
      </c>
      <c r="G1060" s="108" t="s">
        <v>860</v>
      </c>
      <c r="H1060" s="124" t="s">
        <v>646</v>
      </c>
      <c r="I1060" s="106" t="s">
        <v>527</v>
      </c>
      <c r="J1060" s="120" t="s">
        <v>647</v>
      </c>
      <c r="K1060" s="109" t="s">
        <v>1007</v>
      </c>
      <c r="L1060" s="120">
        <v>1612</v>
      </c>
      <c r="M1060" s="120" t="s">
        <v>654</v>
      </c>
      <c r="N1060" s="110">
        <v>1179.03</v>
      </c>
      <c r="O1060" s="18">
        <v>2016</v>
      </c>
    </row>
    <row r="1061" spans="1:15">
      <c r="A1061" s="105" t="s">
        <v>993</v>
      </c>
      <c r="B1061" s="106" t="s">
        <v>643</v>
      </c>
      <c r="C1061" s="107">
        <v>21167926</v>
      </c>
      <c r="D1061" s="121">
        <v>2017</v>
      </c>
      <c r="E1061" s="120">
        <v>3</v>
      </c>
      <c r="F1061" s="121">
        <v>15</v>
      </c>
      <c r="G1061" s="108" t="s">
        <v>860</v>
      </c>
      <c r="H1061" s="124" t="s">
        <v>646</v>
      </c>
      <c r="I1061" s="106" t="s">
        <v>527</v>
      </c>
      <c r="J1061" s="120" t="s">
        <v>647</v>
      </c>
      <c r="K1061" s="109" t="s">
        <v>1007</v>
      </c>
      <c r="L1061" s="120">
        <v>1701</v>
      </c>
      <c r="M1061" s="120" t="s">
        <v>654</v>
      </c>
      <c r="N1061" s="110">
        <v>1147.83</v>
      </c>
      <c r="O1061" s="18">
        <v>2017</v>
      </c>
    </row>
    <row r="1062" spans="1:15">
      <c r="A1062" s="105" t="s">
        <v>993</v>
      </c>
      <c r="B1062" s="106" t="s">
        <v>643</v>
      </c>
      <c r="C1062" s="107">
        <v>21167926</v>
      </c>
      <c r="D1062" s="121">
        <v>2017</v>
      </c>
      <c r="E1062" s="120">
        <v>3</v>
      </c>
      <c r="F1062" s="121">
        <v>15</v>
      </c>
      <c r="G1062" s="108" t="s">
        <v>860</v>
      </c>
      <c r="H1062" s="124" t="s">
        <v>646</v>
      </c>
      <c r="I1062" s="106" t="s">
        <v>527</v>
      </c>
      <c r="J1062" s="120" t="s">
        <v>647</v>
      </c>
      <c r="K1062" s="109" t="s">
        <v>1007</v>
      </c>
      <c r="L1062" s="120">
        <v>1702</v>
      </c>
      <c r="M1062" s="120" t="s">
        <v>654</v>
      </c>
      <c r="N1062" s="110">
        <v>1201.22</v>
      </c>
      <c r="O1062" s="18">
        <v>2017</v>
      </c>
    </row>
    <row r="1063" spans="1:15">
      <c r="A1063" s="105" t="s">
        <v>993</v>
      </c>
      <c r="B1063" s="106" t="s">
        <v>643</v>
      </c>
      <c r="C1063" s="107">
        <v>21167927</v>
      </c>
      <c r="D1063" s="121">
        <v>2017</v>
      </c>
      <c r="E1063" s="120">
        <v>3</v>
      </c>
      <c r="F1063" s="121">
        <v>15</v>
      </c>
      <c r="G1063" s="108" t="s">
        <v>860</v>
      </c>
      <c r="H1063" s="124" t="s">
        <v>646</v>
      </c>
      <c r="I1063" s="102" t="s">
        <v>531</v>
      </c>
      <c r="J1063" s="120" t="s">
        <v>647</v>
      </c>
      <c r="K1063" s="109" t="s">
        <v>659</v>
      </c>
      <c r="L1063" s="120">
        <v>1611</v>
      </c>
      <c r="M1063" s="120" t="s">
        <v>1275</v>
      </c>
      <c r="N1063" s="110">
        <v>985.01</v>
      </c>
      <c r="O1063" s="18">
        <v>2016</v>
      </c>
    </row>
    <row r="1064" spans="1:15">
      <c r="A1064" s="105" t="s">
        <v>993</v>
      </c>
      <c r="B1064" s="106" t="s">
        <v>643</v>
      </c>
      <c r="C1064" s="107">
        <v>21167931</v>
      </c>
      <c r="D1064" s="121">
        <v>2017</v>
      </c>
      <c r="E1064" s="120">
        <v>3</v>
      </c>
      <c r="F1064" s="121">
        <v>16</v>
      </c>
      <c r="G1064" s="108" t="s">
        <v>860</v>
      </c>
      <c r="H1064" s="124" t="s">
        <v>657</v>
      </c>
      <c r="I1064" s="109" t="s">
        <v>513</v>
      </c>
      <c r="J1064" s="120" t="s">
        <v>658</v>
      </c>
      <c r="K1064" s="109" t="s">
        <v>652</v>
      </c>
      <c r="L1064" s="120">
        <v>1701</v>
      </c>
      <c r="M1064" s="120" t="s">
        <v>649</v>
      </c>
      <c r="N1064" s="110">
        <v>6950.59</v>
      </c>
      <c r="O1064" s="18">
        <v>2017</v>
      </c>
    </row>
    <row r="1065" spans="1:15">
      <c r="A1065" s="105" t="s">
        <v>993</v>
      </c>
      <c r="B1065" s="106" t="s">
        <v>643</v>
      </c>
      <c r="C1065" s="107">
        <v>21167933</v>
      </c>
      <c r="D1065" s="121">
        <v>2017</v>
      </c>
      <c r="E1065" s="120">
        <v>3</v>
      </c>
      <c r="F1065" s="122">
        <v>27</v>
      </c>
      <c r="G1065" s="108" t="s">
        <v>860</v>
      </c>
      <c r="H1065" s="124" t="s">
        <v>657</v>
      </c>
      <c r="I1065" s="125" t="s">
        <v>503</v>
      </c>
      <c r="J1065" s="120" t="s">
        <v>869</v>
      </c>
      <c r="K1065" s="109" t="s">
        <v>652</v>
      </c>
      <c r="L1065" s="120">
        <v>1703</v>
      </c>
      <c r="M1065" s="120" t="s">
        <v>654</v>
      </c>
      <c r="N1065" s="110">
        <v>815094.34</v>
      </c>
      <c r="O1065" s="18">
        <v>2017</v>
      </c>
    </row>
    <row r="1066" spans="1:15">
      <c r="A1066" s="105" t="s">
        <v>993</v>
      </c>
      <c r="B1066" s="106" t="s">
        <v>643</v>
      </c>
      <c r="C1066" s="107">
        <v>21167936</v>
      </c>
      <c r="D1066" s="106">
        <v>2017</v>
      </c>
      <c r="E1066" s="106">
        <v>4</v>
      </c>
      <c r="F1066" s="106">
        <v>5</v>
      </c>
      <c r="G1066" s="108" t="s">
        <v>860</v>
      </c>
      <c r="H1066" s="109" t="s">
        <v>657</v>
      </c>
      <c r="I1066" s="106" t="s">
        <v>516</v>
      </c>
      <c r="J1066" s="106" t="s">
        <v>658</v>
      </c>
      <c r="K1066" s="109" t="s">
        <v>652</v>
      </c>
      <c r="L1066" s="106">
        <v>1409</v>
      </c>
      <c r="M1066" s="106" t="s">
        <v>1010</v>
      </c>
      <c r="N1066" s="110">
        <v>23221.8</v>
      </c>
      <c r="O1066" s="18">
        <v>2014</v>
      </c>
    </row>
    <row r="1067" spans="1:15">
      <c r="A1067" s="105" t="s">
        <v>993</v>
      </c>
      <c r="B1067" s="106" t="s">
        <v>643</v>
      </c>
      <c r="C1067" s="107">
        <v>21167937</v>
      </c>
      <c r="D1067" s="106">
        <v>2017</v>
      </c>
      <c r="E1067" s="106">
        <v>4</v>
      </c>
      <c r="F1067" s="106">
        <v>5</v>
      </c>
      <c r="G1067" s="108" t="s">
        <v>860</v>
      </c>
      <c r="H1067" s="109" t="s">
        <v>657</v>
      </c>
      <c r="I1067" s="106" t="s">
        <v>516</v>
      </c>
      <c r="J1067" s="106" t="s">
        <v>658</v>
      </c>
      <c r="K1067" s="109" t="s">
        <v>652</v>
      </c>
      <c r="L1067" s="106">
        <v>1410</v>
      </c>
      <c r="M1067" s="106" t="s">
        <v>1010</v>
      </c>
      <c r="N1067" s="110">
        <v>16957.5</v>
      </c>
      <c r="O1067" s="18">
        <v>2014</v>
      </c>
    </row>
    <row r="1068" spans="1:15">
      <c r="A1068" s="105" t="s">
        <v>993</v>
      </c>
      <c r="B1068" s="106" t="s">
        <v>643</v>
      </c>
      <c r="C1068" s="107">
        <v>21167938</v>
      </c>
      <c r="D1068" s="106">
        <v>2017</v>
      </c>
      <c r="E1068" s="106">
        <v>4</v>
      </c>
      <c r="F1068" s="106">
        <v>5</v>
      </c>
      <c r="G1068" s="108" t="s">
        <v>860</v>
      </c>
      <c r="H1068" s="109" t="s">
        <v>657</v>
      </c>
      <c r="I1068" s="106" t="s">
        <v>516</v>
      </c>
      <c r="J1068" s="106" t="s">
        <v>658</v>
      </c>
      <c r="K1068" s="109" t="s">
        <v>652</v>
      </c>
      <c r="L1068" s="106">
        <v>1411</v>
      </c>
      <c r="M1068" s="106" t="s">
        <v>1010</v>
      </c>
      <c r="N1068" s="110">
        <v>15408.05</v>
      </c>
      <c r="O1068" s="18">
        <v>2014</v>
      </c>
    </row>
    <row r="1069" spans="1:15">
      <c r="A1069" s="105" t="s">
        <v>993</v>
      </c>
      <c r="B1069" s="106" t="s">
        <v>643</v>
      </c>
      <c r="C1069" s="107">
        <v>21167939</v>
      </c>
      <c r="D1069" s="106">
        <v>2017</v>
      </c>
      <c r="E1069" s="106">
        <v>4</v>
      </c>
      <c r="F1069" s="106">
        <v>5</v>
      </c>
      <c r="G1069" s="108" t="s">
        <v>860</v>
      </c>
      <c r="H1069" s="109" t="s">
        <v>657</v>
      </c>
      <c r="I1069" s="106" t="s">
        <v>516</v>
      </c>
      <c r="J1069" s="106" t="s">
        <v>658</v>
      </c>
      <c r="K1069" s="109" t="s">
        <v>652</v>
      </c>
      <c r="L1069" s="106">
        <v>1412</v>
      </c>
      <c r="M1069" s="106" t="s">
        <v>1010</v>
      </c>
      <c r="N1069" s="110">
        <v>10493.7</v>
      </c>
      <c r="O1069" s="18">
        <v>2014</v>
      </c>
    </row>
    <row r="1070" spans="1:15">
      <c r="A1070" s="105" t="s">
        <v>993</v>
      </c>
      <c r="B1070" s="106" t="s">
        <v>643</v>
      </c>
      <c r="C1070" s="107">
        <v>21167950</v>
      </c>
      <c r="D1070" s="106">
        <v>2017</v>
      </c>
      <c r="E1070" s="106">
        <v>4</v>
      </c>
      <c r="F1070" s="106">
        <v>10</v>
      </c>
      <c r="G1070" s="108" t="s">
        <v>860</v>
      </c>
      <c r="H1070" s="106" t="s">
        <v>646</v>
      </c>
      <c r="I1070" s="106" t="s">
        <v>526</v>
      </c>
      <c r="J1070" s="106" t="s">
        <v>647</v>
      </c>
      <c r="K1070" s="109" t="s">
        <v>1017</v>
      </c>
      <c r="L1070" s="106">
        <v>1701</v>
      </c>
      <c r="M1070" s="106" t="s">
        <v>654</v>
      </c>
      <c r="N1070" s="110">
        <v>2227.4899999999998</v>
      </c>
      <c r="O1070" s="18">
        <v>2017</v>
      </c>
    </row>
    <row r="1071" spans="1:15">
      <c r="A1071" s="105" t="s">
        <v>993</v>
      </c>
      <c r="B1071" s="106" t="s">
        <v>643</v>
      </c>
      <c r="C1071" s="107">
        <v>21167952</v>
      </c>
      <c r="D1071" s="106">
        <v>2017</v>
      </c>
      <c r="E1071" s="106">
        <v>4</v>
      </c>
      <c r="F1071" s="106">
        <v>14</v>
      </c>
      <c r="G1071" s="108" t="s">
        <v>860</v>
      </c>
      <c r="H1071" s="106" t="s">
        <v>646</v>
      </c>
      <c r="I1071" s="106" t="s">
        <v>516</v>
      </c>
      <c r="J1071" s="106" t="s">
        <v>658</v>
      </c>
      <c r="K1071" s="109" t="s">
        <v>652</v>
      </c>
      <c r="L1071" s="106">
        <v>1501</v>
      </c>
      <c r="M1071" s="106" t="s">
        <v>1010</v>
      </c>
      <c r="N1071" s="110">
        <v>4548.6000000000004</v>
      </c>
      <c r="O1071" s="18">
        <v>2015</v>
      </c>
    </row>
    <row r="1072" spans="1:15">
      <c r="A1072" s="105" t="s">
        <v>993</v>
      </c>
      <c r="B1072" s="106" t="s">
        <v>643</v>
      </c>
      <c r="C1072" s="107">
        <v>21167952</v>
      </c>
      <c r="D1072" s="106">
        <v>2017</v>
      </c>
      <c r="E1072" s="106">
        <v>4</v>
      </c>
      <c r="F1072" s="106">
        <v>14</v>
      </c>
      <c r="G1072" s="108" t="s">
        <v>860</v>
      </c>
      <c r="H1072" s="106" t="s">
        <v>646</v>
      </c>
      <c r="I1072" s="106" t="s">
        <v>516</v>
      </c>
      <c r="J1072" s="106" t="s">
        <v>658</v>
      </c>
      <c r="K1072" s="109" t="s">
        <v>652</v>
      </c>
      <c r="L1072" s="106">
        <v>1502</v>
      </c>
      <c r="M1072" s="106" t="s">
        <v>1010</v>
      </c>
      <c r="N1072" s="110">
        <v>13605.9</v>
      </c>
      <c r="O1072" s="18">
        <v>2015</v>
      </c>
    </row>
    <row r="1073" spans="1:15">
      <c r="A1073" s="105" t="s">
        <v>993</v>
      </c>
      <c r="B1073" s="106" t="s">
        <v>643</v>
      </c>
      <c r="C1073" s="107">
        <v>21167952</v>
      </c>
      <c r="D1073" s="106">
        <v>2017</v>
      </c>
      <c r="E1073" s="106">
        <v>4</v>
      </c>
      <c r="F1073" s="106">
        <v>14</v>
      </c>
      <c r="G1073" s="108" t="s">
        <v>860</v>
      </c>
      <c r="H1073" s="106" t="s">
        <v>646</v>
      </c>
      <c r="I1073" s="106" t="s">
        <v>516</v>
      </c>
      <c r="J1073" s="106" t="s">
        <v>658</v>
      </c>
      <c r="K1073" s="109" t="s">
        <v>652</v>
      </c>
      <c r="L1073" s="106">
        <v>1503</v>
      </c>
      <c r="M1073" s="106" t="s">
        <v>1010</v>
      </c>
      <c r="N1073" s="110">
        <v>13007.4</v>
      </c>
      <c r="O1073" s="18">
        <v>2015</v>
      </c>
    </row>
    <row r="1074" spans="1:15">
      <c r="A1074" s="105" t="s">
        <v>993</v>
      </c>
      <c r="B1074" s="106" t="s">
        <v>643</v>
      </c>
      <c r="C1074" s="107">
        <v>21167952</v>
      </c>
      <c r="D1074" s="106">
        <v>2017</v>
      </c>
      <c r="E1074" s="106">
        <v>4</v>
      </c>
      <c r="F1074" s="106">
        <v>14</v>
      </c>
      <c r="G1074" s="108" t="s">
        <v>860</v>
      </c>
      <c r="H1074" s="106" t="s">
        <v>646</v>
      </c>
      <c r="I1074" s="106" t="s">
        <v>516</v>
      </c>
      <c r="J1074" s="106" t="s">
        <v>658</v>
      </c>
      <c r="K1074" s="109" t="s">
        <v>652</v>
      </c>
      <c r="L1074" s="106">
        <v>1504</v>
      </c>
      <c r="M1074" s="106" t="s">
        <v>1010</v>
      </c>
      <c r="N1074" s="110">
        <v>11511.15</v>
      </c>
      <c r="O1074" s="18">
        <v>2015</v>
      </c>
    </row>
    <row r="1075" spans="1:15">
      <c r="A1075" s="105" t="s">
        <v>993</v>
      </c>
      <c r="B1075" s="106" t="s">
        <v>643</v>
      </c>
      <c r="C1075" s="107">
        <v>21167952</v>
      </c>
      <c r="D1075" s="106">
        <v>2017</v>
      </c>
      <c r="E1075" s="106">
        <v>4</v>
      </c>
      <c r="F1075" s="106">
        <v>14</v>
      </c>
      <c r="G1075" s="108" t="s">
        <v>860</v>
      </c>
      <c r="H1075" s="106" t="s">
        <v>646</v>
      </c>
      <c r="I1075" s="106" t="s">
        <v>516</v>
      </c>
      <c r="J1075" s="106" t="s">
        <v>658</v>
      </c>
      <c r="K1075" s="109" t="s">
        <v>652</v>
      </c>
      <c r="L1075" s="106">
        <v>1505</v>
      </c>
      <c r="M1075" s="106" t="s">
        <v>1010</v>
      </c>
      <c r="N1075" s="110">
        <v>5619.25</v>
      </c>
      <c r="O1075" s="18">
        <v>2015</v>
      </c>
    </row>
    <row r="1076" spans="1:15">
      <c r="A1076" s="105" t="s">
        <v>993</v>
      </c>
      <c r="B1076" s="106" t="s">
        <v>643</v>
      </c>
      <c r="C1076" s="107">
        <v>21167952</v>
      </c>
      <c r="D1076" s="106">
        <v>2017</v>
      </c>
      <c r="E1076" s="106">
        <v>4</v>
      </c>
      <c r="F1076" s="106">
        <v>14</v>
      </c>
      <c r="G1076" s="108" t="s">
        <v>860</v>
      </c>
      <c r="H1076" s="106" t="s">
        <v>646</v>
      </c>
      <c r="I1076" s="106" t="s">
        <v>516</v>
      </c>
      <c r="J1076" s="106" t="s">
        <v>658</v>
      </c>
      <c r="K1076" s="109" t="s">
        <v>652</v>
      </c>
      <c r="L1076" s="106">
        <v>1506</v>
      </c>
      <c r="M1076" s="106" t="s">
        <v>1010</v>
      </c>
      <c r="N1076" s="110">
        <v>4712</v>
      </c>
      <c r="O1076" s="18">
        <v>2015</v>
      </c>
    </row>
    <row r="1077" spans="1:15">
      <c r="A1077" s="105" t="s">
        <v>993</v>
      </c>
      <c r="B1077" s="106" t="s">
        <v>643</v>
      </c>
      <c r="C1077" s="107">
        <v>21167952</v>
      </c>
      <c r="D1077" s="106">
        <v>2017</v>
      </c>
      <c r="E1077" s="106">
        <v>4</v>
      </c>
      <c r="F1077" s="106">
        <v>14</v>
      </c>
      <c r="G1077" s="108" t="s">
        <v>860</v>
      </c>
      <c r="H1077" s="106" t="s">
        <v>646</v>
      </c>
      <c r="I1077" s="106" t="s">
        <v>516</v>
      </c>
      <c r="J1077" s="106" t="s">
        <v>658</v>
      </c>
      <c r="K1077" s="109" t="s">
        <v>652</v>
      </c>
      <c r="L1077" s="106">
        <v>1507</v>
      </c>
      <c r="M1077" s="106" t="s">
        <v>1010</v>
      </c>
      <c r="N1077" s="110">
        <v>5267.75</v>
      </c>
      <c r="O1077" s="18">
        <v>2015</v>
      </c>
    </row>
    <row r="1078" spans="1:15">
      <c r="A1078" s="105" t="s">
        <v>993</v>
      </c>
      <c r="B1078" s="106" t="s">
        <v>643</v>
      </c>
      <c r="C1078" s="107">
        <v>21167952</v>
      </c>
      <c r="D1078" s="106">
        <v>2017</v>
      </c>
      <c r="E1078" s="106">
        <v>4</v>
      </c>
      <c r="F1078" s="106">
        <v>14</v>
      </c>
      <c r="G1078" s="108" t="s">
        <v>860</v>
      </c>
      <c r="H1078" s="106" t="s">
        <v>646</v>
      </c>
      <c r="I1078" s="106" t="s">
        <v>516</v>
      </c>
      <c r="J1078" s="106" t="s">
        <v>658</v>
      </c>
      <c r="K1078" s="109" t="s">
        <v>652</v>
      </c>
      <c r="L1078" s="106">
        <v>1508</v>
      </c>
      <c r="M1078" s="106" t="s">
        <v>1010</v>
      </c>
      <c r="N1078" s="110">
        <v>5253.5</v>
      </c>
      <c r="O1078" s="18">
        <v>2015</v>
      </c>
    </row>
    <row r="1079" spans="1:15">
      <c r="A1079" s="105" t="s">
        <v>993</v>
      </c>
      <c r="B1079" s="106" t="s">
        <v>643</v>
      </c>
      <c r="C1079" s="107">
        <v>21167952</v>
      </c>
      <c r="D1079" s="106">
        <v>2017</v>
      </c>
      <c r="E1079" s="106">
        <v>4</v>
      </c>
      <c r="F1079" s="106">
        <v>14</v>
      </c>
      <c r="G1079" s="108" t="s">
        <v>860</v>
      </c>
      <c r="H1079" s="106" t="s">
        <v>646</v>
      </c>
      <c r="I1079" s="106" t="s">
        <v>516</v>
      </c>
      <c r="J1079" s="106" t="s">
        <v>658</v>
      </c>
      <c r="K1079" s="109" t="s">
        <v>652</v>
      </c>
      <c r="L1079" s="106">
        <v>1509</v>
      </c>
      <c r="M1079" s="106" t="s">
        <v>1010</v>
      </c>
      <c r="N1079" s="110">
        <v>1714.75</v>
      </c>
      <c r="O1079" s="18">
        <v>2015</v>
      </c>
    </row>
    <row r="1080" spans="1:15">
      <c r="A1080" s="105" t="s">
        <v>993</v>
      </c>
      <c r="B1080" s="106" t="s">
        <v>643</v>
      </c>
      <c r="C1080" s="107">
        <v>21167952</v>
      </c>
      <c r="D1080" s="106">
        <v>2017</v>
      </c>
      <c r="E1080" s="106">
        <v>4</v>
      </c>
      <c r="F1080" s="106">
        <v>14</v>
      </c>
      <c r="G1080" s="108" t="s">
        <v>860</v>
      </c>
      <c r="H1080" s="106" t="s">
        <v>646</v>
      </c>
      <c r="I1080" s="106" t="s">
        <v>516</v>
      </c>
      <c r="J1080" s="106" t="s">
        <v>658</v>
      </c>
      <c r="K1080" s="109" t="s">
        <v>652</v>
      </c>
      <c r="L1080" s="106">
        <v>1510</v>
      </c>
      <c r="M1080" s="106" t="s">
        <v>1010</v>
      </c>
      <c r="N1080" s="110">
        <v>907.25</v>
      </c>
      <c r="O1080" s="18">
        <v>2015</v>
      </c>
    </row>
    <row r="1081" spans="1:15">
      <c r="A1081" s="105" t="s">
        <v>993</v>
      </c>
      <c r="B1081" s="106" t="s">
        <v>643</v>
      </c>
      <c r="C1081" s="107">
        <v>21167952</v>
      </c>
      <c r="D1081" s="106">
        <v>2017</v>
      </c>
      <c r="E1081" s="106">
        <v>4</v>
      </c>
      <c r="F1081" s="106">
        <v>14</v>
      </c>
      <c r="G1081" s="108" t="s">
        <v>860</v>
      </c>
      <c r="H1081" s="106" t="s">
        <v>646</v>
      </c>
      <c r="I1081" s="106" t="s">
        <v>516</v>
      </c>
      <c r="J1081" s="106" t="s">
        <v>658</v>
      </c>
      <c r="K1081" s="109" t="s">
        <v>652</v>
      </c>
      <c r="L1081" s="106">
        <v>1511</v>
      </c>
      <c r="M1081" s="106" t="s">
        <v>1010</v>
      </c>
      <c r="N1081" s="110">
        <v>921.5</v>
      </c>
      <c r="O1081" s="18">
        <v>2015</v>
      </c>
    </row>
    <row r="1082" spans="1:15">
      <c r="A1082" s="105" t="s">
        <v>993</v>
      </c>
      <c r="B1082" s="106" t="s">
        <v>643</v>
      </c>
      <c r="C1082" s="107">
        <v>21167952</v>
      </c>
      <c r="D1082" s="106">
        <v>2017</v>
      </c>
      <c r="E1082" s="106">
        <v>4</v>
      </c>
      <c r="F1082" s="106">
        <v>14</v>
      </c>
      <c r="G1082" s="108" t="s">
        <v>860</v>
      </c>
      <c r="H1082" s="106" t="s">
        <v>646</v>
      </c>
      <c r="I1082" s="106" t="s">
        <v>516</v>
      </c>
      <c r="J1082" s="106" t="s">
        <v>658</v>
      </c>
      <c r="K1082" s="109" t="s">
        <v>652</v>
      </c>
      <c r="L1082" s="106">
        <v>1512</v>
      </c>
      <c r="M1082" s="106" t="s">
        <v>1010</v>
      </c>
      <c r="N1082" s="110">
        <v>2156.5</v>
      </c>
      <c r="O1082" s="18">
        <v>2015</v>
      </c>
    </row>
    <row r="1083" spans="1:15">
      <c r="A1083" s="105" t="s">
        <v>993</v>
      </c>
      <c r="B1083" s="106" t="s">
        <v>643</v>
      </c>
      <c r="C1083" s="107">
        <v>21167956</v>
      </c>
      <c r="D1083" s="106">
        <v>2017</v>
      </c>
      <c r="E1083" s="106">
        <v>4</v>
      </c>
      <c r="F1083" s="106">
        <v>14</v>
      </c>
      <c r="G1083" s="108" t="s">
        <v>860</v>
      </c>
      <c r="H1083" s="106" t="s">
        <v>646</v>
      </c>
      <c r="I1083" s="102" t="s">
        <v>525</v>
      </c>
      <c r="J1083" s="106" t="s">
        <v>647</v>
      </c>
      <c r="K1083" s="109" t="s">
        <v>708</v>
      </c>
      <c r="L1083" s="106">
        <v>1701</v>
      </c>
      <c r="M1083" s="106" t="s">
        <v>653</v>
      </c>
      <c r="N1083" s="110">
        <v>17910.2</v>
      </c>
      <c r="O1083" s="18">
        <v>2017</v>
      </c>
    </row>
    <row r="1084" spans="1:15">
      <c r="A1084" s="105" t="s">
        <v>993</v>
      </c>
      <c r="B1084" s="106" t="s">
        <v>643</v>
      </c>
      <c r="C1084" s="107">
        <v>21167956</v>
      </c>
      <c r="D1084" s="106">
        <v>2017</v>
      </c>
      <c r="E1084" s="106">
        <v>4</v>
      </c>
      <c r="F1084" s="106">
        <v>14</v>
      </c>
      <c r="G1084" s="108" t="s">
        <v>860</v>
      </c>
      <c r="H1084" s="106" t="s">
        <v>646</v>
      </c>
      <c r="I1084" s="102" t="s">
        <v>525</v>
      </c>
      <c r="J1084" s="106" t="s">
        <v>647</v>
      </c>
      <c r="K1084" s="109" t="s">
        <v>708</v>
      </c>
      <c r="L1084" s="106">
        <v>1701</v>
      </c>
      <c r="M1084" s="106" t="s">
        <v>654</v>
      </c>
      <c r="N1084" s="110">
        <v>16424.080000000002</v>
      </c>
      <c r="O1084" s="18">
        <v>2017</v>
      </c>
    </row>
    <row r="1085" spans="1:15">
      <c r="A1085" s="105" t="s">
        <v>993</v>
      </c>
      <c r="B1085" s="106" t="s">
        <v>643</v>
      </c>
      <c r="C1085" s="107">
        <v>21167957</v>
      </c>
      <c r="D1085" s="106">
        <v>2017</v>
      </c>
      <c r="E1085" s="106">
        <v>4</v>
      </c>
      <c r="F1085" s="106">
        <v>17</v>
      </c>
      <c r="G1085" s="108" t="s">
        <v>860</v>
      </c>
      <c r="H1085" s="106" t="s">
        <v>657</v>
      </c>
      <c r="I1085" s="109" t="s">
        <v>513</v>
      </c>
      <c r="J1085" s="106" t="s">
        <v>658</v>
      </c>
      <c r="K1085" s="109" t="s">
        <v>652</v>
      </c>
      <c r="L1085" s="106">
        <v>1702</v>
      </c>
      <c r="M1085" s="106" t="s">
        <v>649</v>
      </c>
      <c r="N1085" s="110">
        <v>7448.03</v>
      </c>
      <c r="O1085" s="18">
        <v>2017</v>
      </c>
    </row>
    <row r="1086" spans="1:15">
      <c r="A1086" s="105" t="s">
        <v>993</v>
      </c>
      <c r="B1086" s="106" t="s">
        <v>643</v>
      </c>
      <c r="C1086" s="107">
        <v>21167958</v>
      </c>
      <c r="D1086" s="106">
        <v>2017</v>
      </c>
      <c r="E1086" s="106">
        <v>4</v>
      </c>
      <c r="F1086" s="106">
        <v>20</v>
      </c>
      <c r="G1086" s="108" t="s">
        <v>860</v>
      </c>
      <c r="H1086" s="106" t="s">
        <v>646</v>
      </c>
      <c r="I1086" s="102" t="s">
        <v>519</v>
      </c>
      <c r="J1086" s="106" t="s">
        <v>651</v>
      </c>
      <c r="K1086" s="109" t="s">
        <v>675</v>
      </c>
      <c r="L1086" s="106">
        <v>1612</v>
      </c>
      <c r="M1086" s="106" t="s">
        <v>1275</v>
      </c>
      <c r="N1086" s="110">
        <v>1599.86</v>
      </c>
      <c r="O1086" s="18">
        <v>2016</v>
      </c>
    </row>
    <row r="1087" spans="1:15">
      <c r="A1087" s="105" t="s">
        <v>993</v>
      </c>
      <c r="B1087" s="106" t="s">
        <v>643</v>
      </c>
      <c r="C1087" s="107">
        <v>21167959</v>
      </c>
      <c r="D1087" s="106">
        <v>2017</v>
      </c>
      <c r="E1087" s="106">
        <v>4</v>
      </c>
      <c r="F1087" s="106">
        <v>20</v>
      </c>
      <c r="G1087" s="108" t="s">
        <v>860</v>
      </c>
      <c r="H1087" s="106" t="s">
        <v>646</v>
      </c>
      <c r="I1087" s="102" t="s">
        <v>519</v>
      </c>
      <c r="J1087" s="106" t="s">
        <v>651</v>
      </c>
      <c r="K1087" s="109" t="s">
        <v>675</v>
      </c>
      <c r="L1087" s="106">
        <v>1701</v>
      </c>
      <c r="M1087" s="106" t="s">
        <v>1275</v>
      </c>
      <c r="N1087" s="110">
        <v>1551.36</v>
      </c>
      <c r="O1087" s="18">
        <v>2017</v>
      </c>
    </row>
    <row r="1088" spans="1:15">
      <c r="A1088" s="105" t="s">
        <v>993</v>
      </c>
      <c r="B1088" s="106" t="s">
        <v>643</v>
      </c>
      <c r="C1088" s="107">
        <v>21167964</v>
      </c>
      <c r="D1088" s="109">
        <v>2017</v>
      </c>
      <c r="E1088" s="109">
        <v>5</v>
      </c>
      <c r="F1088" s="109">
        <v>2</v>
      </c>
      <c r="G1088" s="108" t="s">
        <v>860</v>
      </c>
      <c r="H1088" s="109" t="s">
        <v>646</v>
      </c>
      <c r="I1088" s="125" t="s">
        <v>511</v>
      </c>
      <c r="J1088" s="109" t="s">
        <v>647</v>
      </c>
      <c r="K1088" s="109" t="s">
        <v>652</v>
      </c>
      <c r="L1088" s="109">
        <v>1703</v>
      </c>
      <c r="M1088" s="109" t="s">
        <v>654</v>
      </c>
      <c r="N1088" s="110">
        <v>561225.63</v>
      </c>
      <c r="O1088" s="18">
        <v>2017</v>
      </c>
    </row>
    <row r="1089" spans="1:15">
      <c r="A1089" s="105" t="s">
        <v>993</v>
      </c>
      <c r="B1089" s="106" t="s">
        <v>643</v>
      </c>
      <c r="C1089" s="107">
        <v>21167969</v>
      </c>
      <c r="D1089" s="109">
        <v>2017</v>
      </c>
      <c r="E1089" s="109">
        <v>5</v>
      </c>
      <c r="F1089" s="109">
        <v>4</v>
      </c>
      <c r="G1089" s="108" t="s">
        <v>860</v>
      </c>
      <c r="H1089" s="109" t="s">
        <v>646</v>
      </c>
      <c r="I1089" s="102" t="s">
        <v>518</v>
      </c>
      <c r="J1089" s="109" t="s">
        <v>651</v>
      </c>
      <c r="K1089" s="109" t="s">
        <v>694</v>
      </c>
      <c r="L1089" s="120">
        <v>1702</v>
      </c>
      <c r="M1089" s="109" t="s">
        <v>654</v>
      </c>
      <c r="N1089" s="110">
        <v>7438.52</v>
      </c>
      <c r="O1089" s="18">
        <v>2017</v>
      </c>
    </row>
    <row r="1090" spans="1:15">
      <c r="A1090" s="105" t="s">
        <v>993</v>
      </c>
      <c r="B1090" s="106" t="s">
        <v>643</v>
      </c>
      <c r="C1090" s="107">
        <v>21167969</v>
      </c>
      <c r="D1090" s="109">
        <v>2017</v>
      </c>
      <c r="E1090" s="109">
        <v>5</v>
      </c>
      <c r="F1090" s="109">
        <v>4</v>
      </c>
      <c r="G1090" s="108" t="s">
        <v>860</v>
      </c>
      <c r="H1090" s="109" t="s">
        <v>646</v>
      </c>
      <c r="I1090" s="102" t="s">
        <v>518</v>
      </c>
      <c r="J1090" s="109" t="s">
        <v>651</v>
      </c>
      <c r="K1090" s="109" t="s">
        <v>694</v>
      </c>
      <c r="L1090" s="120">
        <v>1703</v>
      </c>
      <c r="M1090" s="109" t="s">
        <v>654</v>
      </c>
      <c r="N1090" s="110">
        <v>7930.44</v>
      </c>
      <c r="O1090" s="18">
        <v>2017</v>
      </c>
    </row>
    <row r="1091" spans="1:15">
      <c r="A1091" s="105" t="s">
        <v>993</v>
      </c>
      <c r="B1091" s="106" t="s">
        <v>643</v>
      </c>
      <c r="C1091" s="107">
        <v>21167970</v>
      </c>
      <c r="D1091" s="109">
        <v>2017</v>
      </c>
      <c r="E1091" s="109">
        <v>5</v>
      </c>
      <c r="F1091" s="109">
        <v>4</v>
      </c>
      <c r="G1091" s="108" t="s">
        <v>860</v>
      </c>
      <c r="H1091" s="109" t="s">
        <v>646</v>
      </c>
      <c r="I1091" s="102" t="s">
        <v>522</v>
      </c>
      <c r="J1091" s="109" t="s">
        <v>651</v>
      </c>
      <c r="K1091" s="109" t="s">
        <v>659</v>
      </c>
      <c r="L1091" s="120">
        <v>1612</v>
      </c>
      <c r="M1091" s="109" t="s">
        <v>1275</v>
      </c>
      <c r="N1091" s="110">
        <v>902.51</v>
      </c>
      <c r="O1091" s="18">
        <v>2016</v>
      </c>
    </row>
    <row r="1092" spans="1:15">
      <c r="A1092" s="105" t="s">
        <v>993</v>
      </c>
      <c r="B1092" s="106" t="s">
        <v>643</v>
      </c>
      <c r="C1092" s="107">
        <v>21167974</v>
      </c>
      <c r="D1092" s="106">
        <v>2017</v>
      </c>
      <c r="E1092" s="106">
        <v>5</v>
      </c>
      <c r="F1092" s="106">
        <v>9</v>
      </c>
      <c r="G1092" s="108" t="s">
        <v>860</v>
      </c>
      <c r="H1092" s="106" t="s">
        <v>646</v>
      </c>
      <c r="I1092" s="106" t="s">
        <v>526</v>
      </c>
      <c r="J1092" s="106" t="s">
        <v>647</v>
      </c>
      <c r="K1092" s="109" t="s">
        <v>1017</v>
      </c>
      <c r="L1092" s="106">
        <v>1702</v>
      </c>
      <c r="M1092" s="106" t="s">
        <v>654</v>
      </c>
      <c r="N1092" s="110">
        <v>2190</v>
      </c>
      <c r="O1092" s="18">
        <v>2017</v>
      </c>
    </row>
    <row r="1093" spans="1:15">
      <c r="A1093" s="105" t="s">
        <v>993</v>
      </c>
      <c r="B1093" s="106" t="s">
        <v>643</v>
      </c>
      <c r="C1093" s="107">
        <v>21167976</v>
      </c>
      <c r="D1093" s="106">
        <v>2017</v>
      </c>
      <c r="E1093" s="106">
        <v>5</v>
      </c>
      <c r="F1093" s="106">
        <v>11</v>
      </c>
      <c r="G1093" s="108" t="s">
        <v>860</v>
      </c>
      <c r="H1093" s="106" t="s">
        <v>646</v>
      </c>
      <c r="I1093" s="102" t="s">
        <v>525</v>
      </c>
      <c r="J1093" s="106" t="s">
        <v>647</v>
      </c>
      <c r="K1093" s="109" t="s">
        <v>708</v>
      </c>
      <c r="L1093" s="106">
        <v>1702</v>
      </c>
      <c r="M1093" s="106" t="s">
        <v>1275</v>
      </c>
      <c r="N1093" s="110">
        <v>371.25</v>
      </c>
      <c r="O1093" s="18">
        <v>2017</v>
      </c>
    </row>
    <row r="1094" spans="1:15">
      <c r="A1094" s="105" t="s">
        <v>993</v>
      </c>
      <c r="B1094" s="106" t="s">
        <v>643</v>
      </c>
      <c r="C1094" s="107">
        <v>21167976</v>
      </c>
      <c r="D1094" s="106">
        <v>2017</v>
      </c>
      <c r="E1094" s="106">
        <v>5</v>
      </c>
      <c r="F1094" s="106">
        <v>11</v>
      </c>
      <c r="G1094" s="108" t="s">
        <v>860</v>
      </c>
      <c r="H1094" s="106" t="s">
        <v>646</v>
      </c>
      <c r="I1094" s="102" t="s">
        <v>525</v>
      </c>
      <c r="J1094" s="106" t="s">
        <v>647</v>
      </c>
      <c r="K1094" s="109" t="s">
        <v>708</v>
      </c>
      <c r="L1094" s="106">
        <v>1702</v>
      </c>
      <c r="M1094" s="106" t="s">
        <v>653</v>
      </c>
      <c r="N1094" s="110">
        <v>17178.03</v>
      </c>
      <c r="O1094" s="18">
        <v>2017</v>
      </c>
    </row>
    <row r="1095" spans="1:15">
      <c r="A1095" s="105" t="s">
        <v>993</v>
      </c>
      <c r="B1095" s="106" t="s">
        <v>643</v>
      </c>
      <c r="C1095" s="107">
        <v>21167976</v>
      </c>
      <c r="D1095" s="106">
        <v>2017</v>
      </c>
      <c r="E1095" s="106">
        <v>5</v>
      </c>
      <c r="F1095" s="106">
        <v>11</v>
      </c>
      <c r="G1095" s="108" t="s">
        <v>860</v>
      </c>
      <c r="H1095" s="106" t="s">
        <v>646</v>
      </c>
      <c r="I1095" s="102" t="s">
        <v>525</v>
      </c>
      <c r="J1095" s="106" t="s">
        <v>647</v>
      </c>
      <c r="K1095" s="109" t="s">
        <v>708</v>
      </c>
      <c r="L1095" s="106">
        <v>1702</v>
      </c>
      <c r="M1095" s="106" t="s">
        <v>654</v>
      </c>
      <c r="N1095" s="110">
        <v>15432.7</v>
      </c>
      <c r="O1095" s="18">
        <v>2017</v>
      </c>
    </row>
    <row r="1096" spans="1:15">
      <c r="A1096" s="105" t="s">
        <v>993</v>
      </c>
      <c r="B1096" s="106" t="s">
        <v>643</v>
      </c>
      <c r="C1096" s="107">
        <v>21167979</v>
      </c>
      <c r="D1096" s="106">
        <v>2017</v>
      </c>
      <c r="E1096" s="106">
        <v>5</v>
      </c>
      <c r="F1096" s="106">
        <v>17</v>
      </c>
      <c r="G1096" s="108" t="s">
        <v>860</v>
      </c>
      <c r="H1096" s="106" t="s">
        <v>658</v>
      </c>
      <c r="I1096" s="109" t="s">
        <v>513</v>
      </c>
      <c r="J1096" s="106" t="s">
        <v>658</v>
      </c>
      <c r="K1096" s="109" t="s">
        <v>652</v>
      </c>
      <c r="L1096" s="106">
        <v>1703</v>
      </c>
      <c r="M1096" s="106" t="s">
        <v>649</v>
      </c>
      <c r="N1096" s="110">
        <v>6882.94</v>
      </c>
      <c r="O1096" s="18">
        <v>2017</v>
      </c>
    </row>
    <row r="1097" spans="1:15">
      <c r="A1097" s="105" t="s">
        <v>993</v>
      </c>
      <c r="B1097" s="106" t="s">
        <v>643</v>
      </c>
      <c r="C1097" s="107">
        <v>21167980</v>
      </c>
      <c r="D1097" s="106">
        <v>2017</v>
      </c>
      <c r="E1097" s="106">
        <v>5</v>
      </c>
      <c r="F1097" s="106">
        <v>31</v>
      </c>
      <c r="G1097" s="108" t="s">
        <v>860</v>
      </c>
      <c r="H1097" s="106" t="s">
        <v>657</v>
      </c>
      <c r="I1097" s="125" t="s">
        <v>503</v>
      </c>
      <c r="J1097" s="106" t="s">
        <v>869</v>
      </c>
      <c r="K1097" s="109" t="s">
        <v>652</v>
      </c>
      <c r="L1097" s="106">
        <v>1510</v>
      </c>
      <c r="M1097" s="106" t="s">
        <v>1275</v>
      </c>
      <c r="N1097" s="110">
        <v>880000</v>
      </c>
      <c r="O1097" s="18">
        <v>2015</v>
      </c>
    </row>
    <row r="1098" spans="1:15">
      <c r="A1098" s="105" t="s">
        <v>993</v>
      </c>
      <c r="B1098" s="106" t="s">
        <v>643</v>
      </c>
      <c r="C1098" s="107">
        <v>21167981</v>
      </c>
      <c r="D1098" s="106">
        <v>2017</v>
      </c>
      <c r="E1098" s="106">
        <v>5</v>
      </c>
      <c r="F1098" s="106">
        <v>31</v>
      </c>
      <c r="G1098" s="108" t="s">
        <v>860</v>
      </c>
      <c r="H1098" s="106" t="s">
        <v>657</v>
      </c>
      <c r="I1098" s="125" t="s">
        <v>503</v>
      </c>
      <c r="J1098" s="106" t="s">
        <v>869</v>
      </c>
      <c r="K1098" s="109" t="s">
        <v>652</v>
      </c>
      <c r="L1098" s="106">
        <v>1510</v>
      </c>
      <c r="M1098" s="106" t="s">
        <v>1275</v>
      </c>
      <c r="N1098" s="110">
        <v>880000</v>
      </c>
      <c r="O1098" s="18">
        <v>2015</v>
      </c>
    </row>
    <row r="1099" spans="1:15">
      <c r="A1099" s="105" t="s">
        <v>993</v>
      </c>
      <c r="B1099" s="106" t="s">
        <v>643</v>
      </c>
      <c r="C1099" s="107">
        <v>21167985</v>
      </c>
      <c r="D1099" s="106">
        <v>2017</v>
      </c>
      <c r="E1099" s="106">
        <v>6</v>
      </c>
      <c r="F1099" s="106">
        <v>2</v>
      </c>
      <c r="G1099" s="108" t="s">
        <v>860</v>
      </c>
      <c r="H1099" s="106" t="s">
        <v>1276</v>
      </c>
      <c r="I1099" s="106" t="s">
        <v>516</v>
      </c>
      <c r="J1099" s="106" t="s">
        <v>658</v>
      </c>
      <c r="K1099" s="109" t="s">
        <v>652</v>
      </c>
      <c r="L1099" s="106">
        <v>1601</v>
      </c>
      <c r="M1099" s="106" t="s">
        <v>1010</v>
      </c>
      <c r="N1099" s="110">
        <v>1144.75</v>
      </c>
      <c r="O1099" s="18">
        <v>2016</v>
      </c>
    </row>
    <row r="1100" spans="1:15">
      <c r="A1100" s="105" t="s">
        <v>993</v>
      </c>
      <c r="B1100" s="106" t="s">
        <v>643</v>
      </c>
      <c r="C1100" s="107">
        <v>21167985</v>
      </c>
      <c r="D1100" s="106">
        <v>2017</v>
      </c>
      <c r="E1100" s="106">
        <v>6</v>
      </c>
      <c r="F1100" s="106">
        <v>2</v>
      </c>
      <c r="G1100" s="108" t="s">
        <v>860</v>
      </c>
      <c r="H1100" s="106" t="s">
        <v>1276</v>
      </c>
      <c r="I1100" s="106" t="s">
        <v>516</v>
      </c>
      <c r="J1100" s="106" t="s">
        <v>658</v>
      </c>
      <c r="K1100" s="109" t="s">
        <v>652</v>
      </c>
      <c r="L1100" s="106">
        <v>1602</v>
      </c>
      <c r="M1100" s="106" t="s">
        <v>1010</v>
      </c>
      <c r="N1100" s="110">
        <v>608</v>
      </c>
      <c r="O1100" s="18">
        <v>2016</v>
      </c>
    </row>
    <row r="1101" spans="1:15">
      <c r="A1101" s="105" t="s">
        <v>993</v>
      </c>
      <c r="B1101" s="106" t="s">
        <v>643</v>
      </c>
      <c r="C1101" s="107">
        <v>21167985</v>
      </c>
      <c r="D1101" s="106">
        <v>2017</v>
      </c>
      <c r="E1101" s="106">
        <v>6</v>
      </c>
      <c r="F1101" s="106">
        <v>2</v>
      </c>
      <c r="G1101" s="108" t="s">
        <v>860</v>
      </c>
      <c r="H1101" s="106" t="s">
        <v>1276</v>
      </c>
      <c r="I1101" s="106" t="s">
        <v>516</v>
      </c>
      <c r="J1101" s="106" t="s">
        <v>658</v>
      </c>
      <c r="K1101" s="109" t="s">
        <v>652</v>
      </c>
      <c r="L1101" s="106">
        <v>1603</v>
      </c>
      <c r="M1101" s="106" t="s">
        <v>1010</v>
      </c>
      <c r="N1101" s="110">
        <v>907.25</v>
      </c>
      <c r="O1101" s="18">
        <v>2016</v>
      </c>
    </row>
    <row r="1102" spans="1:15">
      <c r="A1102" s="105" t="s">
        <v>993</v>
      </c>
      <c r="B1102" s="106" t="s">
        <v>643</v>
      </c>
      <c r="C1102" s="107">
        <v>21167985</v>
      </c>
      <c r="D1102" s="106">
        <v>2017</v>
      </c>
      <c r="E1102" s="106">
        <v>6</v>
      </c>
      <c r="F1102" s="106">
        <v>2</v>
      </c>
      <c r="G1102" s="108" t="s">
        <v>860</v>
      </c>
      <c r="H1102" s="106" t="s">
        <v>1276</v>
      </c>
      <c r="I1102" s="106" t="s">
        <v>516</v>
      </c>
      <c r="J1102" s="106" t="s">
        <v>658</v>
      </c>
      <c r="K1102" s="109" t="s">
        <v>652</v>
      </c>
      <c r="L1102" s="106">
        <v>1604</v>
      </c>
      <c r="M1102" s="106" t="s">
        <v>1010</v>
      </c>
      <c r="N1102" s="110">
        <v>655.5</v>
      </c>
      <c r="O1102" s="18">
        <v>2016</v>
      </c>
    </row>
    <row r="1103" spans="1:15">
      <c r="A1103" s="105" t="s">
        <v>993</v>
      </c>
      <c r="B1103" s="106" t="s">
        <v>643</v>
      </c>
      <c r="C1103" s="107">
        <v>21167985</v>
      </c>
      <c r="D1103" s="106">
        <v>2017</v>
      </c>
      <c r="E1103" s="106">
        <v>6</v>
      </c>
      <c r="F1103" s="106">
        <v>2</v>
      </c>
      <c r="G1103" s="108" t="s">
        <v>860</v>
      </c>
      <c r="H1103" s="106" t="s">
        <v>1276</v>
      </c>
      <c r="I1103" s="106" t="s">
        <v>516</v>
      </c>
      <c r="J1103" s="106" t="s">
        <v>658</v>
      </c>
      <c r="K1103" s="109" t="s">
        <v>652</v>
      </c>
      <c r="L1103" s="106">
        <v>1605</v>
      </c>
      <c r="M1103" s="106" t="s">
        <v>1010</v>
      </c>
      <c r="N1103" s="110">
        <v>593.75</v>
      </c>
      <c r="O1103" s="18">
        <v>2016</v>
      </c>
    </row>
    <row r="1104" spans="1:15">
      <c r="A1104" s="105" t="s">
        <v>993</v>
      </c>
      <c r="B1104" s="106" t="s">
        <v>643</v>
      </c>
      <c r="C1104" s="107">
        <v>21167985</v>
      </c>
      <c r="D1104" s="106">
        <v>2017</v>
      </c>
      <c r="E1104" s="106">
        <v>6</v>
      </c>
      <c r="F1104" s="106">
        <v>2</v>
      </c>
      <c r="G1104" s="108" t="s">
        <v>860</v>
      </c>
      <c r="H1104" s="106" t="s">
        <v>1276</v>
      </c>
      <c r="I1104" s="106" t="s">
        <v>516</v>
      </c>
      <c r="J1104" s="106" t="s">
        <v>658</v>
      </c>
      <c r="K1104" s="109" t="s">
        <v>652</v>
      </c>
      <c r="L1104" s="106">
        <v>1606</v>
      </c>
      <c r="M1104" s="106" t="s">
        <v>1010</v>
      </c>
      <c r="N1104" s="110">
        <v>242.25</v>
      </c>
      <c r="O1104" s="18">
        <v>2016</v>
      </c>
    </row>
    <row r="1105" spans="1:15">
      <c r="A1105" s="105" t="s">
        <v>993</v>
      </c>
      <c r="B1105" s="106" t="s">
        <v>643</v>
      </c>
      <c r="C1105" s="107">
        <v>21167985</v>
      </c>
      <c r="D1105" s="106">
        <v>2017</v>
      </c>
      <c r="E1105" s="106">
        <v>6</v>
      </c>
      <c r="F1105" s="106">
        <v>2</v>
      </c>
      <c r="G1105" s="108" t="s">
        <v>860</v>
      </c>
      <c r="H1105" s="106" t="s">
        <v>1276</v>
      </c>
      <c r="I1105" s="106" t="s">
        <v>516</v>
      </c>
      <c r="J1105" s="106" t="s">
        <v>658</v>
      </c>
      <c r="K1105" s="109" t="s">
        <v>652</v>
      </c>
      <c r="L1105" s="106">
        <v>1607</v>
      </c>
      <c r="M1105" s="106" t="s">
        <v>1010</v>
      </c>
      <c r="N1105" s="110">
        <v>693.5</v>
      </c>
      <c r="O1105" s="18">
        <v>2016</v>
      </c>
    </row>
    <row r="1106" spans="1:15">
      <c r="A1106" s="105" t="s">
        <v>993</v>
      </c>
      <c r="B1106" s="106" t="s">
        <v>643</v>
      </c>
      <c r="C1106" s="107">
        <v>21167988</v>
      </c>
      <c r="D1106" s="106">
        <v>2017</v>
      </c>
      <c r="E1106" s="106">
        <v>6</v>
      </c>
      <c r="F1106" s="106">
        <v>6</v>
      </c>
      <c r="G1106" s="108" t="s">
        <v>860</v>
      </c>
      <c r="H1106" s="106" t="s">
        <v>1277</v>
      </c>
      <c r="I1106" s="102" t="s">
        <v>531</v>
      </c>
      <c r="J1106" s="106" t="s">
        <v>647</v>
      </c>
      <c r="K1106" s="109" t="s">
        <v>659</v>
      </c>
      <c r="L1106" s="106">
        <v>1701</v>
      </c>
      <c r="M1106" s="106" t="s">
        <v>1275</v>
      </c>
      <c r="N1106" s="110">
        <v>885</v>
      </c>
      <c r="O1106" s="18">
        <v>2017</v>
      </c>
    </row>
    <row r="1107" spans="1:15">
      <c r="A1107" s="105" t="s">
        <v>993</v>
      </c>
      <c r="B1107" s="106" t="s">
        <v>643</v>
      </c>
      <c r="C1107" s="107">
        <v>21167992</v>
      </c>
      <c r="D1107" s="106">
        <v>2017</v>
      </c>
      <c r="E1107" s="106">
        <v>6</v>
      </c>
      <c r="F1107" s="106">
        <v>6</v>
      </c>
      <c r="G1107" s="108" t="s">
        <v>860</v>
      </c>
      <c r="H1107" s="106" t="s">
        <v>1277</v>
      </c>
      <c r="I1107" s="106" t="s">
        <v>526</v>
      </c>
      <c r="J1107" s="106" t="s">
        <v>647</v>
      </c>
      <c r="K1107" s="109" t="s">
        <v>1017</v>
      </c>
      <c r="L1107" s="106">
        <v>1703</v>
      </c>
      <c r="M1107" s="106" t="s">
        <v>654</v>
      </c>
      <c r="N1107" s="110">
        <v>2121.0100000000002</v>
      </c>
      <c r="O1107" s="18">
        <v>2017</v>
      </c>
    </row>
    <row r="1108" spans="1:15">
      <c r="A1108" s="105" t="s">
        <v>993</v>
      </c>
      <c r="B1108" s="106" t="s">
        <v>643</v>
      </c>
      <c r="C1108" s="107">
        <v>21167997</v>
      </c>
      <c r="D1108" s="106">
        <v>2017</v>
      </c>
      <c r="E1108" s="106">
        <v>6</v>
      </c>
      <c r="F1108" s="106">
        <v>15</v>
      </c>
      <c r="G1108" s="108" t="s">
        <v>860</v>
      </c>
      <c r="H1108" s="106" t="s">
        <v>646</v>
      </c>
      <c r="I1108" s="102" t="s">
        <v>519</v>
      </c>
      <c r="J1108" s="106" t="s">
        <v>651</v>
      </c>
      <c r="K1108" s="109" t="s">
        <v>675</v>
      </c>
      <c r="L1108" s="106">
        <v>1702</v>
      </c>
      <c r="M1108" s="106" t="s">
        <v>1275</v>
      </c>
      <c r="N1108" s="110">
        <v>1504.38</v>
      </c>
      <c r="O1108" s="18">
        <v>2017</v>
      </c>
    </row>
    <row r="1109" spans="1:15">
      <c r="A1109" s="105" t="s">
        <v>993</v>
      </c>
      <c r="B1109" s="106" t="s">
        <v>643</v>
      </c>
      <c r="C1109" s="107">
        <v>21167998</v>
      </c>
      <c r="D1109" s="106">
        <v>2017</v>
      </c>
      <c r="E1109" s="106">
        <v>6</v>
      </c>
      <c r="F1109" s="106">
        <v>15</v>
      </c>
      <c r="G1109" s="108" t="s">
        <v>860</v>
      </c>
      <c r="H1109" s="106" t="s">
        <v>646</v>
      </c>
      <c r="I1109" s="102" t="s">
        <v>519</v>
      </c>
      <c r="J1109" s="106" t="s">
        <v>651</v>
      </c>
      <c r="K1109" s="109" t="s">
        <v>675</v>
      </c>
      <c r="L1109" s="106">
        <v>1703</v>
      </c>
      <c r="M1109" s="106" t="s">
        <v>1275</v>
      </c>
      <c r="N1109" s="110">
        <v>1467</v>
      </c>
      <c r="O1109" s="18">
        <v>2017</v>
      </c>
    </row>
    <row r="1110" spans="1:15">
      <c r="A1110" s="105" t="s">
        <v>993</v>
      </c>
      <c r="B1110" s="106" t="s">
        <v>643</v>
      </c>
      <c r="C1110" s="107">
        <v>21167999</v>
      </c>
      <c r="D1110" s="106">
        <v>2017</v>
      </c>
      <c r="E1110" s="106">
        <v>6</v>
      </c>
      <c r="F1110" s="106">
        <v>16</v>
      </c>
      <c r="G1110" s="108" t="s">
        <v>860</v>
      </c>
      <c r="H1110" s="106" t="s">
        <v>646</v>
      </c>
      <c r="I1110" s="102" t="s">
        <v>525</v>
      </c>
      <c r="J1110" s="106" t="s">
        <v>647</v>
      </c>
      <c r="K1110" s="109" t="s">
        <v>708</v>
      </c>
      <c r="L1110" s="106">
        <v>1703</v>
      </c>
      <c r="M1110" s="106" t="s">
        <v>1275</v>
      </c>
      <c r="N1110" s="110">
        <v>341.55</v>
      </c>
      <c r="O1110" s="18">
        <v>2017</v>
      </c>
    </row>
    <row r="1111" spans="1:15">
      <c r="A1111" s="105" t="s">
        <v>993</v>
      </c>
      <c r="B1111" s="106" t="s">
        <v>643</v>
      </c>
      <c r="C1111" s="107">
        <v>21167999</v>
      </c>
      <c r="D1111" s="106">
        <v>2017</v>
      </c>
      <c r="E1111" s="106">
        <v>6</v>
      </c>
      <c r="F1111" s="106">
        <v>16</v>
      </c>
      <c r="G1111" s="108" t="s">
        <v>860</v>
      </c>
      <c r="H1111" s="106" t="s">
        <v>646</v>
      </c>
      <c r="I1111" s="102" t="s">
        <v>525</v>
      </c>
      <c r="J1111" s="106" t="s">
        <v>647</v>
      </c>
      <c r="K1111" s="109" t="s">
        <v>708</v>
      </c>
      <c r="L1111" s="106">
        <v>1703</v>
      </c>
      <c r="M1111" s="106" t="s">
        <v>653</v>
      </c>
      <c r="N1111" s="110">
        <v>16839.91</v>
      </c>
      <c r="O1111" s="18">
        <v>2017</v>
      </c>
    </row>
    <row r="1112" spans="1:15">
      <c r="A1112" s="105" t="s">
        <v>993</v>
      </c>
      <c r="B1112" s="106" t="s">
        <v>643</v>
      </c>
      <c r="C1112" s="107">
        <v>21167999</v>
      </c>
      <c r="D1112" s="106">
        <v>2017</v>
      </c>
      <c r="E1112" s="106">
        <v>6</v>
      </c>
      <c r="F1112" s="106">
        <v>16</v>
      </c>
      <c r="G1112" s="108" t="s">
        <v>860</v>
      </c>
      <c r="H1112" s="106" t="s">
        <v>646</v>
      </c>
      <c r="I1112" s="102" t="s">
        <v>525</v>
      </c>
      <c r="J1112" s="106" t="s">
        <v>647</v>
      </c>
      <c r="K1112" s="109" t="s">
        <v>708</v>
      </c>
      <c r="L1112" s="106">
        <v>1703</v>
      </c>
      <c r="M1112" s="106" t="s">
        <v>654</v>
      </c>
      <c r="N1112" s="110">
        <v>15782.19</v>
      </c>
      <c r="O1112" s="18">
        <v>2017</v>
      </c>
    </row>
    <row r="1113" spans="1:15">
      <c r="A1113" s="105" t="s">
        <v>993</v>
      </c>
      <c r="B1113" s="106" t="s">
        <v>643</v>
      </c>
      <c r="C1113" s="107">
        <v>21168000</v>
      </c>
      <c r="D1113" s="106">
        <v>2017</v>
      </c>
      <c r="E1113" s="106">
        <v>6</v>
      </c>
      <c r="F1113" s="106">
        <v>19</v>
      </c>
      <c r="G1113" s="108" t="s">
        <v>860</v>
      </c>
      <c r="H1113" s="106" t="s">
        <v>657</v>
      </c>
      <c r="I1113" s="109" t="s">
        <v>513</v>
      </c>
      <c r="J1113" s="106" t="s">
        <v>658</v>
      </c>
      <c r="K1113" s="109" t="s">
        <v>652</v>
      </c>
      <c r="L1113" s="106">
        <v>1704</v>
      </c>
      <c r="M1113" s="106" t="s">
        <v>649</v>
      </c>
      <c r="N1113" s="110">
        <v>6472.49</v>
      </c>
      <c r="O1113" s="18">
        <v>2017</v>
      </c>
    </row>
    <row r="1114" spans="1:15">
      <c r="A1114" s="105" t="s">
        <v>993</v>
      </c>
      <c r="B1114" s="106" t="s">
        <v>643</v>
      </c>
      <c r="C1114" s="107">
        <v>21168001</v>
      </c>
      <c r="D1114" s="106">
        <v>2017</v>
      </c>
      <c r="E1114" s="106">
        <v>6</v>
      </c>
      <c r="F1114" s="106">
        <v>23</v>
      </c>
      <c r="G1114" s="108" t="s">
        <v>860</v>
      </c>
      <c r="H1114" s="106" t="s">
        <v>646</v>
      </c>
      <c r="I1114" s="106" t="s">
        <v>527</v>
      </c>
      <c r="J1114" s="106" t="s">
        <v>647</v>
      </c>
      <c r="K1114" s="109" t="s">
        <v>1007</v>
      </c>
      <c r="L1114" s="106">
        <v>1703</v>
      </c>
      <c r="M1114" s="106" t="s">
        <v>654</v>
      </c>
      <c r="N1114" s="110">
        <v>1174.81</v>
      </c>
      <c r="O1114" s="18">
        <v>2017</v>
      </c>
    </row>
    <row r="1115" spans="1:15">
      <c r="A1115" s="105" t="s">
        <v>993</v>
      </c>
      <c r="B1115" s="106" t="s">
        <v>643</v>
      </c>
      <c r="C1115" s="107">
        <v>21168001</v>
      </c>
      <c r="D1115" s="106">
        <v>2017</v>
      </c>
      <c r="E1115" s="106">
        <v>6</v>
      </c>
      <c r="F1115" s="106">
        <v>23</v>
      </c>
      <c r="G1115" s="108" t="s">
        <v>860</v>
      </c>
      <c r="H1115" s="106" t="s">
        <v>646</v>
      </c>
      <c r="I1115" s="106" t="s">
        <v>527</v>
      </c>
      <c r="J1115" s="106" t="s">
        <v>647</v>
      </c>
      <c r="K1115" s="109" t="s">
        <v>1007</v>
      </c>
      <c r="L1115" s="106">
        <v>1704</v>
      </c>
      <c r="M1115" s="106" t="s">
        <v>654</v>
      </c>
      <c r="N1115" s="110">
        <v>1054.21</v>
      </c>
      <c r="O1115" s="18">
        <v>2017</v>
      </c>
    </row>
    <row r="1116" spans="1:15">
      <c r="A1116" s="105" t="s">
        <v>993</v>
      </c>
      <c r="B1116" s="106" t="s">
        <v>643</v>
      </c>
      <c r="C1116" s="107">
        <v>21168001</v>
      </c>
      <c r="D1116" s="106">
        <v>2017</v>
      </c>
      <c r="E1116" s="106">
        <v>6</v>
      </c>
      <c r="F1116" s="106">
        <v>23</v>
      </c>
      <c r="G1116" s="108" t="s">
        <v>860</v>
      </c>
      <c r="H1116" s="106" t="s">
        <v>646</v>
      </c>
      <c r="I1116" s="106" t="s">
        <v>527</v>
      </c>
      <c r="J1116" s="106" t="s">
        <v>647</v>
      </c>
      <c r="K1116" s="109" t="s">
        <v>1007</v>
      </c>
      <c r="L1116" s="106">
        <v>1705</v>
      </c>
      <c r="M1116" s="106" t="s">
        <v>654</v>
      </c>
      <c r="N1116" s="110">
        <v>1293.58</v>
      </c>
      <c r="O1116" s="18">
        <v>2017</v>
      </c>
    </row>
    <row r="1117" spans="1:15">
      <c r="A1117" s="106" t="s">
        <v>993</v>
      </c>
      <c r="B1117" s="106" t="s">
        <v>643</v>
      </c>
      <c r="C1117" s="107">
        <v>21168002</v>
      </c>
      <c r="D1117" s="106">
        <v>2017</v>
      </c>
      <c r="E1117" s="106">
        <v>6</v>
      </c>
      <c r="F1117" s="106">
        <v>30</v>
      </c>
      <c r="G1117" s="106" t="s">
        <v>860</v>
      </c>
      <c r="H1117" s="106" t="s">
        <v>646</v>
      </c>
      <c r="I1117" s="102" t="s">
        <v>531</v>
      </c>
      <c r="J1117" s="106" t="s">
        <v>647</v>
      </c>
      <c r="K1117" s="109" t="s">
        <v>659</v>
      </c>
      <c r="L1117" s="106">
        <v>1702</v>
      </c>
      <c r="M1117" s="106" t="s">
        <v>1275</v>
      </c>
      <c r="N1117" s="179">
        <v>862.5</v>
      </c>
      <c r="O1117" s="18">
        <v>2017</v>
      </c>
    </row>
    <row r="1118" spans="1:15">
      <c r="A1118" s="106" t="s">
        <v>993</v>
      </c>
      <c r="B1118" s="106" t="s">
        <v>643</v>
      </c>
      <c r="C1118" s="107">
        <v>21168005</v>
      </c>
      <c r="D1118" s="106">
        <v>2017</v>
      </c>
      <c r="E1118" s="106">
        <v>6</v>
      </c>
      <c r="F1118" s="106">
        <v>30</v>
      </c>
      <c r="G1118" s="106" t="s">
        <v>860</v>
      </c>
      <c r="H1118" s="106" t="s">
        <v>646</v>
      </c>
      <c r="I1118" s="106" t="s">
        <v>500</v>
      </c>
      <c r="J1118" s="106" t="s">
        <v>869</v>
      </c>
      <c r="K1118" s="109" t="s">
        <v>1278</v>
      </c>
      <c r="L1118" s="106">
        <v>1706</v>
      </c>
      <c r="M1118" s="106" t="s">
        <v>654</v>
      </c>
      <c r="N1118" s="179">
        <v>293435.19</v>
      </c>
      <c r="O1118" s="18">
        <v>2017</v>
      </c>
    </row>
    <row r="1119" spans="1:15">
      <c r="A1119" s="105" t="s">
        <v>993</v>
      </c>
      <c r="B1119" s="106" t="s">
        <v>643</v>
      </c>
      <c r="C1119" s="107">
        <v>21168008</v>
      </c>
      <c r="D1119" s="106">
        <v>2017</v>
      </c>
      <c r="E1119" s="106">
        <v>7</v>
      </c>
      <c r="F1119" s="106">
        <v>4</v>
      </c>
      <c r="G1119" s="108" t="s">
        <v>860</v>
      </c>
      <c r="H1119" s="106" t="s">
        <v>646</v>
      </c>
      <c r="I1119" s="125" t="s">
        <v>511</v>
      </c>
      <c r="J1119" s="106" t="s">
        <v>647</v>
      </c>
      <c r="K1119" s="109" t="s">
        <v>652</v>
      </c>
      <c r="L1119" s="106">
        <v>1705</v>
      </c>
      <c r="M1119" s="106" t="s">
        <v>654</v>
      </c>
      <c r="N1119" s="110">
        <v>494873.47</v>
      </c>
      <c r="O1119" s="18">
        <v>2017</v>
      </c>
    </row>
    <row r="1120" spans="1:15">
      <c r="A1120" s="105" t="s">
        <v>993</v>
      </c>
      <c r="B1120" s="106" t="s">
        <v>643</v>
      </c>
      <c r="C1120" s="107" t="s">
        <v>1279</v>
      </c>
      <c r="D1120" s="106">
        <v>2017</v>
      </c>
      <c r="E1120" s="106">
        <v>7</v>
      </c>
      <c r="F1120" s="106">
        <v>17</v>
      </c>
      <c r="G1120" s="108" t="s">
        <v>860</v>
      </c>
      <c r="H1120" s="106" t="s">
        <v>646</v>
      </c>
      <c r="I1120" s="109" t="s">
        <v>513</v>
      </c>
      <c r="J1120" s="106" t="s">
        <v>658</v>
      </c>
      <c r="K1120" s="109" t="s">
        <v>652</v>
      </c>
      <c r="L1120" s="106">
        <v>1705</v>
      </c>
      <c r="M1120" s="106" t="s">
        <v>649</v>
      </c>
      <c r="N1120" s="110">
        <v>5555.06</v>
      </c>
      <c r="O1120" s="18">
        <v>2017</v>
      </c>
    </row>
    <row r="1121" spans="1:15">
      <c r="A1121" s="105" t="s">
        <v>993</v>
      </c>
      <c r="B1121" s="106" t="s">
        <v>643</v>
      </c>
      <c r="C1121" s="107" t="s">
        <v>1280</v>
      </c>
      <c r="D1121" s="106">
        <v>2017</v>
      </c>
      <c r="E1121" s="106">
        <v>7</v>
      </c>
      <c r="F1121" s="106">
        <v>18</v>
      </c>
      <c r="G1121" s="108" t="s">
        <v>860</v>
      </c>
      <c r="H1121" s="106" t="s">
        <v>646</v>
      </c>
      <c r="I1121" s="102" t="s">
        <v>525</v>
      </c>
      <c r="J1121" s="106" t="s">
        <v>647</v>
      </c>
      <c r="K1121" s="109" t="s">
        <v>708</v>
      </c>
      <c r="L1121" s="106">
        <v>1704</v>
      </c>
      <c r="M1121" s="106" t="s">
        <v>1275</v>
      </c>
      <c r="N1121" s="110">
        <v>321.74</v>
      </c>
      <c r="O1121" s="18">
        <v>2017</v>
      </c>
    </row>
    <row r="1122" spans="1:15">
      <c r="A1122" s="105" t="s">
        <v>993</v>
      </c>
      <c r="B1122" s="106" t="s">
        <v>643</v>
      </c>
      <c r="C1122" s="107" t="s">
        <v>1280</v>
      </c>
      <c r="D1122" s="106">
        <v>2017</v>
      </c>
      <c r="E1122" s="106">
        <v>7</v>
      </c>
      <c r="F1122" s="106">
        <v>18</v>
      </c>
      <c r="G1122" s="108" t="s">
        <v>860</v>
      </c>
      <c r="H1122" s="106" t="s">
        <v>646</v>
      </c>
      <c r="I1122" s="102" t="s">
        <v>525</v>
      </c>
      <c r="J1122" s="106" t="s">
        <v>647</v>
      </c>
      <c r="K1122" s="109" t="s">
        <v>708</v>
      </c>
      <c r="L1122" s="106">
        <v>1704</v>
      </c>
      <c r="M1122" s="106" t="s">
        <v>653</v>
      </c>
      <c r="N1122" s="110">
        <v>16432.21</v>
      </c>
      <c r="O1122" s="18">
        <v>2017</v>
      </c>
    </row>
    <row r="1123" spans="1:15">
      <c r="A1123" s="105" t="s">
        <v>993</v>
      </c>
      <c r="B1123" s="106" t="s">
        <v>643</v>
      </c>
      <c r="C1123" s="107" t="s">
        <v>1280</v>
      </c>
      <c r="D1123" s="106">
        <v>2017</v>
      </c>
      <c r="E1123" s="106">
        <v>7</v>
      </c>
      <c r="F1123" s="106">
        <v>18</v>
      </c>
      <c r="G1123" s="108" t="s">
        <v>860</v>
      </c>
      <c r="H1123" s="106" t="s">
        <v>646</v>
      </c>
      <c r="I1123" s="102" t="s">
        <v>525</v>
      </c>
      <c r="J1123" s="106" t="s">
        <v>647</v>
      </c>
      <c r="K1123" s="109" t="s">
        <v>708</v>
      </c>
      <c r="L1123" s="106">
        <v>1704</v>
      </c>
      <c r="M1123" s="106" t="s">
        <v>654</v>
      </c>
      <c r="N1123" s="110">
        <v>15236.5</v>
      </c>
      <c r="O1123" s="18">
        <v>2017</v>
      </c>
    </row>
    <row r="1124" spans="1:15">
      <c r="A1124" s="105" t="s">
        <v>993</v>
      </c>
      <c r="B1124" s="106" t="s">
        <v>643</v>
      </c>
      <c r="C1124" s="107">
        <v>21168018</v>
      </c>
      <c r="D1124" s="106">
        <v>2017</v>
      </c>
      <c r="E1124" s="106">
        <v>7</v>
      </c>
      <c r="F1124" s="106">
        <v>31</v>
      </c>
      <c r="G1124" s="108" t="s">
        <v>860</v>
      </c>
      <c r="H1124" s="106" t="s">
        <v>646</v>
      </c>
      <c r="I1124" s="125" t="s">
        <v>503</v>
      </c>
      <c r="J1124" s="106" t="s">
        <v>869</v>
      </c>
      <c r="K1124" s="109" t="s">
        <v>652</v>
      </c>
      <c r="L1124" s="106">
        <v>1707</v>
      </c>
      <c r="M1124" s="106" t="s">
        <v>654</v>
      </c>
      <c r="N1124" s="110">
        <v>497152</v>
      </c>
      <c r="O1124" s="18">
        <v>2017</v>
      </c>
    </row>
    <row r="1125" spans="1:15">
      <c r="A1125" s="105" t="s">
        <v>993</v>
      </c>
      <c r="B1125" s="106" t="s">
        <v>643</v>
      </c>
      <c r="C1125" s="107">
        <v>21168023</v>
      </c>
      <c r="D1125" s="106">
        <v>2017</v>
      </c>
      <c r="E1125" s="106">
        <v>8</v>
      </c>
      <c r="F1125" s="106">
        <v>3</v>
      </c>
      <c r="G1125" s="108" t="s">
        <v>860</v>
      </c>
      <c r="H1125" s="106" t="s">
        <v>646</v>
      </c>
      <c r="I1125" s="102" t="s">
        <v>531</v>
      </c>
      <c r="J1125" s="106" t="s">
        <v>647</v>
      </c>
      <c r="K1125" s="109" t="s">
        <v>659</v>
      </c>
      <c r="L1125" s="106">
        <v>1703</v>
      </c>
      <c r="M1125" s="106" t="s">
        <v>1275</v>
      </c>
      <c r="N1125" s="110">
        <v>837.5</v>
      </c>
      <c r="O1125" s="18">
        <v>2017</v>
      </c>
    </row>
    <row r="1126" spans="1:15">
      <c r="A1126" s="105" t="s">
        <v>993</v>
      </c>
      <c r="B1126" s="106" t="s">
        <v>643</v>
      </c>
      <c r="C1126" s="107">
        <v>21168027</v>
      </c>
      <c r="D1126" s="106">
        <v>2017</v>
      </c>
      <c r="E1126" s="106">
        <v>8</v>
      </c>
      <c r="F1126" s="106">
        <v>10</v>
      </c>
      <c r="G1126" s="108" t="s">
        <v>860</v>
      </c>
      <c r="H1126" s="106" t="s">
        <v>646</v>
      </c>
      <c r="I1126" s="102" t="s">
        <v>518</v>
      </c>
      <c r="J1126" s="106" t="s">
        <v>651</v>
      </c>
      <c r="K1126" s="109" t="s">
        <v>694</v>
      </c>
      <c r="L1126" s="106">
        <v>1704</v>
      </c>
      <c r="M1126" s="106" t="s">
        <v>654</v>
      </c>
      <c r="N1126" s="110">
        <v>2664.42</v>
      </c>
      <c r="O1126" s="18">
        <v>2017</v>
      </c>
    </row>
    <row r="1127" spans="1:15">
      <c r="A1127" s="105" t="s">
        <v>993</v>
      </c>
      <c r="B1127" s="106" t="s">
        <v>643</v>
      </c>
      <c r="C1127" s="107">
        <v>21168027</v>
      </c>
      <c r="D1127" s="106">
        <v>2017</v>
      </c>
      <c r="E1127" s="106">
        <v>8</v>
      </c>
      <c r="F1127" s="106">
        <v>10</v>
      </c>
      <c r="G1127" s="108" t="s">
        <v>860</v>
      </c>
      <c r="H1127" s="106" t="s">
        <v>646</v>
      </c>
      <c r="I1127" s="102" t="s">
        <v>518</v>
      </c>
      <c r="J1127" s="106" t="s">
        <v>651</v>
      </c>
      <c r="K1127" s="109" t="s">
        <v>694</v>
      </c>
      <c r="L1127" s="106">
        <v>1704</v>
      </c>
      <c r="M1127" s="106" t="s">
        <v>654</v>
      </c>
      <c r="N1127" s="110">
        <v>4997.4399999999996</v>
      </c>
      <c r="O1127" s="18">
        <v>2017</v>
      </c>
    </row>
    <row r="1128" spans="1:15">
      <c r="A1128" s="105" t="s">
        <v>993</v>
      </c>
      <c r="B1128" s="106" t="s">
        <v>643</v>
      </c>
      <c r="C1128" s="107">
        <v>21168027</v>
      </c>
      <c r="D1128" s="106">
        <v>2017</v>
      </c>
      <c r="E1128" s="106">
        <v>8</v>
      </c>
      <c r="F1128" s="106">
        <v>10</v>
      </c>
      <c r="G1128" s="108" t="s">
        <v>860</v>
      </c>
      <c r="H1128" s="106" t="s">
        <v>646</v>
      </c>
      <c r="I1128" s="102" t="s">
        <v>518</v>
      </c>
      <c r="J1128" s="106" t="s">
        <v>651</v>
      </c>
      <c r="K1128" s="109" t="s">
        <v>694</v>
      </c>
      <c r="L1128" s="106">
        <v>1705</v>
      </c>
      <c r="M1128" s="106" t="s">
        <v>654</v>
      </c>
      <c r="N1128" s="110">
        <v>2768.6</v>
      </c>
      <c r="O1128" s="18">
        <v>2017</v>
      </c>
    </row>
    <row r="1129" spans="1:15">
      <c r="A1129" s="105" t="s">
        <v>993</v>
      </c>
      <c r="B1129" s="106" t="s">
        <v>643</v>
      </c>
      <c r="C1129" s="107">
        <v>21168027</v>
      </c>
      <c r="D1129" s="106">
        <v>2017</v>
      </c>
      <c r="E1129" s="106">
        <v>8</v>
      </c>
      <c r="F1129" s="106">
        <v>10</v>
      </c>
      <c r="G1129" s="108" t="s">
        <v>860</v>
      </c>
      <c r="H1129" s="106" t="s">
        <v>646</v>
      </c>
      <c r="I1129" s="102" t="s">
        <v>518</v>
      </c>
      <c r="J1129" s="106" t="s">
        <v>651</v>
      </c>
      <c r="K1129" s="109" t="s">
        <v>694</v>
      </c>
      <c r="L1129" s="106">
        <v>1705</v>
      </c>
      <c r="M1129" s="106" t="s">
        <v>654</v>
      </c>
      <c r="N1129" s="110">
        <v>4923.84</v>
      </c>
      <c r="O1129" s="18">
        <v>2017</v>
      </c>
    </row>
    <row r="1130" spans="1:15">
      <c r="A1130" s="105" t="s">
        <v>993</v>
      </c>
      <c r="B1130" s="106" t="s">
        <v>643</v>
      </c>
      <c r="C1130" s="107">
        <v>21168027</v>
      </c>
      <c r="D1130" s="106">
        <v>2017</v>
      </c>
      <c r="E1130" s="106">
        <v>8</v>
      </c>
      <c r="F1130" s="106">
        <v>10</v>
      </c>
      <c r="G1130" s="108" t="s">
        <v>860</v>
      </c>
      <c r="H1130" s="106" t="s">
        <v>646</v>
      </c>
      <c r="I1130" s="102" t="s">
        <v>518</v>
      </c>
      <c r="J1130" s="106" t="s">
        <v>651</v>
      </c>
      <c r="K1130" s="109" t="s">
        <v>694</v>
      </c>
      <c r="L1130" s="106">
        <v>1706</v>
      </c>
      <c r="M1130" s="106" t="s">
        <v>654</v>
      </c>
      <c r="N1130" s="110">
        <v>1974.95</v>
      </c>
      <c r="O1130" s="18">
        <v>2017</v>
      </c>
    </row>
    <row r="1131" spans="1:15">
      <c r="A1131" s="105" t="s">
        <v>993</v>
      </c>
      <c r="B1131" s="106" t="s">
        <v>643</v>
      </c>
      <c r="C1131" s="107">
        <v>21168035</v>
      </c>
      <c r="D1131" s="106">
        <v>2017</v>
      </c>
      <c r="E1131" s="106">
        <v>8</v>
      </c>
      <c r="F1131" s="106">
        <v>17</v>
      </c>
      <c r="G1131" s="108" t="s">
        <v>860</v>
      </c>
      <c r="H1131" s="106" t="s">
        <v>657</v>
      </c>
      <c r="I1131" s="109" t="s">
        <v>513</v>
      </c>
      <c r="J1131" s="106" t="s">
        <v>658</v>
      </c>
      <c r="K1131" s="109" t="s">
        <v>652</v>
      </c>
      <c r="L1131" s="106">
        <v>1706</v>
      </c>
      <c r="M1131" s="106" t="s">
        <v>649</v>
      </c>
      <c r="N1131" s="110">
        <v>5621.83</v>
      </c>
      <c r="O1131" s="18">
        <v>2017</v>
      </c>
    </row>
    <row r="1132" spans="1:15">
      <c r="A1132" s="105" t="s">
        <v>993</v>
      </c>
      <c r="B1132" s="106" t="s">
        <v>643</v>
      </c>
      <c r="C1132" s="107">
        <v>21168036</v>
      </c>
      <c r="D1132" s="106">
        <v>2017</v>
      </c>
      <c r="E1132" s="106">
        <v>8</v>
      </c>
      <c r="F1132" s="106">
        <v>17</v>
      </c>
      <c r="G1132" s="108" t="s">
        <v>860</v>
      </c>
      <c r="H1132" s="106" t="s">
        <v>646</v>
      </c>
      <c r="I1132" s="102" t="s">
        <v>519</v>
      </c>
      <c r="J1132" s="106" t="s">
        <v>651</v>
      </c>
      <c r="K1132" s="109" t="s">
        <v>675</v>
      </c>
      <c r="L1132" s="106">
        <v>1704</v>
      </c>
      <c r="M1132" s="106" t="s">
        <v>1275</v>
      </c>
      <c r="N1132" s="110">
        <v>1424.51</v>
      </c>
      <c r="O1132" s="18">
        <v>2017</v>
      </c>
    </row>
    <row r="1133" spans="1:15">
      <c r="A1133" s="105" t="s">
        <v>993</v>
      </c>
      <c r="B1133" s="106" t="s">
        <v>643</v>
      </c>
      <c r="C1133" s="107">
        <v>21168037</v>
      </c>
      <c r="D1133" s="106">
        <v>2017</v>
      </c>
      <c r="E1133" s="106">
        <v>8</v>
      </c>
      <c r="F1133" s="106">
        <v>17</v>
      </c>
      <c r="G1133" s="108" t="s">
        <v>860</v>
      </c>
      <c r="H1133" s="106" t="s">
        <v>646</v>
      </c>
      <c r="I1133" s="102" t="s">
        <v>519</v>
      </c>
      <c r="J1133" s="106" t="s">
        <v>651</v>
      </c>
      <c r="K1133" s="109" t="s">
        <v>675</v>
      </c>
      <c r="L1133" s="106">
        <v>1705</v>
      </c>
      <c r="M1133" s="106" t="s">
        <v>1275</v>
      </c>
      <c r="N1133" s="110">
        <v>1361.2</v>
      </c>
      <c r="O1133" s="18">
        <v>2017</v>
      </c>
    </row>
    <row r="1134" spans="1:15">
      <c r="A1134" s="105" t="s">
        <v>993</v>
      </c>
      <c r="B1134" s="106" t="s">
        <v>643</v>
      </c>
      <c r="C1134" s="107">
        <v>21168039</v>
      </c>
      <c r="D1134" s="106">
        <v>2017</v>
      </c>
      <c r="E1134" s="106">
        <v>8</v>
      </c>
      <c r="F1134" s="106">
        <v>21</v>
      </c>
      <c r="G1134" s="108" t="s">
        <v>860</v>
      </c>
      <c r="H1134" s="106" t="s">
        <v>646</v>
      </c>
      <c r="I1134" s="102" t="s">
        <v>525</v>
      </c>
      <c r="J1134" s="106" t="s">
        <v>647</v>
      </c>
      <c r="K1134" s="109" t="s">
        <v>708</v>
      </c>
      <c r="L1134" s="106">
        <v>1705</v>
      </c>
      <c r="M1134" s="106" t="s">
        <v>1275</v>
      </c>
      <c r="N1134" s="110">
        <v>304.92</v>
      </c>
      <c r="O1134" s="18">
        <v>2017</v>
      </c>
    </row>
    <row r="1135" spans="1:15">
      <c r="A1135" s="105" t="s">
        <v>993</v>
      </c>
      <c r="B1135" s="106" t="s">
        <v>643</v>
      </c>
      <c r="C1135" s="107">
        <v>21168039</v>
      </c>
      <c r="D1135" s="106">
        <v>2017</v>
      </c>
      <c r="E1135" s="106">
        <v>8</v>
      </c>
      <c r="F1135" s="106">
        <v>21</v>
      </c>
      <c r="G1135" s="108" t="s">
        <v>860</v>
      </c>
      <c r="H1135" s="106" t="s">
        <v>646</v>
      </c>
      <c r="I1135" s="102" t="s">
        <v>525</v>
      </c>
      <c r="J1135" s="106" t="s">
        <v>647</v>
      </c>
      <c r="K1135" s="109" t="s">
        <v>708</v>
      </c>
      <c r="L1135" s="106">
        <v>1705</v>
      </c>
      <c r="M1135" s="106" t="s">
        <v>653</v>
      </c>
      <c r="N1135" s="110">
        <v>13869</v>
      </c>
      <c r="O1135" s="18">
        <v>2017</v>
      </c>
    </row>
    <row r="1136" spans="1:15">
      <c r="A1136" s="105" t="s">
        <v>993</v>
      </c>
      <c r="B1136" s="106" t="s">
        <v>643</v>
      </c>
      <c r="C1136" s="107">
        <v>21168039</v>
      </c>
      <c r="D1136" s="106">
        <v>2017</v>
      </c>
      <c r="E1136" s="106">
        <v>8</v>
      </c>
      <c r="F1136" s="106">
        <v>21</v>
      </c>
      <c r="G1136" s="108" t="s">
        <v>860</v>
      </c>
      <c r="H1136" s="106" t="s">
        <v>646</v>
      </c>
      <c r="I1136" s="102" t="s">
        <v>525</v>
      </c>
      <c r="J1136" s="106" t="s">
        <v>647</v>
      </c>
      <c r="K1136" s="109" t="s">
        <v>708</v>
      </c>
      <c r="L1136" s="106">
        <v>1705</v>
      </c>
      <c r="M1136" s="106" t="s">
        <v>654</v>
      </c>
      <c r="N1136" s="110">
        <v>12197.81</v>
      </c>
      <c r="O1136" s="18">
        <v>2017</v>
      </c>
    </row>
    <row r="1137" spans="1:15">
      <c r="A1137" s="105" t="s">
        <v>993</v>
      </c>
      <c r="B1137" s="106" t="s">
        <v>643</v>
      </c>
      <c r="C1137" s="107" t="s">
        <v>1281</v>
      </c>
      <c r="D1137" s="106">
        <v>2017</v>
      </c>
      <c r="E1137" s="106">
        <v>8</v>
      </c>
      <c r="F1137" s="106">
        <v>31</v>
      </c>
      <c r="G1137" s="108" t="s">
        <v>860</v>
      </c>
      <c r="H1137" s="106" t="s">
        <v>657</v>
      </c>
      <c r="I1137" s="106" t="s">
        <v>500</v>
      </c>
      <c r="J1137" s="106" t="s">
        <v>869</v>
      </c>
      <c r="K1137" s="109" t="s">
        <v>652</v>
      </c>
      <c r="L1137" s="106">
        <v>1708</v>
      </c>
      <c r="M1137" s="106" t="s">
        <v>1278</v>
      </c>
      <c r="N1137" s="110">
        <v>429004.61</v>
      </c>
      <c r="O1137" s="18">
        <v>2017</v>
      </c>
    </row>
    <row r="1138" spans="1:15">
      <c r="A1138" s="105" t="s">
        <v>993</v>
      </c>
      <c r="B1138" s="106" t="s">
        <v>643</v>
      </c>
      <c r="C1138" s="107">
        <v>21168043</v>
      </c>
      <c r="D1138" s="106">
        <v>2017</v>
      </c>
      <c r="E1138" s="106">
        <v>9</v>
      </c>
      <c r="F1138" s="106">
        <v>1</v>
      </c>
      <c r="G1138" s="108" t="s">
        <v>860</v>
      </c>
      <c r="H1138" s="106" t="s">
        <v>646</v>
      </c>
      <c r="I1138" s="125" t="s">
        <v>511</v>
      </c>
      <c r="J1138" s="106" t="s">
        <v>647</v>
      </c>
      <c r="K1138" s="109" t="s">
        <v>652</v>
      </c>
      <c r="L1138" s="106">
        <v>1707</v>
      </c>
      <c r="M1138" s="106" t="s">
        <v>654</v>
      </c>
      <c r="N1138" s="110">
        <v>608557.12</v>
      </c>
      <c r="O1138" s="18">
        <v>2017</v>
      </c>
    </row>
    <row r="1139" spans="1:15">
      <c r="A1139" s="105" t="s">
        <v>993</v>
      </c>
      <c r="B1139" s="106" t="s">
        <v>643</v>
      </c>
      <c r="C1139" s="107">
        <v>21168045</v>
      </c>
      <c r="D1139" s="106">
        <v>2017</v>
      </c>
      <c r="E1139" s="106">
        <v>9</v>
      </c>
      <c r="F1139" s="106">
        <v>4</v>
      </c>
      <c r="G1139" s="108" t="s">
        <v>860</v>
      </c>
      <c r="H1139" s="106" t="s">
        <v>646</v>
      </c>
      <c r="I1139" s="102" t="s">
        <v>531</v>
      </c>
      <c r="J1139" s="106" t="s">
        <v>647</v>
      </c>
      <c r="K1139" s="109" t="s">
        <v>659</v>
      </c>
      <c r="L1139" s="106">
        <v>1704</v>
      </c>
      <c r="M1139" s="106" t="s">
        <v>1275</v>
      </c>
      <c r="N1139" s="110">
        <v>815</v>
      </c>
      <c r="O1139" s="18">
        <v>2017</v>
      </c>
    </row>
    <row r="1140" spans="1:15">
      <c r="A1140" s="105" t="s">
        <v>993</v>
      </c>
      <c r="B1140" s="106" t="s">
        <v>643</v>
      </c>
      <c r="C1140" s="107">
        <v>21168048</v>
      </c>
      <c r="D1140" s="106">
        <v>2017</v>
      </c>
      <c r="E1140" s="106">
        <v>9</v>
      </c>
      <c r="F1140" s="106">
        <v>7</v>
      </c>
      <c r="G1140" s="108" t="s">
        <v>860</v>
      </c>
      <c r="H1140" s="106" t="s">
        <v>646</v>
      </c>
      <c r="I1140" s="102" t="s">
        <v>531</v>
      </c>
      <c r="J1140" s="106" t="s">
        <v>647</v>
      </c>
      <c r="K1140" s="109" t="s">
        <v>659</v>
      </c>
      <c r="L1140" s="106">
        <v>1705</v>
      </c>
      <c r="M1140" s="106" t="s">
        <v>1275</v>
      </c>
      <c r="N1140" s="110">
        <v>782.5</v>
      </c>
      <c r="O1140" s="18">
        <v>2017</v>
      </c>
    </row>
    <row r="1141" spans="1:15">
      <c r="A1141" s="105" t="s">
        <v>993</v>
      </c>
      <c r="B1141" s="106" t="s">
        <v>643</v>
      </c>
      <c r="C1141" s="107">
        <v>21168055</v>
      </c>
      <c r="D1141" s="106">
        <v>2017</v>
      </c>
      <c r="E1141" s="106">
        <v>9</v>
      </c>
      <c r="F1141" s="106">
        <v>11</v>
      </c>
      <c r="G1141" s="108" t="s">
        <v>860</v>
      </c>
      <c r="H1141" s="106" t="s">
        <v>646</v>
      </c>
      <c r="I1141" s="102" t="s">
        <v>518</v>
      </c>
      <c r="J1141" s="106" t="s">
        <v>651</v>
      </c>
      <c r="K1141" s="109" t="s">
        <v>694</v>
      </c>
      <c r="L1141" s="106">
        <v>1707</v>
      </c>
      <c r="M1141" s="106" t="s">
        <v>654</v>
      </c>
      <c r="N1141" s="110">
        <v>12064.1</v>
      </c>
      <c r="O1141" s="18">
        <v>2017</v>
      </c>
    </row>
    <row r="1142" spans="1:15">
      <c r="A1142" s="105" t="s">
        <v>993</v>
      </c>
      <c r="B1142" s="106" t="s">
        <v>643</v>
      </c>
      <c r="C1142" s="107">
        <v>21168059</v>
      </c>
      <c r="D1142" s="106">
        <v>2017</v>
      </c>
      <c r="E1142" s="106">
        <v>9</v>
      </c>
      <c r="F1142" s="106">
        <v>18</v>
      </c>
      <c r="G1142" s="108" t="s">
        <v>860</v>
      </c>
      <c r="H1142" s="106" t="s">
        <v>646</v>
      </c>
      <c r="I1142" s="102" t="s">
        <v>525</v>
      </c>
      <c r="J1142" s="106" t="s">
        <v>647</v>
      </c>
      <c r="K1142" s="109" t="s">
        <v>708</v>
      </c>
      <c r="L1142" s="106">
        <v>1706</v>
      </c>
      <c r="M1142" s="106" t="s">
        <v>1275</v>
      </c>
      <c r="N1142" s="110">
        <v>283.14999999999998</v>
      </c>
      <c r="O1142" s="18">
        <v>2017</v>
      </c>
    </row>
    <row r="1143" spans="1:15">
      <c r="A1143" s="105" t="s">
        <v>993</v>
      </c>
      <c r="B1143" s="106" t="s">
        <v>643</v>
      </c>
      <c r="C1143" s="107">
        <v>21168059</v>
      </c>
      <c r="D1143" s="106">
        <v>2017</v>
      </c>
      <c r="E1143" s="106">
        <v>9</v>
      </c>
      <c r="F1143" s="106">
        <v>18</v>
      </c>
      <c r="G1143" s="108" t="s">
        <v>860</v>
      </c>
      <c r="H1143" s="106" t="s">
        <v>646</v>
      </c>
      <c r="I1143" s="102" t="s">
        <v>525</v>
      </c>
      <c r="J1143" s="106" t="s">
        <v>647</v>
      </c>
      <c r="K1143" s="109" t="s">
        <v>708</v>
      </c>
      <c r="L1143" s="106">
        <v>1706</v>
      </c>
      <c r="M1143" s="106" t="s">
        <v>653</v>
      </c>
      <c r="N1143" s="110">
        <v>13616.99</v>
      </c>
      <c r="O1143" s="18">
        <v>2017</v>
      </c>
    </row>
    <row r="1144" spans="1:15">
      <c r="A1144" s="105" t="s">
        <v>993</v>
      </c>
      <c r="B1144" s="106" t="s">
        <v>643</v>
      </c>
      <c r="C1144" s="107">
        <v>21168059</v>
      </c>
      <c r="D1144" s="106">
        <v>2017</v>
      </c>
      <c r="E1144" s="106">
        <v>9</v>
      </c>
      <c r="F1144" s="106">
        <v>18</v>
      </c>
      <c r="G1144" s="108" t="s">
        <v>860</v>
      </c>
      <c r="H1144" s="106" t="s">
        <v>646</v>
      </c>
      <c r="I1144" s="102" t="s">
        <v>525</v>
      </c>
      <c r="J1144" s="106" t="s">
        <v>647</v>
      </c>
      <c r="K1144" s="109" t="s">
        <v>708</v>
      </c>
      <c r="L1144" s="106">
        <v>1706</v>
      </c>
      <c r="M1144" s="106" t="s">
        <v>654</v>
      </c>
      <c r="N1144" s="110">
        <v>12403.01</v>
      </c>
      <c r="O1144" s="18">
        <v>2017</v>
      </c>
    </row>
    <row r="1145" spans="1:15">
      <c r="A1145" s="105" t="s">
        <v>993</v>
      </c>
      <c r="B1145" s="106" t="s">
        <v>643</v>
      </c>
      <c r="C1145" s="107">
        <v>21168061</v>
      </c>
      <c r="D1145" s="106">
        <v>2017</v>
      </c>
      <c r="E1145" s="106">
        <v>9</v>
      </c>
      <c r="F1145" s="106">
        <v>19</v>
      </c>
      <c r="G1145" s="108" t="s">
        <v>860</v>
      </c>
      <c r="H1145" s="106" t="s">
        <v>657</v>
      </c>
      <c r="I1145" s="109" t="s">
        <v>513</v>
      </c>
      <c r="J1145" s="106" t="s">
        <v>658</v>
      </c>
      <c r="K1145" s="109" t="s">
        <v>652</v>
      </c>
      <c r="L1145" s="106">
        <v>1707</v>
      </c>
      <c r="M1145" s="106" t="s">
        <v>649</v>
      </c>
      <c r="N1145" s="110">
        <v>5233.9399999999996</v>
      </c>
      <c r="O1145" s="18">
        <v>2017</v>
      </c>
    </row>
    <row r="1146" spans="1:15">
      <c r="A1146" s="105" t="s">
        <v>993</v>
      </c>
      <c r="B1146" s="106" t="s">
        <v>643</v>
      </c>
      <c r="C1146" s="107">
        <v>28432179</v>
      </c>
      <c r="D1146" s="106">
        <v>2017</v>
      </c>
      <c r="E1146" s="106">
        <v>10</v>
      </c>
      <c r="F1146" s="106">
        <v>28</v>
      </c>
      <c r="G1146" s="108" t="s">
        <v>860</v>
      </c>
      <c r="H1146" s="106" t="s">
        <v>657</v>
      </c>
      <c r="I1146" s="102" t="s">
        <v>525</v>
      </c>
      <c r="J1146" s="106" t="s">
        <v>647</v>
      </c>
      <c r="K1146" s="109" t="s">
        <v>708</v>
      </c>
      <c r="L1146" s="106">
        <v>1707</v>
      </c>
      <c r="M1146" s="106" t="s">
        <v>1282</v>
      </c>
      <c r="N1146" s="110">
        <v>13329</v>
      </c>
      <c r="O1146" s="18">
        <v>2017</v>
      </c>
    </row>
    <row r="1147" spans="1:15">
      <c r="A1147" s="105" t="s">
        <v>993</v>
      </c>
      <c r="B1147" s="106" t="s">
        <v>643</v>
      </c>
      <c r="C1147" s="107">
        <v>28432179</v>
      </c>
      <c r="D1147" s="106">
        <v>2017</v>
      </c>
      <c r="E1147" s="106">
        <v>10</v>
      </c>
      <c r="F1147" s="106">
        <v>27</v>
      </c>
      <c r="G1147" s="108" t="s">
        <v>860</v>
      </c>
      <c r="H1147" s="106" t="s">
        <v>657</v>
      </c>
      <c r="I1147" s="102" t="s">
        <v>525</v>
      </c>
      <c r="J1147" s="106" t="s">
        <v>647</v>
      </c>
      <c r="K1147" s="109" t="s">
        <v>708</v>
      </c>
      <c r="L1147" s="106">
        <v>1707</v>
      </c>
      <c r="M1147" s="106" t="s">
        <v>1283</v>
      </c>
      <c r="N1147" s="110">
        <v>11952.98</v>
      </c>
      <c r="O1147" s="18">
        <v>2017</v>
      </c>
    </row>
    <row r="1148" spans="1:15">
      <c r="A1148" s="105" t="s">
        <v>993</v>
      </c>
      <c r="B1148" s="106" t="s">
        <v>643</v>
      </c>
      <c r="C1148" s="107">
        <v>28432179</v>
      </c>
      <c r="D1148" s="106">
        <v>2017</v>
      </c>
      <c r="E1148" s="106">
        <v>10</v>
      </c>
      <c r="F1148" s="106">
        <v>27</v>
      </c>
      <c r="G1148" s="108" t="s">
        <v>860</v>
      </c>
      <c r="H1148" s="106" t="s">
        <v>657</v>
      </c>
      <c r="I1148" s="102" t="s">
        <v>525</v>
      </c>
      <c r="J1148" s="106" t="s">
        <v>647</v>
      </c>
      <c r="K1148" s="109" t="s">
        <v>708</v>
      </c>
      <c r="L1148" s="106">
        <v>1707</v>
      </c>
      <c r="M1148" s="106" t="s">
        <v>1275</v>
      </c>
      <c r="N1148" s="110">
        <v>262.35000000000002</v>
      </c>
      <c r="O1148" s="18">
        <v>2017</v>
      </c>
    </row>
    <row r="1149" spans="1:15">
      <c r="A1149" s="105" t="s">
        <v>993</v>
      </c>
      <c r="B1149" s="106" t="s">
        <v>643</v>
      </c>
      <c r="C1149" s="107">
        <v>28432181</v>
      </c>
      <c r="D1149" s="106">
        <v>2017</v>
      </c>
      <c r="E1149" s="106">
        <v>11</v>
      </c>
      <c r="F1149" s="106">
        <v>2</v>
      </c>
      <c r="G1149" s="108" t="s">
        <v>860</v>
      </c>
      <c r="H1149" s="106" t="s">
        <v>646</v>
      </c>
      <c r="I1149" s="106" t="s">
        <v>512</v>
      </c>
      <c r="J1149" s="106" t="s">
        <v>647</v>
      </c>
      <c r="K1149" s="109" t="s">
        <v>652</v>
      </c>
      <c r="L1149" s="106">
        <v>1708</v>
      </c>
      <c r="M1149" s="106" t="s">
        <v>1283</v>
      </c>
      <c r="N1149" s="110">
        <v>608723.5</v>
      </c>
      <c r="O1149" s="18">
        <v>2017</v>
      </c>
    </row>
    <row r="1150" spans="1:15">
      <c r="A1150" s="105" t="s">
        <v>993</v>
      </c>
      <c r="B1150" s="106" t="s">
        <v>643</v>
      </c>
      <c r="C1150" s="107">
        <v>28432182</v>
      </c>
      <c r="D1150" s="106">
        <v>2017</v>
      </c>
      <c r="E1150" s="106">
        <v>11</v>
      </c>
      <c r="F1150" s="106">
        <v>2</v>
      </c>
      <c r="G1150" s="108" t="s">
        <v>860</v>
      </c>
      <c r="H1150" s="106" t="s">
        <v>646</v>
      </c>
      <c r="I1150" s="106" t="s">
        <v>512</v>
      </c>
      <c r="J1150" s="106" t="s">
        <v>647</v>
      </c>
      <c r="K1150" s="109" t="s">
        <v>652</v>
      </c>
      <c r="L1150" s="106">
        <v>1709</v>
      </c>
      <c r="M1150" s="106" t="s">
        <v>1283</v>
      </c>
      <c r="N1150" s="110">
        <v>476283.08</v>
      </c>
      <c r="O1150" s="18">
        <v>2017</v>
      </c>
    </row>
    <row r="1151" spans="1:15">
      <c r="A1151" s="105" t="s">
        <v>993</v>
      </c>
      <c r="B1151" s="106" t="s">
        <v>643</v>
      </c>
      <c r="C1151" s="107">
        <v>28432183</v>
      </c>
      <c r="D1151" s="106">
        <v>2017</v>
      </c>
      <c r="E1151" s="106">
        <v>11</v>
      </c>
      <c r="F1151" s="106">
        <v>2</v>
      </c>
      <c r="G1151" s="108" t="s">
        <v>860</v>
      </c>
      <c r="H1151" s="106" t="s">
        <v>657</v>
      </c>
      <c r="I1151" s="109" t="s">
        <v>513</v>
      </c>
      <c r="J1151" s="106" t="s">
        <v>658</v>
      </c>
      <c r="K1151" s="109" t="s">
        <v>652</v>
      </c>
      <c r="L1151" s="106">
        <v>1708</v>
      </c>
      <c r="M1151" s="106" t="s">
        <v>649</v>
      </c>
      <c r="N1151" s="110">
        <v>5198.38</v>
      </c>
      <c r="O1151" s="18">
        <v>2017</v>
      </c>
    </row>
    <row r="1152" spans="1:15">
      <c r="A1152" s="105" t="s">
        <v>993</v>
      </c>
      <c r="B1152" s="106" t="s">
        <v>643</v>
      </c>
      <c r="C1152" s="107">
        <v>28432185</v>
      </c>
      <c r="D1152" s="106">
        <v>2017</v>
      </c>
      <c r="E1152" s="106">
        <v>11</v>
      </c>
      <c r="F1152" s="106">
        <v>3</v>
      </c>
      <c r="G1152" s="108" t="s">
        <v>860</v>
      </c>
      <c r="H1152" s="106" t="s">
        <v>646</v>
      </c>
      <c r="I1152" s="102" t="s">
        <v>531</v>
      </c>
      <c r="J1152" s="106" t="s">
        <v>647</v>
      </c>
      <c r="K1152" s="109" t="s">
        <v>659</v>
      </c>
      <c r="L1152" s="106">
        <v>1706</v>
      </c>
      <c r="M1152" s="106" t="s">
        <v>1275</v>
      </c>
      <c r="N1152" s="110">
        <v>755</v>
      </c>
      <c r="O1152" s="18">
        <v>2017</v>
      </c>
    </row>
    <row r="1153" spans="1:15">
      <c r="A1153" s="105" t="s">
        <v>993</v>
      </c>
      <c r="B1153" s="106" t="s">
        <v>643</v>
      </c>
      <c r="C1153" s="107">
        <v>28432186</v>
      </c>
      <c r="D1153" s="106">
        <v>2017</v>
      </c>
      <c r="E1153" s="106">
        <v>11</v>
      </c>
      <c r="F1153" s="106">
        <v>3</v>
      </c>
      <c r="G1153" s="108" t="s">
        <v>860</v>
      </c>
      <c r="H1153" s="106" t="s">
        <v>646</v>
      </c>
      <c r="I1153" s="102" t="s">
        <v>519</v>
      </c>
      <c r="J1153" s="106" t="s">
        <v>651</v>
      </c>
      <c r="K1153" s="109" t="s">
        <v>675</v>
      </c>
      <c r="L1153" s="106">
        <v>1706</v>
      </c>
      <c r="M1153" s="106" t="s">
        <v>1275</v>
      </c>
      <c r="N1153" s="110">
        <v>1322.35</v>
      </c>
      <c r="O1153" s="18">
        <v>2017</v>
      </c>
    </row>
    <row r="1154" spans="1:15">
      <c r="A1154" s="105" t="s">
        <v>993</v>
      </c>
      <c r="B1154" s="106" t="s">
        <v>643</v>
      </c>
      <c r="C1154" s="107">
        <v>28432187</v>
      </c>
      <c r="D1154" s="106">
        <v>2017</v>
      </c>
      <c r="E1154" s="106">
        <v>11</v>
      </c>
      <c r="F1154" s="106">
        <v>3</v>
      </c>
      <c r="G1154" s="108" t="s">
        <v>860</v>
      </c>
      <c r="H1154" s="106" t="s">
        <v>646</v>
      </c>
      <c r="I1154" s="102" t="s">
        <v>519</v>
      </c>
      <c r="J1154" s="106" t="s">
        <v>651</v>
      </c>
      <c r="K1154" s="109" t="s">
        <v>675</v>
      </c>
      <c r="L1154" s="106">
        <v>1707</v>
      </c>
      <c r="M1154" s="106" t="s">
        <v>1275</v>
      </c>
      <c r="N1154" s="110">
        <v>1292.1400000000001</v>
      </c>
      <c r="O1154" s="18">
        <v>2017</v>
      </c>
    </row>
    <row r="1155" spans="1:15">
      <c r="A1155" s="105" t="s">
        <v>993</v>
      </c>
      <c r="B1155" s="106" t="s">
        <v>643</v>
      </c>
      <c r="C1155" s="107">
        <v>28432190</v>
      </c>
      <c r="D1155" s="106">
        <v>2017</v>
      </c>
      <c r="E1155" s="106">
        <v>11</v>
      </c>
      <c r="F1155" s="106">
        <v>8</v>
      </c>
      <c r="G1155" s="108" t="s">
        <v>860</v>
      </c>
      <c r="H1155" s="106" t="s">
        <v>646</v>
      </c>
      <c r="I1155" s="102" t="s">
        <v>518</v>
      </c>
      <c r="J1155" s="106" t="s">
        <v>651</v>
      </c>
      <c r="K1155" s="109" t="s">
        <v>694</v>
      </c>
      <c r="L1155" s="106">
        <v>1708</v>
      </c>
      <c r="M1155" s="106" t="s">
        <v>1283</v>
      </c>
      <c r="N1155" s="110">
        <v>2101.4699999999998</v>
      </c>
      <c r="O1155" s="18">
        <v>2017</v>
      </c>
    </row>
    <row r="1156" spans="1:15">
      <c r="A1156" s="105" t="s">
        <v>993</v>
      </c>
      <c r="B1156" s="106" t="s">
        <v>643</v>
      </c>
      <c r="C1156" s="107">
        <v>28432190</v>
      </c>
      <c r="D1156" s="106">
        <v>2017</v>
      </c>
      <c r="E1156" s="106">
        <v>11</v>
      </c>
      <c r="F1156" s="106">
        <v>8</v>
      </c>
      <c r="G1156" s="108" t="s">
        <v>860</v>
      </c>
      <c r="H1156" s="106" t="s">
        <v>646</v>
      </c>
      <c r="I1156" s="102" t="s">
        <v>518</v>
      </c>
      <c r="J1156" s="106" t="s">
        <v>651</v>
      </c>
      <c r="K1156" s="109" t="s">
        <v>694</v>
      </c>
      <c r="L1156" s="106">
        <v>1708</v>
      </c>
      <c r="M1156" s="106" t="s">
        <v>1283</v>
      </c>
      <c r="N1156" s="110">
        <v>2789.44</v>
      </c>
      <c r="O1156" s="18">
        <v>2017</v>
      </c>
    </row>
    <row r="1157" spans="1:15">
      <c r="A1157" s="105" t="s">
        <v>993</v>
      </c>
      <c r="B1157" s="106" t="s">
        <v>643</v>
      </c>
      <c r="C1157" s="107">
        <v>28432190</v>
      </c>
      <c r="D1157" s="106">
        <v>2017</v>
      </c>
      <c r="E1157" s="106">
        <v>11</v>
      </c>
      <c r="F1157" s="106">
        <v>8</v>
      </c>
      <c r="G1157" s="108" t="s">
        <v>860</v>
      </c>
      <c r="H1157" s="106" t="s">
        <v>646</v>
      </c>
      <c r="I1157" s="102" t="s">
        <v>518</v>
      </c>
      <c r="J1157" s="106" t="s">
        <v>651</v>
      </c>
      <c r="K1157" s="109" t="s">
        <v>694</v>
      </c>
      <c r="L1157" s="106">
        <v>1709</v>
      </c>
      <c r="M1157" s="106" t="s">
        <v>1283</v>
      </c>
      <c r="N1157" s="110">
        <v>166.52</v>
      </c>
      <c r="O1157" s="18">
        <v>2017</v>
      </c>
    </row>
    <row r="1158" spans="1:15">
      <c r="A1158" s="105" t="s">
        <v>993</v>
      </c>
      <c r="B1158" s="106" t="s">
        <v>643</v>
      </c>
      <c r="C1158" s="107">
        <v>28432190</v>
      </c>
      <c r="D1158" s="106">
        <v>2017</v>
      </c>
      <c r="E1158" s="106">
        <v>11</v>
      </c>
      <c r="F1158" s="106">
        <v>8</v>
      </c>
      <c r="G1158" s="108" t="s">
        <v>860</v>
      </c>
      <c r="H1158" s="106" t="s">
        <v>646</v>
      </c>
      <c r="I1158" s="102" t="s">
        <v>518</v>
      </c>
      <c r="J1158" s="106" t="s">
        <v>651</v>
      </c>
      <c r="K1158" s="109" t="s">
        <v>694</v>
      </c>
      <c r="L1158" s="106">
        <v>1709</v>
      </c>
      <c r="M1158" s="106" t="s">
        <v>1283</v>
      </c>
      <c r="N1158" s="110">
        <v>2701.12</v>
      </c>
      <c r="O1158" s="18">
        <v>2017</v>
      </c>
    </row>
    <row r="1159" spans="1:15">
      <c r="A1159" s="105" t="s">
        <v>993</v>
      </c>
      <c r="B1159" s="106" t="s">
        <v>643</v>
      </c>
      <c r="C1159" s="107">
        <v>28432198</v>
      </c>
      <c r="D1159" s="106">
        <v>2017</v>
      </c>
      <c r="E1159" s="106">
        <v>11</v>
      </c>
      <c r="F1159" s="106">
        <v>24</v>
      </c>
      <c r="G1159" s="108" t="s">
        <v>860</v>
      </c>
      <c r="H1159" s="106" t="s">
        <v>646</v>
      </c>
      <c r="I1159" s="102" t="s">
        <v>525</v>
      </c>
      <c r="J1159" s="106" t="s">
        <v>647</v>
      </c>
      <c r="K1159" s="109" t="s">
        <v>708</v>
      </c>
      <c r="L1159" s="106">
        <v>1708</v>
      </c>
      <c r="M1159" s="106" t="s">
        <v>1284</v>
      </c>
      <c r="N1159" s="110">
        <v>234.64</v>
      </c>
      <c r="O1159" s="18">
        <v>2017</v>
      </c>
    </row>
    <row r="1160" spans="1:15">
      <c r="A1160" s="105" t="s">
        <v>993</v>
      </c>
      <c r="B1160" s="106" t="s">
        <v>643</v>
      </c>
      <c r="C1160" s="107">
        <v>28432198</v>
      </c>
      <c r="D1160" s="106">
        <v>2017</v>
      </c>
      <c r="E1160" s="106">
        <v>11</v>
      </c>
      <c r="F1160" s="106">
        <v>24</v>
      </c>
      <c r="G1160" s="108" t="s">
        <v>860</v>
      </c>
      <c r="H1160" s="106" t="s">
        <v>646</v>
      </c>
      <c r="I1160" s="102" t="s">
        <v>525</v>
      </c>
      <c r="J1160" s="106" t="s">
        <v>647</v>
      </c>
      <c r="K1160" s="109" t="s">
        <v>708</v>
      </c>
      <c r="L1160" s="106">
        <v>1708</v>
      </c>
      <c r="M1160" s="106" t="s">
        <v>1282</v>
      </c>
      <c r="N1160" s="110">
        <v>13141.82</v>
      </c>
      <c r="O1160" s="18">
        <v>2017</v>
      </c>
    </row>
    <row r="1161" spans="1:15">
      <c r="A1161" s="105" t="s">
        <v>993</v>
      </c>
      <c r="B1161" s="106" t="s">
        <v>643</v>
      </c>
      <c r="C1161" s="107">
        <v>28432198</v>
      </c>
      <c r="D1161" s="106">
        <v>2017</v>
      </c>
      <c r="E1161" s="106">
        <v>11</v>
      </c>
      <c r="F1161" s="106">
        <v>24</v>
      </c>
      <c r="G1161" s="108" t="s">
        <v>860</v>
      </c>
      <c r="H1161" s="106" t="s">
        <v>646</v>
      </c>
      <c r="I1161" s="102" t="s">
        <v>525</v>
      </c>
      <c r="J1161" s="106" t="s">
        <v>647</v>
      </c>
      <c r="K1161" s="109" t="s">
        <v>708</v>
      </c>
      <c r="L1161" s="106">
        <v>1708</v>
      </c>
      <c r="M1161" s="106" t="s">
        <v>1285</v>
      </c>
      <c r="N1161" s="110">
        <v>12054</v>
      </c>
      <c r="O1161" s="18">
        <v>2017</v>
      </c>
    </row>
    <row r="1162" spans="1:15">
      <c r="A1162" s="105" t="s">
        <v>993</v>
      </c>
      <c r="B1162" s="106" t="s">
        <v>643</v>
      </c>
      <c r="C1162" s="107">
        <v>28432204</v>
      </c>
      <c r="D1162" s="106">
        <v>2017</v>
      </c>
      <c r="E1162" s="106">
        <v>12</v>
      </c>
      <c r="F1162" s="106">
        <v>15</v>
      </c>
      <c r="G1162" s="108" t="s">
        <v>860</v>
      </c>
      <c r="H1162" s="106" t="s">
        <v>646</v>
      </c>
      <c r="I1162" s="102" t="s">
        <v>525</v>
      </c>
      <c r="J1162" s="106" t="s">
        <v>647</v>
      </c>
      <c r="K1162" s="109" t="s">
        <v>708</v>
      </c>
      <c r="L1162" s="106">
        <v>1709</v>
      </c>
      <c r="M1162" s="106" t="s">
        <v>1275</v>
      </c>
      <c r="N1162" s="110">
        <v>196.03</v>
      </c>
      <c r="O1162" s="18">
        <v>2017</v>
      </c>
    </row>
    <row r="1163" spans="1:15">
      <c r="A1163" s="105" t="s">
        <v>993</v>
      </c>
      <c r="B1163" s="106" t="s">
        <v>643</v>
      </c>
      <c r="C1163" s="107">
        <v>28432204</v>
      </c>
      <c r="D1163" s="106">
        <v>2017</v>
      </c>
      <c r="E1163" s="106">
        <v>12</v>
      </c>
      <c r="F1163" s="106">
        <v>15</v>
      </c>
      <c r="G1163" s="108" t="s">
        <v>860</v>
      </c>
      <c r="H1163" s="106" t="s">
        <v>646</v>
      </c>
      <c r="I1163" s="102" t="s">
        <v>525</v>
      </c>
      <c r="J1163" s="106" t="s">
        <v>647</v>
      </c>
      <c r="K1163" s="109" t="s">
        <v>708</v>
      </c>
      <c r="L1163" s="106">
        <v>1709</v>
      </c>
      <c r="M1163" s="106" t="s">
        <v>1282</v>
      </c>
      <c r="N1163" s="110">
        <v>12801.61</v>
      </c>
      <c r="O1163" s="18">
        <v>2017</v>
      </c>
    </row>
    <row r="1164" spans="1:15">
      <c r="A1164" s="105" t="s">
        <v>993</v>
      </c>
      <c r="B1164" s="106" t="s">
        <v>643</v>
      </c>
      <c r="C1164" s="107">
        <v>28432204</v>
      </c>
      <c r="D1164" s="106">
        <v>2017</v>
      </c>
      <c r="E1164" s="106">
        <v>12</v>
      </c>
      <c r="F1164" s="106">
        <v>15</v>
      </c>
      <c r="G1164" s="108" t="s">
        <v>860</v>
      </c>
      <c r="H1164" s="106" t="s">
        <v>646</v>
      </c>
      <c r="I1164" s="102" t="s">
        <v>525</v>
      </c>
      <c r="J1164" s="106" t="s">
        <v>647</v>
      </c>
      <c r="K1164" s="109" t="s">
        <v>708</v>
      </c>
      <c r="L1164" s="106">
        <v>1709</v>
      </c>
      <c r="M1164" s="106" t="s">
        <v>1283</v>
      </c>
      <c r="N1164" s="110">
        <v>11796.59</v>
      </c>
      <c r="O1164" s="18">
        <v>2017</v>
      </c>
    </row>
    <row r="1165" spans="1:15">
      <c r="A1165" s="105" t="s">
        <v>993</v>
      </c>
      <c r="B1165" s="106" t="s">
        <v>643</v>
      </c>
      <c r="C1165" s="107" t="s">
        <v>1286</v>
      </c>
      <c r="D1165" s="106">
        <v>2017</v>
      </c>
      <c r="E1165" s="106">
        <v>12</v>
      </c>
      <c r="F1165" s="106">
        <v>19</v>
      </c>
      <c r="G1165" s="108" t="s">
        <v>860</v>
      </c>
      <c r="H1165" s="106" t="s">
        <v>657</v>
      </c>
      <c r="I1165" s="109" t="s">
        <v>513</v>
      </c>
      <c r="J1165" s="106" t="s">
        <v>658</v>
      </c>
      <c r="K1165" s="109" t="s">
        <v>652</v>
      </c>
      <c r="L1165" s="106">
        <v>1709</v>
      </c>
      <c r="M1165" s="106" t="s">
        <v>649</v>
      </c>
      <c r="N1165" s="110">
        <v>809.13</v>
      </c>
      <c r="O1165" s="18">
        <v>2017</v>
      </c>
    </row>
    <row r="1166" spans="1:15">
      <c r="A1166" s="105" t="s">
        <v>993</v>
      </c>
      <c r="B1166" s="106" t="s">
        <v>643</v>
      </c>
      <c r="C1166" s="107" t="s">
        <v>1287</v>
      </c>
      <c r="D1166" s="106">
        <v>2017</v>
      </c>
      <c r="E1166" s="106">
        <v>12</v>
      </c>
      <c r="F1166" s="106">
        <v>19</v>
      </c>
      <c r="G1166" s="108" t="s">
        <v>860</v>
      </c>
      <c r="H1166" s="106" t="s">
        <v>657</v>
      </c>
      <c r="I1166" s="109" t="s">
        <v>513</v>
      </c>
      <c r="J1166" s="106" t="s">
        <v>658</v>
      </c>
      <c r="K1166" s="109" t="s">
        <v>652</v>
      </c>
      <c r="L1166" s="106">
        <v>1710</v>
      </c>
      <c r="M1166" s="106" t="s">
        <v>649</v>
      </c>
      <c r="N1166" s="110">
        <v>4102.13</v>
      </c>
      <c r="O1166" s="18">
        <v>2017</v>
      </c>
    </row>
    <row r="1167" spans="1:15">
      <c r="A1167" s="105" t="s">
        <v>993</v>
      </c>
      <c r="B1167" s="106" t="s">
        <v>643</v>
      </c>
      <c r="C1167" s="107" t="s">
        <v>1288</v>
      </c>
      <c r="D1167" s="106">
        <v>2017</v>
      </c>
      <c r="E1167" s="106">
        <v>12</v>
      </c>
      <c r="F1167" s="106">
        <v>20</v>
      </c>
      <c r="G1167" s="108" t="s">
        <v>860</v>
      </c>
      <c r="H1167" s="106" t="s">
        <v>646</v>
      </c>
      <c r="I1167" s="106" t="s">
        <v>527</v>
      </c>
      <c r="J1167" s="106" t="s">
        <v>647</v>
      </c>
      <c r="K1167" s="109" t="s">
        <v>1007</v>
      </c>
      <c r="L1167" s="106">
        <v>1709</v>
      </c>
      <c r="M1167" s="106" t="s">
        <v>654</v>
      </c>
      <c r="N1167" s="110">
        <v>1009.79</v>
      </c>
      <c r="O1167" s="18">
        <v>2017</v>
      </c>
    </row>
    <row r="1168" spans="1:15">
      <c r="A1168" s="105" t="s">
        <v>993</v>
      </c>
      <c r="B1168" s="106" t="s">
        <v>643</v>
      </c>
      <c r="C1168" s="107" t="s">
        <v>1288</v>
      </c>
      <c r="D1168" s="106">
        <v>2017</v>
      </c>
      <c r="E1168" s="106">
        <v>12</v>
      </c>
      <c r="F1168" s="106">
        <v>20</v>
      </c>
      <c r="G1168" s="108" t="s">
        <v>860</v>
      </c>
      <c r="H1168" s="106" t="s">
        <v>646</v>
      </c>
      <c r="I1168" s="106" t="s">
        <v>527</v>
      </c>
      <c r="J1168" s="106" t="s">
        <v>647</v>
      </c>
      <c r="K1168" s="109" t="s">
        <v>1007</v>
      </c>
      <c r="L1168" s="106">
        <v>1710</v>
      </c>
      <c r="M1168" s="106" t="s">
        <v>654</v>
      </c>
      <c r="N1168" s="110">
        <v>978.58</v>
      </c>
      <c r="O1168" s="18">
        <v>2017</v>
      </c>
    </row>
    <row r="1169" spans="1:15">
      <c r="A1169" s="105" t="s">
        <v>993</v>
      </c>
      <c r="B1169" s="106" t="s">
        <v>643</v>
      </c>
      <c r="C1169" s="107" t="s">
        <v>1288</v>
      </c>
      <c r="D1169" s="106">
        <v>2017</v>
      </c>
      <c r="E1169" s="106">
        <v>12</v>
      </c>
      <c r="F1169" s="106">
        <v>20</v>
      </c>
      <c r="G1169" s="108" t="s">
        <v>860</v>
      </c>
      <c r="H1169" s="106" t="s">
        <v>646</v>
      </c>
      <c r="I1169" s="106" t="s">
        <v>527</v>
      </c>
      <c r="J1169" s="106" t="s">
        <v>647</v>
      </c>
      <c r="K1169" s="109" t="s">
        <v>1007</v>
      </c>
      <c r="L1169" s="106">
        <v>1711</v>
      </c>
      <c r="M1169" s="106" t="s">
        <v>654</v>
      </c>
      <c r="N1169" s="110">
        <v>949.78</v>
      </c>
      <c r="O1169" s="18">
        <v>2017</v>
      </c>
    </row>
    <row r="1170" spans="1:15">
      <c r="A1170" s="98" t="s">
        <v>642</v>
      </c>
      <c r="B1170" s="98" t="s">
        <v>643</v>
      </c>
      <c r="C1170" s="99" t="s">
        <v>1289</v>
      </c>
      <c r="D1170" s="100">
        <v>2014</v>
      </c>
      <c r="E1170" s="101" t="s">
        <v>764</v>
      </c>
      <c r="F1170" s="101">
        <v>18</v>
      </c>
      <c r="G1170" s="98" t="s">
        <v>946</v>
      </c>
      <c r="H1170" s="98" t="s">
        <v>646</v>
      </c>
      <c r="I1170" s="102" t="s">
        <v>536</v>
      </c>
      <c r="J1170" s="102" t="s">
        <v>647</v>
      </c>
      <c r="K1170" s="102" t="s">
        <v>652</v>
      </c>
      <c r="L1170" s="103">
        <v>1401</v>
      </c>
      <c r="M1170" s="98" t="s">
        <v>664</v>
      </c>
      <c r="N1170" s="104">
        <v>396952.6</v>
      </c>
      <c r="O1170" s="18">
        <v>2014</v>
      </c>
    </row>
    <row r="1171" spans="1:15">
      <c r="A1171" s="98" t="s">
        <v>642</v>
      </c>
      <c r="B1171" s="98" t="s">
        <v>643</v>
      </c>
      <c r="C1171" s="99" t="s">
        <v>1290</v>
      </c>
      <c r="D1171" s="100">
        <v>2014</v>
      </c>
      <c r="E1171" s="101">
        <v>4</v>
      </c>
      <c r="F1171" s="101">
        <v>18</v>
      </c>
      <c r="G1171" s="98" t="s">
        <v>860</v>
      </c>
      <c r="H1171" s="98" t="s">
        <v>646</v>
      </c>
      <c r="I1171" s="102" t="s">
        <v>536</v>
      </c>
      <c r="J1171" s="102" t="s">
        <v>647</v>
      </c>
      <c r="K1171" s="102" t="s">
        <v>652</v>
      </c>
      <c r="L1171" s="103">
        <v>1402</v>
      </c>
      <c r="M1171" s="98" t="s">
        <v>664</v>
      </c>
      <c r="N1171" s="104">
        <v>389167.03</v>
      </c>
      <c r="O1171" s="18">
        <v>2014</v>
      </c>
    </row>
    <row r="1172" spans="1:15">
      <c r="A1172" s="98" t="s">
        <v>642</v>
      </c>
      <c r="B1172" s="98" t="s">
        <v>643</v>
      </c>
      <c r="C1172" s="99" t="s">
        <v>1291</v>
      </c>
      <c r="D1172" s="100">
        <v>2014</v>
      </c>
      <c r="E1172" s="101">
        <v>5</v>
      </c>
      <c r="F1172" s="101" t="s">
        <v>746</v>
      </c>
      <c r="G1172" s="98" t="s">
        <v>860</v>
      </c>
      <c r="H1172" s="98" t="s">
        <v>646</v>
      </c>
      <c r="I1172" s="102" t="s">
        <v>536</v>
      </c>
      <c r="J1172" s="102" t="s">
        <v>647</v>
      </c>
      <c r="K1172" s="102" t="s">
        <v>652</v>
      </c>
      <c r="L1172" s="103">
        <v>1403</v>
      </c>
      <c r="M1172" s="98" t="s">
        <v>664</v>
      </c>
      <c r="N1172" s="104">
        <v>398113.67</v>
      </c>
      <c r="O1172" s="18">
        <v>2014</v>
      </c>
    </row>
    <row r="1173" spans="1:15">
      <c r="A1173" s="105" t="s">
        <v>993</v>
      </c>
      <c r="B1173" s="106" t="s">
        <v>643</v>
      </c>
      <c r="C1173" s="106" t="s">
        <v>1292</v>
      </c>
      <c r="D1173" s="106">
        <v>2014</v>
      </c>
      <c r="E1173" s="116">
        <v>7</v>
      </c>
      <c r="F1173" s="107">
        <v>22</v>
      </c>
      <c r="G1173" s="117" t="s">
        <v>860</v>
      </c>
      <c r="H1173" s="112" t="s">
        <v>646</v>
      </c>
      <c r="I1173" s="106" t="s">
        <v>536</v>
      </c>
      <c r="J1173" s="106" t="s">
        <v>647</v>
      </c>
      <c r="K1173" s="106" t="s">
        <v>652</v>
      </c>
      <c r="L1173" s="106">
        <v>1405</v>
      </c>
      <c r="M1173" s="106" t="s">
        <v>664</v>
      </c>
      <c r="N1173" s="118">
        <v>338254.38</v>
      </c>
      <c r="O1173" s="18">
        <v>2014</v>
      </c>
    </row>
    <row r="1174" spans="1:15">
      <c r="A1174" s="105" t="s">
        <v>993</v>
      </c>
      <c r="B1174" s="106" t="s">
        <v>643</v>
      </c>
      <c r="C1174" s="106" t="s">
        <v>1293</v>
      </c>
      <c r="D1174" s="106">
        <v>2014</v>
      </c>
      <c r="E1174" s="116">
        <v>7</v>
      </c>
      <c r="F1174" s="107">
        <v>22</v>
      </c>
      <c r="G1174" s="117" t="s">
        <v>860</v>
      </c>
      <c r="H1174" s="112" t="s">
        <v>646</v>
      </c>
      <c r="I1174" s="106" t="s">
        <v>536</v>
      </c>
      <c r="J1174" s="106" t="s">
        <v>647</v>
      </c>
      <c r="K1174" s="106" t="s">
        <v>652</v>
      </c>
      <c r="L1174" s="106">
        <v>1404</v>
      </c>
      <c r="M1174" s="106" t="s">
        <v>664</v>
      </c>
      <c r="N1174" s="118">
        <v>406983.34</v>
      </c>
      <c r="O1174" s="18">
        <v>2014</v>
      </c>
    </row>
    <row r="1175" spans="1:15">
      <c r="A1175" s="105" t="s">
        <v>993</v>
      </c>
      <c r="B1175" s="106" t="s">
        <v>643</v>
      </c>
      <c r="C1175" s="106">
        <v>6101214</v>
      </c>
      <c r="D1175" s="106">
        <v>2014</v>
      </c>
      <c r="E1175" s="116">
        <v>9</v>
      </c>
      <c r="F1175" s="107">
        <v>16</v>
      </c>
      <c r="G1175" s="117" t="s">
        <v>860</v>
      </c>
      <c r="H1175" s="112" t="s">
        <v>646</v>
      </c>
      <c r="I1175" s="106" t="s">
        <v>536</v>
      </c>
      <c r="J1175" s="106" t="s">
        <v>647</v>
      </c>
      <c r="K1175" s="106" t="s">
        <v>652</v>
      </c>
      <c r="L1175" s="106">
        <v>1407</v>
      </c>
      <c r="M1175" s="106" t="s">
        <v>664</v>
      </c>
      <c r="N1175" s="118">
        <v>340993.74</v>
      </c>
      <c r="O1175" s="18">
        <v>2014</v>
      </c>
    </row>
    <row r="1176" spans="1:15">
      <c r="A1176" s="105" t="s">
        <v>993</v>
      </c>
      <c r="B1176" s="106" t="s">
        <v>643</v>
      </c>
      <c r="C1176" s="106">
        <v>6101250</v>
      </c>
      <c r="D1176" s="106">
        <v>2014</v>
      </c>
      <c r="E1176" s="116">
        <v>10</v>
      </c>
      <c r="F1176" s="107">
        <v>20</v>
      </c>
      <c r="G1176" s="117" t="s">
        <v>860</v>
      </c>
      <c r="H1176" s="112" t="s">
        <v>646</v>
      </c>
      <c r="I1176" s="106" t="s">
        <v>536</v>
      </c>
      <c r="J1176" s="106" t="s">
        <v>647</v>
      </c>
      <c r="K1176" s="106" t="s">
        <v>652</v>
      </c>
      <c r="L1176" s="106">
        <v>1408</v>
      </c>
      <c r="M1176" s="106" t="s">
        <v>664</v>
      </c>
      <c r="N1176" s="118">
        <v>316501.33</v>
      </c>
      <c r="O1176" s="18">
        <v>2014</v>
      </c>
    </row>
    <row r="1177" spans="1:15">
      <c r="A1177" s="105" t="s">
        <v>993</v>
      </c>
      <c r="B1177" s="106" t="s">
        <v>643</v>
      </c>
      <c r="C1177" s="106">
        <v>6101252</v>
      </c>
      <c r="D1177" s="106">
        <v>2014</v>
      </c>
      <c r="E1177" s="116">
        <v>10</v>
      </c>
      <c r="F1177" s="107">
        <v>20</v>
      </c>
      <c r="G1177" s="117" t="s">
        <v>860</v>
      </c>
      <c r="H1177" s="112" t="s">
        <v>646</v>
      </c>
      <c r="I1177" s="106" t="s">
        <v>536</v>
      </c>
      <c r="J1177" s="106" t="s">
        <v>647</v>
      </c>
      <c r="K1177" s="106" t="s">
        <v>652</v>
      </c>
      <c r="L1177" s="106">
        <v>1406</v>
      </c>
      <c r="M1177" s="106" t="s">
        <v>664</v>
      </c>
      <c r="N1177" s="118">
        <v>333930.53000000003</v>
      </c>
      <c r="O1177" s="18">
        <v>2014</v>
      </c>
    </row>
    <row r="1178" spans="1:15">
      <c r="A1178" s="105" t="s">
        <v>993</v>
      </c>
      <c r="B1178" s="106" t="s">
        <v>643</v>
      </c>
      <c r="C1178" s="106" t="s">
        <v>1294</v>
      </c>
      <c r="D1178" s="106">
        <v>2014</v>
      </c>
      <c r="E1178" s="116">
        <v>12</v>
      </c>
      <c r="F1178" s="107">
        <v>11</v>
      </c>
      <c r="G1178" s="117" t="s">
        <v>860</v>
      </c>
      <c r="H1178" s="112" t="s">
        <v>646</v>
      </c>
      <c r="I1178" s="106" t="s">
        <v>536</v>
      </c>
      <c r="J1178" s="106" t="s">
        <v>647</v>
      </c>
      <c r="K1178" s="106" t="s">
        <v>652</v>
      </c>
      <c r="L1178" s="106">
        <v>1410</v>
      </c>
      <c r="M1178" s="106" t="s">
        <v>664</v>
      </c>
      <c r="N1178" s="118">
        <v>401344.57</v>
      </c>
      <c r="O1178" s="18">
        <v>2014</v>
      </c>
    </row>
    <row r="1179" spans="1:15">
      <c r="A1179" s="105" t="s">
        <v>993</v>
      </c>
      <c r="B1179" s="106" t="s">
        <v>643</v>
      </c>
      <c r="C1179" s="106" t="s">
        <v>1295</v>
      </c>
      <c r="D1179" s="106">
        <v>2015</v>
      </c>
      <c r="E1179" s="116">
        <v>1</v>
      </c>
      <c r="F1179" s="107">
        <v>14</v>
      </c>
      <c r="G1179" s="117" t="s">
        <v>860</v>
      </c>
      <c r="H1179" s="112" t="s">
        <v>646</v>
      </c>
      <c r="I1179" s="106" t="s">
        <v>536</v>
      </c>
      <c r="J1179" s="106" t="s">
        <v>647</v>
      </c>
      <c r="K1179" s="106" t="s">
        <v>652</v>
      </c>
      <c r="L1179" s="106">
        <v>1411</v>
      </c>
      <c r="M1179" s="120" t="s">
        <v>664</v>
      </c>
      <c r="N1179" s="118">
        <v>373188.14</v>
      </c>
      <c r="O1179" s="18">
        <v>2014</v>
      </c>
    </row>
    <row r="1180" spans="1:15">
      <c r="A1180" s="105" t="s">
        <v>993</v>
      </c>
      <c r="B1180" s="106" t="s">
        <v>643</v>
      </c>
      <c r="C1180" s="106" t="s">
        <v>1296</v>
      </c>
      <c r="D1180" s="106">
        <v>2015</v>
      </c>
      <c r="E1180" s="116">
        <v>1</v>
      </c>
      <c r="F1180" s="107">
        <v>14</v>
      </c>
      <c r="G1180" s="117" t="s">
        <v>860</v>
      </c>
      <c r="H1180" s="112" t="s">
        <v>646</v>
      </c>
      <c r="I1180" s="106" t="s">
        <v>536</v>
      </c>
      <c r="J1180" s="106" t="s">
        <v>647</v>
      </c>
      <c r="K1180" s="106" t="s">
        <v>652</v>
      </c>
      <c r="L1180" s="106">
        <v>1409</v>
      </c>
      <c r="M1180" s="120" t="s">
        <v>664</v>
      </c>
      <c r="N1180" s="118">
        <v>183097.25</v>
      </c>
      <c r="O1180" s="18">
        <v>2014</v>
      </c>
    </row>
    <row r="1181" spans="1:15">
      <c r="A1181" s="105" t="s">
        <v>993</v>
      </c>
      <c r="B1181" s="106" t="s">
        <v>643</v>
      </c>
      <c r="C1181" s="106">
        <v>25870222</v>
      </c>
      <c r="D1181" s="106">
        <v>2015</v>
      </c>
      <c r="E1181" s="116">
        <v>3</v>
      </c>
      <c r="F1181" s="107">
        <v>11</v>
      </c>
      <c r="G1181" s="117" t="s">
        <v>860</v>
      </c>
      <c r="H1181" s="112" t="s">
        <v>646</v>
      </c>
      <c r="I1181" s="106" t="s">
        <v>536</v>
      </c>
      <c r="J1181" s="106" t="s">
        <v>647</v>
      </c>
      <c r="K1181" s="106" t="s">
        <v>652</v>
      </c>
      <c r="L1181" s="106">
        <v>1412</v>
      </c>
      <c r="M1181" s="120" t="s">
        <v>664</v>
      </c>
      <c r="N1181" s="110">
        <v>346333.67</v>
      </c>
      <c r="O1181" s="18">
        <v>2014</v>
      </c>
    </row>
    <row r="1182" spans="1:15">
      <c r="A1182" s="105" t="s">
        <v>993</v>
      </c>
      <c r="B1182" s="106" t="s">
        <v>643</v>
      </c>
      <c r="C1182" s="106">
        <v>25870222</v>
      </c>
      <c r="D1182" s="106">
        <v>2015</v>
      </c>
      <c r="E1182" s="116">
        <v>3</v>
      </c>
      <c r="F1182" s="107">
        <v>11</v>
      </c>
      <c r="G1182" s="117" t="s">
        <v>860</v>
      </c>
      <c r="H1182" s="112" t="s">
        <v>646</v>
      </c>
      <c r="I1182" s="106" t="s">
        <v>536</v>
      </c>
      <c r="J1182" s="106" t="s">
        <v>647</v>
      </c>
      <c r="K1182" s="106" t="s">
        <v>652</v>
      </c>
      <c r="L1182" s="106">
        <v>1501</v>
      </c>
      <c r="M1182" s="120" t="s">
        <v>664</v>
      </c>
      <c r="N1182" s="110">
        <v>330903.37</v>
      </c>
      <c r="O1182" s="18">
        <v>2015</v>
      </c>
    </row>
    <row r="1183" spans="1:15">
      <c r="A1183" s="109" t="s">
        <v>993</v>
      </c>
      <c r="B1183" s="109" t="s">
        <v>643</v>
      </c>
      <c r="C1183" s="137" t="s">
        <v>1297</v>
      </c>
      <c r="D1183" s="137">
        <v>2015</v>
      </c>
      <c r="E1183" s="109">
        <v>4</v>
      </c>
      <c r="F1183" s="109">
        <v>15</v>
      </c>
      <c r="G1183" s="108" t="s">
        <v>860</v>
      </c>
      <c r="H1183" s="109" t="s">
        <v>646</v>
      </c>
      <c r="I1183" s="109" t="s">
        <v>536</v>
      </c>
      <c r="J1183" s="109" t="s">
        <v>647</v>
      </c>
      <c r="K1183" s="109" t="s">
        <v>652</v>
      </c>
      <c r="L1183" s="109">
        <v>1502</v>
      </c>
      <c r="M1183" s="109" t="s">
        <v>664</v>
      </c>
      <c r="N1183" s="138">
        <v>301536.08</v>
      </c>
      <c r="O1183" s="18">
        <v>2015</v>
      </c>
    </row>
    <row r="1184" spans="1:15">
      <c r="A1184" s="109" t="s">
        <v>993</v>
      </c>
      <c r="B1184" s="109" t="s">
        <v>643</v>
      </c>
      <c r="C1184" s="143" t="s">
        <v>1298</v>
      </c>
      <c r="D1184" s="137">
        <v>2015</v>
      </c>
      <c r="E1184" s="109">
        <v>5</v>
      </c>
      <c r="F1184" s="109">
        <v>15</v>
      </c>
      <c r="G1184" s="108" t="s">
        <v>860</v>
      </c>
      <c r="H1184" s="109" t="s">
        <v>646</v>
      </c>
      <c r="I1184" s="144" t="s">
        <v>536</v>
      </c>
      <c r="J1184" s="109" t="s">
        <v>647</v>
      </c>
      <c r="K1184" s="109" t="s">
        <v>652</v>
      </c>
      <c r="L1184" s="109">
        <v>1503</v>
      </c>
      <c r="M1184" s="109" t="s">
        <v>664</v>
      </c>
      <c r="N1184" s="138">
        <v>304723.05</v>
      </c>
      <c r="O1184" s="18">
        <v>2015</v>
      </c>
    </row>
    <row r="1185" spans="1:15">
      <c r="A1185" s="109" t="s">
        <v>993</v>
      </c>
      <c r="B1185" s="106" t="s">
        <v>643</v>
      </c>
      <c r="C1185" s="151" t="s">
        <v>1299</v>
      </c>
      <c r="D1185" s="113">
        <v>2015</v>
      </c>
      <c r="E1185" s="115">
        <v>6</v>
      </c>
      <c r="F1185" s="115">
        <v>12</v>
      </c>
      <c r="G1185" s="108" t="s">
        <v>860</v>
      </c>
      <c r="H1185" s="109" t="s">
        <v>646</v>
      </c>
      <c r="I1185" s="115" t="s">
        <v>536</v>
      </c>
      <c r="J1185" s="115" t="s">
        <v>647</v>
      </c>
      <c r="K1185" s="109" t="s">
        <v>652</v>
      </c>
      <c r="L1185" s="115">
        <v>1504</v>
      </c>
      <c r="M1185" s="115" t="s">
        <v>664</v>
      </c>
      <c r="N1185" s="110">
        <v>244167.95</v>
      </c>
      <c r="O1185" s="18">
        <v>2015</v>
      </c>
    </row>
    <row r="1186" spans="1:15">
      <c r="A1186" s="109" t="s">
        <v>993</v>
      </c>
      <c r="B1186" s="106" t="s">
        <v>643</v>
      </c>
      <c r="C1186" s="151" t="s">
        <v>1300</v>
      </c>
      <c r="D1186" s="113" t="s">
        <v>1114</v>
      </c>
      <c r="E1186" s="115">
        <v>7</v>
      </c>
      <c r="F1186" s="115">
        <v>14</v>
      </c>
      <c r="G1186" s="108" t="s">
        <v>860</v>
      </c>
      <c r="H1186" s="109" t="s">
        <v>646</v>
      </c>
      <c r="I1186" s="106" t="s">
        <v>536</v>
      </c>
      <c r="J1186" s="115" t="s">
        <v>647</v>
      </c>
      <c r="K1186" s="109" t="s">
        <v>652</v>
      </c>
      <c r="L1186" s="115">
        <v>1505</v>
      </c>
      <c r="M1186" s="115" t="s">
        <v>664</v>
      </c>
      <c r="N1186" s="110">
        <v>311833.77</v>
      </c>
      <c r="O1186" s="18">
        <v>2015</v>
      </c>
    </row>
    <row r="1187" spans="1:15">
      <c r="A1187" s="109" t="s">
        <v>993</v>
      </c>
      <c r="B1187" s="106" t="s">
        <v>643</v>
      </c>
      <c r="C1187" s="151" t="s">
        <v>1301</v>
      </c>
      <c r="D1187" s="115">
        <v>2015</v>
      </c>
      <c r="E1187" s="115">
        <v>8</v>
      </c>
      <c r="F1187" s="115">
        <v>12</v>
      </c>
      <c r="G1187" s="108" t="s">
        <v>860</v>
      </c>
      <c r="H1187" s="109" t="s">
        <v>646</v>
      </c>
      <c r="I1187" s="115" t="s">
        <v>536</v>
      </c>
      <c r="J1187" s="115" t="s">
        <v>647</v>
      </c>
      <c r="K1187" s="109" t="s">
        <v>652</v>
      </c>
      <c r="L1187" s="115">
        <v>1506</v>
      </c>
      <c r="M1187" s="115" t="s">
        <v>664</v>
      </c>
      <c r="N1187" s="110">
        <v>272940.43</v>
      </c>
      <c r="O1187" s="18">
        <v>2015</v>
      </c>
    </row>
    <row r="1188" spans="1:15">
      <c r="A1188" s="120" t="s">
        <v>993</v>
      </c>
      <c r="B1188" s="120" t="s">
        <v>643</v>
      </c>
      <c r="C1188" s="120" t="s">
        <v>1302</v>
      </c>
      <c r="D1188" s="121">
        <v>2015</v>
      </c>
      <c r="E1188" s="120">
        <v>10</v>
      </c>
      <c r="F1188" s="122">
        <v>12</v>
      </c>
      <c r="G1188" s="123" t="s">
        <v>860</v>
      </c>
      <c r="H1188" s="124" t="s">
        <v>646</v>
      </c>
      <c r="I1188" s="125" t="s">
        <v>536</v>
      </c>
      <c r="J1188" s="120" t="s">
        <v>647</v>
      </c>
      <c r="K1188" s="120" t="s">
        <v>652</v>
      </c>
      <c r="L1188" s="120">
        <v>1507</v>
      </c>
      <c r="M1188" s="120" t="s">
        <v>664</v>
      </c>
      <c r="N1188" s="126">
        <v>260759.14</v>
      </c>
      <c r="O1188" s="18">
        <v>2015</v>
      </c>
    </row>
    <row r="1189" spans="1:15">
      <c r="A1189" s="120" t="s">
        <v>993</v>
      </c>
      <c r="B1189" s="120" t="s">
        <v>643</v>
      </c>
      <c r="C1189" s="120" t="s">
        <v>1303</v>
      </c>
      <c r="D1189" s="121">
        <v>2015</v>
      </c>
      <c r="E1189" s="120">
        <v>10</v>
      </c>
      <c r="F1189" s="122">
        <v>12</v>
      </c>
      <c r="G1189" s="123" t="s">
        <v>860</v>
      </c>
      <c r="H1189" s="124" t="s">
        <v>646</v>
      </c>
      <c r="I1189" s="125" t="s">
        <v>536</v>
      </c>
      <c r="J1189" s="120" t="s">
        <v>647</v>
      </c>
      <c r="K1189" s="120" t="s">
        <v>652</v>
      </c>
      <c r="L1189" s="120">
        <v>1508</v>
      </c>
      <c r="M1189" s="120" t="s">
        <v>664</v>
      </c>
      <c r="N1189" s="126">
        <v>262137.46</v>
      </c>
      <c r="O1189" s="18">
        <v>2015</v>
      </c>
    </row>
    <row r="1190" spans="1:15">
      <c r="A1190" s="120" t="s">
        <v>993</v>
      </c>
      <c r="B1190" s="120" t="s">
        <v>643</v>
      </c>
      <c r="C1190" s="120" t="s">
        <v>1304</v>
      </c>
      <c r="D1190" s="121">
        <v>2015</v>
      </c>
      <c r="E1190" s="120">
        <v>12</v>
      </c>
      <c r="F1190" s="122">
        <v>2</v>
      </c>
      <c r="G1190" s="123" t="s">
        <v>860</v>
      </c>
      <c r="H1190" s="124" t="s">
        <v>646</v>
      </c>
      <c r="I1190" s="125" t="s">
        <v>536</v>
      </c>
      <c r="J1190" s="120" t="s">
        <v>647</v>
      </c>
      <c r="K1190" s="120" t="s">
        <v>652</v>
      </c>
      <c r="L1190" s="120">
        <v>1509</v>
      </c>
      <c r="M1190" s="120" t="s">
        <v>664</v>
      </c>
      <c r="N1190" s="126">
        <v>259455.74</v>
      </c>
      <c r="O1190" s="18">
        <v>2015</v>
      </c>
    </row>
    <row r="1191" spans="1:15">
      <c r="A1191" s="120" t="s">
        <v>993</v>
      </c>
      <c r="B1191" s="120" t="s">
        <v>643</v>
      </c>
      <c r="C1191" s="120" t="s">
        <v>1305</v>
      </c>
      <c r="D1191" s="121">
        <v>2015</v>
      </c>
      <c r="E1191" s="120">
        <v>12</v>
      </c>
      <c r="F1191" s="122">
        <v>11</v>
      </c>
      <c r="G1191" s="123" t="s">
        <v>860</v>
      </c>
      <c r="H1191" s="124" t="s">
        <v>646</v>
      </c>
      <c r="I1191" s="125" t="s">
        <v>536</v>
      </c>
      <c r="J1191" s="120" t="s">
        <v>647</v>
      </c>
      <c r="K1191" s="120" t="s">
        <v>652</v>
      </c>
      <c r="L1191" s="120">
        <v>1510</v>
      </c>
      <c r="M1191" s="120" t="s">
        <v>664</v>
      </c>
      <c r="N1191" s="126">
        <v>258081.46</v>
      </c>
      <c r="O1191" s="18">
        <v>2015</v>
      </c>
    </row>
    <row r="1192" spans="1:15">
      <c r="A1192" s="120" t="s">
        <v>993</v>
      </c>
      <c r="B1192" s="120" t="s">
        <v>643</v>
      </c>
      <c r="C1192" s="122" t="s">
        <v>1306</v>
      </c>
      <c r="D1192" s="121">
        <v>2016</v>
      </c>
      <c r="E1192" s="120">
        <v>1</v>
      </c>
      <c r="F1192" s="122">
        <v>12</v>
      </c>
      <c r="G1192" s="123" t="s">
        <v>860</v>
      </c>
      <c r="H1192" s="124" t="s">
        <v>646</v>
      </c>
      <c r="I1192" s="125" t="s">
        <v>536</v>
      </c>
      <c r="J1192" s="120" t="s">
        <v>647</v>
      </c>
      <c r="K1192" s="120" t="s">
        <v>652</v>
      </c>
      <c r="L1192" s="120">
        <v>1511</v>
      </c>
      <c r="M1192" s="120" t="s">
        <v>664</v>
      </c>
      <c r="N1192" s="126">
        <v>249406.5</v>
      </c>
      <c r="O1192" s="18">
        <v>2015</v>
      </c>
    </row>
    <row r="1193" spans="1:15">
      <c r="A1193" s="120" t="s">
        <v>993</v>
      </c>
      <c r="B1193" s="120" t="s">
        <v>643</v>
      </c>
      <c r="C1193" s="122" t="s">
        <v>1307</v>
      </c>
      <c r="D1193" s="121">
        <v>2016</v>
      </c>
      <c r="E1193" s="120">
        <v>2</v>
      </c>
      <c r="F1193" s="122">
        <v>19</v>
      </c>
      <c r="G1193" s="123" t="s">
        <v>860</v>
      </c>
      <c r="H1193" s="124" t="s">
        <v>646</v>
      </c>
      <c r="I1193" s="125" t="s">
        <v>536</v>
      </c>
      <c r="J1193" s="120" t="s">
        <v>647</v>
      </c>
      <c r="K1193" s="120" t="s">
        <v>652</v>
      </c>
      <c r="L1193" s="120">
        <v>1512</v>
      </c>
      <c r="M1193" s="120" t="s">
        <v>664</v>
      </c>
      <c r="N1193" s="126">
        <v>223880.53</v>
      </c>
      <c r="O1193" s="18">
        <v>2015</v>
      </c>
    </row>
    <row r="1194" spans="1:15">
      <c r="A1194" s="120" t="s">
        <v>993</v>
      </c>
      <c r="B1194" s="120" t="s">
        <v>643</v>
      </c>
      <c r="C1194" s="122" t="s">
        <v>1308</v>
      </c>
      <c r="D1194" s="121">
        <v>2016</v>
      </c>
      <c r="E1194" s="120">
        <v>3</v>
      </c>
      <c r="F1194" s="122">
        <v>17</v>
      </c>
      <c r="G1194" s="123" t="s">
        <v>860</v>
      </c>
      <c r="H1194" s="124" t="s">
        <v>646</v>
      </c>
      <c r="I1194" s="125" t="s">
        <v>536</v>
      </c>
      <c r="J1194" s="120" t="s">
        <v>647</v>
      </c>
      <c r="K1194" s="120" t="s">
        <v>652</v>
      </c>
      <c r="L1194" s="120">
        <v>1601</v>
      </c>
      <c r="M1194" s="120" t="s">
        <v>664</v>
      </c>
      <c r="N1194" s="126">
        <v>219452.15</v>
      </c>
      <c r="O1194" s="18">
        <v>2016</v>
      </c>
    </row>
    <row r="1195" spans="1:15">
      <c r="A1195" s="120" t="s">
        <v>993</v>
      </c>
      <c r="B1195" s="120" t="s">
        <v>643</v>
      </c>
      <c r="C1195" s="122" t="s">
        <v>1309</v>
      </c>
      <c r="D1195" s="121">
        <v>2016</v>
      </c>
      <c r="E1195" s="120">
        <v>4</v>
      </c>
      <c r="F1195" s="122">
        <v>11</v>
      </c>
      <c r="G1195" s="123" t="s">
        <v>860</v>
      </c>
      <c r="H1195" s="124" t="s">
        <v>646</v>
      </c>
      <c r="I1195" s="125" t="s">
        <v>536</v>
      </c>
      <c r="J1195" s="120" t="s">
        <v>647</v>
      </c>
      <c r="K1195" s="120" t="s">
        <v>652</v>
      </c>
      <c r="L1195" s="120">
        <v>1602</v>
      </c>
      <c r="M1195" s="120" t="s">
        <v>664</v>
      </c>
      <c r="N1195" s="126">
        <v>203144.03</v>
      </c>
      <c r="O1195" s="18">
        <v>2016</v>
      </c>
    </row>
    <row r="1196" spans="1:15">
      <c r="A1196" s="120" t="s">
        <v>993</v>
      </c>
      <c r="B1196" s="120" t="s">
        <v>643</v>
      </c>
      <c r="C1196" s="122" t="s">
        <v>1310</v>
      </c>
      <c r="D1196" s="121">
        <v>2016</v>
      </c>
      <c r="E1196" s="120">
        <v>5</v>
      </c>
      <c r="F1196" s="122">
        <v>4</v>
      </c>
      <c r="G1196" s="123" t="s">
        <v>860</v>
      </c>
      <c r="H1196" s="124" t="s">
        <v>646</v>
      </c>
      <c r="I1196" s="125" t="s">
        <v>536</v>
      </c>
      <c r="J1196" s="120" t="s">
        <v>647</v>
      </c>
      <c r="K1196" s="120" t="s">
        <v>652</v>
      </c>
      <c r="L1196" s="120">
        <v>1603</v>
      </c>
      <c r="M1196" s="120" t="s">
        <v>664</v>
      </c>
      <c r="N1196" s="126">
        <v>204969.79</v>
      </c>
      <c r="O1196" s="18">
        <v>2016</v>
      </c>
    </row>
    <row r="1197" spans="1:15">
      <c r="A1197" s="109" t="s">
        <v>993</v>
      </c>
      <c r="B1197" s="106" t="s">
        <v>643</v>
      </c>
      <c r="C1197" s="172" t="s">
        <v>1311</v>
      </c>
      <c r="D1197" s="115">
        <v>2016</v>
      </c>
      <c r="E1197" s="109">
        <v>6</v>
      </c>
      <c r="F1197" s="109">
        <v>3</v>
      </c>
      <c r="G1197" s="108" t="s">
        <v>860</v>
      </c>
      <c r="H1197" s="109" t="s">
        <v>646</v>
      </c>
      <c r="I1197" s="106" t="s">
        <v>536</v>
      </c>
      <c r="J1197" s="109" t="s">
        <v>647</v>
      </c>
      <c r="K1197" s="109" t="s">
        <v>652</v>
      </c>
      <c r="L1197" s="109">
        <v>1604</v>
      </c>
      <c r="M1197" s="109" t="s">
        <v>664</v>
      </c>
      <c r="N1197" s="173">
        <v>197744.98</v>
      </c>
      <c r="O1197" s="18">
        <v>2016</v>
      </c>
    </row>
    <row r="1198" spans="1:15">
      <c r="A1198" s="120" t="s">
        <v>993</v>
      </c>
      <c r="B1198" s="120" t="s">
        <v>643</v>
      </c>
      <c r="C1198" s="122" t="s">
        <v>1312</v>
      </c>
      <c r="D1198" s="121">
        <v>2016</v>
      </c>
      <c r="E1198" s="120">
        <v>7</v>
      </c>
      <c r="F1198" s="122">
        <v>4</v>
      </c>
      <c r="G1198" s="123" t="s">
        <v>860</v>
      </c>
      <c r="H1198" s="124" t="s">
        <v>646</v>
      </c>
      <c r="I1198" s="125" t="s">
        <v>536</v>
      </c>
      <c r="J1198" s="120" t="s">
        <v>647</v>
      </c>
      <c r="K1198" s="120" t="s">
        <v>652</v>
      </c>
      <c r="L1198" s="120">
        <v>1605</v>
      </c>
      <c r="M1198" s="120" t="s">
        <v>664</v>
      </c>
      <c r="N1198" s="126">
        <v>214701.69</v>
      </c>
      <c r="O1198" s="18">
        <v>2016</v>
      </c>
    </row>
    <row r="1199" spans="1:15">
      <c r="A1199" s="120" t="s">
        <v>993</v>
      </c>
      <c r="B1199" s="120" t="s">
        <v>643</v>
      </c>
      <c r="C1199" s="122" t="s">
        <v>1313</v>
      </c>
      <c r="D1199" s="121">
        <v>2016</v>
      </c>
      <c r="E1199" s="120">
        <v>8</v>
      </c>
      <c r="F1199" s="122">
        <v>3</v>
      </c>
      <c r="G1199" s="123" t="s">
        <v>860</v>
      </c>
      <c r="H1199" s="124" t="s">
        <v>646</v>
      </c>
      <c r="I1199" s="125" t="s">
        <v>536</v>
      </c>
      <c r="J1199" s="120" t="s">
        <v>647</v>
      </c>
      <c r="K1199" s="120" t="s">
        <v>652</v>
      </c>
      <c r="L1199" s="120">
        <v>1606</v>
      </c>
      <c r="M1199" s="120" t="s">
        <v>664</v>
      </c>
      <c r="N1199" s="126">
        <v>207042.55</v>
      </c>
      <c r="O1199" s="18">
        <v>2016</v>
      </c>
    </row>
    <row r="1200" spans="1:15">
      <c r="A1200" s="120" t="s">
        <v>993</v>
      </c>
      <c r="B1200" s="120" t="s">
        <v>643</v>
      </c>
      <c r="C1200" s="120">
        <v>32934957</v>
      </c>
      <c r="D1200" s="121">
        <v>2016</v>
      </c>
      <c r="E1200" s="120">
        <v>11</v>
      </c>
      <c r="F1200" s="122">
        <v>1</v>
      </c>
      <c r="G1200" s="123" t="s">
        <v>860</v>
      </c>
      <c r="H1200" s="124" t="s">
        <v>646</v>
      </c>
      <c r="I1200" s="125" t="s">
        <v>536</v>
      </c>
      <c r="J1200" s="120" t="s">
        <v>647</v>
      </c>
      <c r="K1200" s="120" t="s">
        <v>652</v>
      </c>
      <c r="L1200" s="120">
        <v>1609</v>
      </c>
      <c r="M1200" s="120" t="s">
        <v>664</v>
      </c>
      <c r="N1200" s="126">
        <v>226639.85</v>
      </c>
      <c r="O1200" s="18">
        <v>2016</v>
      </c>
    </row>
    <row r="1201" spans="1:15">
      <c r="A1201" s="120" t="s">
        <v>993</v>
      </c>
      <c r="B1201" s="120" t="s">
        <v>643</v>
      </c>
      <c r="C1201" s="122" t="s">
        <v>1314</v>
      </c>
      <c r="D1201" s="121">
        <v>2016</v>
      </c>
      <c r="E1201" s="120">
        <v>9</v>
      </c>
      <c r="F1201" s="122">
        <v>1</v>
      </c>
      <c r="G1201" s="123" t="s">
        <v>860</v>
      </c>
      <c r="H1201" s="124" t="s">
        <v>646</v>
      </c>
      <c r="I1201" s="125" t="s">
        <v>536</v>
      </c>
      <c r="J1201" s="120" t="s">
        <v>647</v>
      </c>
      <c r="K1201" s="120" t="s">
        <v>652</v>
      </c>
      <c r="L1201" s="120">
        <v>1607</v>
      </c>
      <c r="M1201" s="120" t="s">
        <v>664</v>
      </c>
      <c r="N1201" s="126">
        <v>231431.13</v>
      </c>
      <c r="O1201" s="18">
        <v>2016</v>
      </c>
    </row>
    <row r="1202" spans="1:15">
      <c r="A1202" s="120" t="s">
        <v>993</v>
      </c>
      <c r="B1202" s="120" t="s">
        <v>643</v>
      </c>
      <c r="C1202" s="120" t="s">
        <v>1315</v>
      </c>
      <c r="D1202" s="121">
        <v>2016</v>
      </c>
      <c r="E1202" s="120">
        <v>10</v>
      </c>
      <c r="F1202" s="122">
        <v>9</v>
      </c>
      <c r="G1202" s="123" t="s">
        <v>860</v>
      </c>
      <c r="H1202" s="124" t="s">
        <v>646</v>
      </c>
      <c r="I1202" s="125" t="s">
        <v>536</v>
      </c>
      <c r="J1202" s="120" t="s">
        <v>647</v>
      </c>
      <c r="K1202" s="120" t="s">
        <v>652</v>
      </c>
      <c r="L1202" s="120">
        <v>1608</v>
      </c>
      <c r="M1202" s="120" t="s">
        <v>664</v>
      </c>
      <c r="N1202" s="126">
        <v>218361.91</v>
      </c>
      <c r="O1202" s="18">
        <v>2016</v>
      </c>
    </row>
    <row r="1203" spans="1:15">
      <c r="A1203" s="120" t="s">
        <v>993</v>
      </c>
      <c r="B1203" s="120" t="s">
        <v>643</v>
      </c>
      <c r="C1203" s="120">
        <v>32934980</v>
      </c>
      <c r="D1203" s="121">
        <v>2016</v>
      </c>
      <c r="E1203" s="120">
        <v>12</v>
      </c>
      <c r="F1203" s="122">
        <v>5</v>
      </c>
      <c r="G1203" s="123" t="s">
        <v>860</v>
      </c>
      <c r="H1203" s="124" t="s">
        <v>646</v>
      </c>
      <c r="I1203" s="125" t="s">
        <v>536</v>
      </c>
      <c r="J1203" s="120" t="s">
        <v>647</v>
      </c>
      <c r="K1203" s="120" t="s">
        <v>652</v>
      </c>
      <c r="L1203" s="120">
        <v>1610</v>
      </c>
      <c r="M1203" s="120" t="s">
        <v>664</v>
      </c>
      <c r="N1203" s="126">
        <v>222111.38</v>
      </c>
      <c r="O1203" s="18">
        <v>2016</v>
      </c>
    </row>
    <row r="1204" spans="1:15">
      <c r="A1204" s="105" t="s">
        <v>993</v>
      </c>
      <c r="B1204" s="106" t="s">
        <v>643</v>
      </c>
      <c r="C1204" s="107">
        <v>32935003</v>
      </c>
      <c r="D1204" s="121">
        <v>2017</v>
      </c>
      <c r="E1204" s="120">
        <v>1</v>
      </c>
      <c r="F1204" s="122">
        <v>4</v>
      </c>
      <c r="G1204" s="108" t="s">
        <v>860</v>
      </c>
      <c r="H1204" s="124" t="s">
        <v>646</v>
      </c>
      <c r="I1204" s="106" t="s">
        <v>536</v>
      </c>
      <c r="J1204" s="120" t="s">
        <v>647</v>
      </c>
      <c r="K1204" s="109" t="s">
        <v>652</v>
      </c>
      <c r="L1204" s="120">
        <v>1611</v>
      </c>
      <c r="M1204" s="120" t="s">
        <v>1275</v>
      </c>
      <c r="N1204" s="110">
        <v>179701.87</v>
      </c>
      <c r="O1204" s="18">
        <v>2016</v>
      </c>
    </row>
    <row r="1205" spans="1:15">
      <c r="A1205" s="105" t="s">
        <v>993</v>
      </c>
      <c r="B1205" s="106" t="s">
        <v>643</v>
      </c>
      <c r="C1205" s="107">
        <v>21167884</v>
      </c>
      <c r="D1205" s="121">
        <v>2017</v>
      </c>
      <c r="E1205" s="120">
        <v>2</v>
      </c>
      <c r="F1205" s="122">
        <v>6</v>
      </c>
      <c r="G1205" s="108" t="s">
        <v>860</v>
      </c>
      <c r="H1205" s="124" t="s">
        <v>646</v>
      </c>
      <c r="I1205" s="106" t="s">
        <v>536</v>
      </c>
      <c r="J1205" s="120" t="s">
        <v>647</v>
      </c>
      <c r="K1205" s="109" t="s">
        <v>652</v>
      </c>
      <c r="L1205" s="120">
        <v>1612</v>
      </c>
      <c r="M1205" s="120" t="s">
        <v>1275</v>
      </c>
      <c r="N1205" s="110">
        <v>208197.13</v>
      </c>
      <c r="O1205" s="18">
        <v>2016</v>
      </c>
    </row>
    <row r="1206" spans="1:15">
      <c r="A1206" s="105" t="s">
        <v>993</v>
      </c>
      <c r="B1206" s="106" t="s">
        <v>643</v>
      </c>
      <c r="C1206" s="107">
        <v>21167914</v>
      </c>
      <c r="D1206" s="121">
        <v>2017</v>
      </c>
      <c r="E1206" s="120">
        <v>3</v>
      </c>
      <c r="F1206" s="122">
        <v>2</v>
      </c>
      <c r="G1206" s="108" t="s">
        <v>860</v>
      </c>
      <c r="H1206" s="124" t="s">
        <v>646</v>
      </c>
      <c r="I1206" s="106" t="s">
        <v>536</v>
      </c>
      <c r="J1206" s="120" t="s">
        <v>647</v>
      </c>
      <c r="K1206" s="109" t="s">
        <v>652</v>
      </c>
      <c r="L1206" s="120">
        <v>1701</v>
      </c>
      <c r="M1206" s="120" t="s">
        <v>1275</v>
      </c>
      <c r="N1206" s="110">
        <v>200599.23</v>
      </c>
      <c r="O1206" s="18">
        <v>2017</v>
      </c>
    </row>
    <row r="1207" spans="1:15">
      <c r="A1207" s="105" t="s">
        <v>993</v>
      </c>
      <c r="B1207" s="106" t="s">
        <v>643</v>
      </c>
      <c r="C1207" s="107">
        <v>21167943</v>
      </c>
      <c r="D1207" s="106">
        <v>2017</v>
      </c>
      <c r="E1207" s="106">
        <v>4</v>
      </c>
      <c r="F1207" s="106">
        <v>5</v>
      </c>
      <c r="G1207" s="108" t="s">
        <v>860</v>
      </c>
      <c r="H1207" s="109" t="s">
        <v>646</v>
      </c>
      <c r="I1207" s="106" t="s">
        <v>536</v>
      </c>
      <c r="J1207" s="109" t="s">
        <v>647</v>
      </c>
      <c r="K1207" s="109" t="s">
        <v>652</v>
      </c>
      <c r="L1207" s="106">
        <v>1702</v>
      </c>
      <c r="M1207" s="106" t="s">
        <v>1275</v>
      </c>
      <c r="N1207" s="110">
        <v>194739.48</v>
      </c>
      <c r="O1207" s="18">
        <v>2017</v>
      </c>
    </row>
    <row r="1208" spans="1:15">
      <c r="A1208" s="105" t="s">
        <v>993</v>
      </c>
      <c r="B1208" s="106" t="s">
        <v>643</v>
      </c>
      <c r="C1208" s="107">
        <v>21167966</v>
      </c>
      <c r="D1208" s="109">
        <v>2017</v>
      </c>
      <c r="E1208" s="109">
        <v>5</v>
      </c>
      <c r="F1208" s="109">
        <v>3</v>
      </c>
      <c r="G1208" s="108" t="s">
        <v>860</v>
      </c>
      <c r="H1208" s="109" t="s">
        <v>646</v>
      </c>
      <c r="I1208" s="106" t="s">
        <v>536</v>
      </c>
      <c r="J1208" s="109" t="s">
        <v>647</v>
      </c>
      <c r="K1208" s="109" t="s">
        <v>652</v>
      </c>
      <c r="L1208" s="120">
        <v>1703</v>
      </c>
      <c r="M1208" s="109" t="s">
        <v>1275</v>
      </c>
      <c r="N1208" s="110">
        <v>185087.78</v>
      </c>
      <c r="O1208" s="18">
        <v>2017</v>
      </c>
    </row>
    <row r="1209" spans="1:15">
      <c r="A1209" s="105" t="s">
        <v>993</v>
      </c>
      <c r="B1209" s="106" t="s">
        <v>643</v>
      </c>
      <c r="C1209" s="107">
        <v>21167986</v>
      </c>
      <c r="D1209" s="106">
        <v>2017</v>
      </c>
      <c r="E1209" s="106">
        <v>6</v>
      </c>
      <c r="F1209" s="106">
        <v>2</v>
      </c>
      <c r="G1209" s="108" t="s">
        <v>860</v>
      </c>
      <c r="H1209" s="106" t="s">
        <v>1277</v>
      </c>
      <c r="I1209" s="106" t="s">
        <v>536</v>
      </c>
      <c r="J1209" s="106" t="s">
        <v>647</v>
      </c>
      <c r="K1209" s="109" t="s">
        <v>652</v>
      </c>
      <c r="L1209" s="106">
        <v>1704</v>
      </c>
      <c r="M1209" s="106" t="s">
        <v>1275</v>
      </c>
      <c r="N1209" s="110">
        <v>179321.98</v>
      </c>
      <c r="O1209" s="18">
        <v>2017</v>
      </c>
    </row>
    <row r="1210" spans="1:15">
      <c r="A1210" s="105" t="s">
        <v>993</v>
      </c>
      <c r="B1210" s="106" t="s">
        <v>643</v>
      </c>
      <c r="C1210" s="107">
        <v>21168006</v>
      </c>
      <c r="D1210" s="106">
        <v>2017</v>
      </c>
      <c r="E1210" s="106">
        <v>7</v>
      </c>
      <c r="F1210" s="106">
        <v>3</v>
      </c>
      <c r="G1210" s="108" t="s">
        <v>860</v>
      </c>
      <c r="H1210" s="106" t="s">
        <v>646</v>
      </c>
      <c r="I1210" s="106" t="s">
        <v>536</v>
      </c>
      <c r="J1210" s="106" t="s">
        <v>647</v>
      </c>
      <c r="K1210" s="109" t="s">
        <v>652</v>
      </c>
      <c r="L1210" s="106">
        <v>1705</v>
      </c>
      <c r="M1210" s="106" t="s">
        <v>1275</v>
      </c>
      <c r="N1210" s="110">
        <v>170866.9</v>
      </c>
      <c r="O1210" s="18">
        <v>2017</v>
      </c>
    </row>
    <row r="1211" spans="1:15">
      <c r="A1211" s="105" t="s">
        <v>993</v>
      </c>
      <c r="B1211" s="106" t="s">
        <v>643</v>
      </c>
      <c r="C1211" s="107">
        <v>21168021</v>
      </c>
      <c r="D1211" s="106">
        <v>2017</v>
      </c>
      <c r="E1211" s="106">
        <v>8</v>
      </c>
      <c r="F1211" s="106">
        <v>2</v>
      </c>
      <c r="G1211" s="108" t="s">
        <v>860</v>
      </c>
      <c r="H1211" s="106" t="s">
        <v>646</v>
      </c>
      <c r="I1211" s="106" t="s">
        <v>536</v>
      </c>
      <c r="J1211" s="106" t="s">
        <v>647</v>
      </c>
      <c r="K1211" s="109" t="s">
        <v>652</v>
      </c>
      <c r="L1211" s="106">
        <v>1706</v>
      </c>
      <c r="M1211" s="106" t="s">
        <v>1275</v>
      </c>
      <c r="N1211" s="110">
        <v>182606.77</v>
      </c>
      <c r="O1211" s="18">
        <v>2017</v>
      </c>
    </row>
    <row r="1212" spans="1:15">
      <c r="A1212" s="105" t="s">
        <v>993</v>
      </c>
      <c r="B1212" s="106" t="s">
        <v>643</v>
      </c>
      <c r="C1212" s="107">
        <v>21168044</v>
      </c>
      <c r="D1212" s="106">
        <v>2017</v>
      </c>
      <c r="E1212" s="106">
        <v>9</v>
      </c>
      <c r="F1212" s="106">
        <v>1</v>
      </c>
      <c r="G1212" s="108" t="s">
        <v>860</v>
      </c>
      <c r="H1212" s="106" t="s">
        <v>646</v>
      </c>
      <c r="I1212" s="106" t="s">
        <v>536</v>
      </c>
      <c r="J1212" s="106" t="s">
        <v>647</v>
      </c>
      <c r="K1212" s="109" t="s">
        <v>652</v>
      </c>
      <c r="L1212" s="106">
        <v>1707</v>
      </c>
      <c r="M1212" s="106" t="s">
        <v>1275</v>
      </c>
      <c r="N1212" s="110">
        <v>160021.1</v>
      </c>
      <c r="O1212" s="18">
        <v>2017</v>
      </c>
    </row>
    <row r="1213" spans="1:15">
      <c r="A1213" s="105" t="s">
        <v>993</v>
      </c>
      <c r="B1213" s="106" t="s">
        <v>643</v>
      </c>
      <c r="C1213" s="107">
        <v>28432175</v>
      </c>
      <c r="D1213" s="106">
        <v>2017</v>
      </c>
      <c r="E1213" s="106">
        <v>10</v>
      </c>
      <c r="F1213" s="106">
        <v>10</v>
      </c>
      <c r="G1213" s="108" t="s">
        <v>860</v>
      </c>
      <c r="H1213" s="106" t="s">
        <v>646</v>
      </c>
      <c r="I1213" s="106" t="s">
        <v>536</v>
      </c>
      <c r="J1213" s="106" t="s">
        <v>647</v>
      </c>
      <c r="K1213" s="109" t="s">
        <v>652</v>
      </c>
      <c r="L1213" s="106">
        <v>1708</v>
      </c>
      <c r="M1213" s="106" t="s">
        <v>1275</v>
      </c>
      <c r="N1213" s="110">
        <v>154249.56</v>
      </c>
      <c r="O1213" s="18">
        <v>2017</v>
      </c>
    </row>
    <row r="1214" spans="1:15">
      <c r="A1214" s="105" t="s">
        <v>993</v>
      </c>
      <c r="B1214" s="106" t="s">
        <v>643</v>
      </c>
      <c r="C1214" s="107">
        <v>28432189</v>
      </c>
      <c r="D1214" s="106">
        <v>2017</v>
      </c>
      <c r="E1214" s="106">
        <v>11</v>
      </c>
      <c r="F1214" s="106">
        <v>6</v>
      </c>
      <c r="G1214" s="108" t="s">
        <v>860</v>
      </c>
      <c r="H1214" s="106" t="s">
        <v>646</v>
      </c>
      <c r="I1214" s="106" t="s">
        <v>536</v>
      </c>
      <c r="J1214" s="106" t="s">
        <v>647</v>
      </c>
      <c r="K1214" s="109" t="s">
        <v>652</v>
      </c>
      <c r="L1214" s="106">
        <v>1709</v>
      </c>
      <c r="M1214" s="106" t="s">
        <v>1275</v>
      </c>
      <c r="N1214" s="110">
        <v>148718.07</v>
      </c>
      <c r="O1214" s="18">
        <v>2017</v>
      </c>
    </row>
    <row r="1215" spans="1:15">
      <c r="A1215" s="105" t="s">
        <v>993</v>
      </c>
      <c r="B1215" s="106" t="s">
        <v>643</v>
      </c>
      <c r="C1215" s="107">
        <v>28432200</v>
      </c>
      <c r="D1215" s="106">
        <v>2017</v>
      </c>
      <c r="E1215" s="106">
        <v>12</v>
      </c>
      <c r="F1215" s="106">
        <v>1</v>
      </c>
      <c r="G1215" s="108" t="s">
        <v>860</v>
      </c>
      <c r="H1215" s="106" t="s">
        <v>646</v>
      </c>
      <c r="I1215" s="106" t="s">
        <v>536</v>
      </c>
      <c r="J1215" s="106" t="s">
        <v>647</v>
      </c>
      <c r="K1215" s="109" t="s">
        <v>652</v>
      </c>
      <c r="L1215" s="106">
        <v>1710</v>
      </c>
      <c r="M1215" s="106" t="s">
        <v>1275</v>
      </c>
      <c r="N1215" s="110">
        <v>139521.85999999999</v>
      </c>
      <c r="O1215" s="18">
        <v>2017</v>
      </c>
    </row>
  </sheetData>
  <phoneticPr fontId="29" type="noConversion"/>
  <dataValidations count="1">
    <dataValidation allowBlank="1" showInputMessage="1" showErrorMessage="1" prompt="电信业 _x000a_服务业" sqref="A543" xr:uid="{00000000-0002-0000-0A00-000000000000}"/>
  </dataValidations>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Checklist</vt:lpstr>
      <vt:lpstr>developer</vt:lpstr>
      <vt:lpstr>appiication</vt:lpstr>
      <vt:lpstr>contract</vt:lpstr>
      <vt:lpstr>comments</vt:lpstr>
      <vt:lpstr>财务分成比例信息</vt:lpstr>
      <vt:lpstr>汇总-年</vt:lpstr>
      <vt:lpstr>汇总-月</vt:lpstr>
      <vt:lpstr>财务数据</vt:lpstr>
      <vt:lpstr>指标</vt:lpstr>
      <vt:lpstr>项目收入明细</vt:lpstr>
      <vt:lpstr>ColumnTitle1</vt:lpstr>
      <vt:lpstr>'Checklist'!Print_Titles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shaxin</dc:creator>
  <cp:lastModifiedBy>kuo xin</cp:lastModifiedBy>
  <dcterms:created xsi:type="dcterms:W3CDTF">2017-09-26T01:37:44Z</dcterms:created>
  <dcterms:modified xsi:type="dcterms:W3CDTF">2019-05-09T08:05:24Z</dcterms:modified>
</cp:coreProperties>
</file>