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osh\Documents\"/>
    </mc:Choice>
  </mc:AlternateContent>
  <xr:revisionPtr revIDLastSave="0" documentId="13_ncr:1_{F34B82ED-D685-46AA-80A6-39CCF98FA902}" xr6:coauthVersionLast="47" xr6:coauthVersionMax="47" xr10:uidLastSave="{00000000-0000-0000-0000-000000000000}"/>
  <bookViews>
    <workbookView xWindow="-98" yWindow="-98" windowWidth="20715" windowHeight="13155" xr2:uid="{889F441A-4A23-4A0A-9824-92B67AA1B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 s="1"/>
  <c r="E3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1" i="1"/>
  <c r="K22" i="1"/>
  <c r="K23" i="1"/>
  <c r="K24" i="1"/>
  <c r="K25" i="1"/>
  <c r="K20" i="1"/>
  <c r="K19" i="1"/>
  <c r="K18" i="1"/>
  <c r="K17" i="1"/>
  <c r="K16" i="1"/>
  <c r="K15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16" i="1"/>
  <c r="E17" i="1" s="1"/>
  <c r="E18" i="1" s="1"/>
  <c r="E19" i="1" s="1"/>
  <c r="E20" i="1" s="1"/>
  <c r="D16" i="1"/>
  <c r="D17" i="1" s="1"/>
  <c r="D18" i="1" s="1"/>
  <c r="C16" i="1"/>
  <c r="C17" i="1" s="1"/>
  <c r="C18" i="1" s="1"/>
  <c r="C19" i="1" s="1"/>
  <c r="C20" i="1" s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33" i="1"/>
  <c r="F34" i="1" s="1"/>
  <c r="F35" i="1" s="1"/>
  <c r="F36" i="1" s="1"/>
  <c r="C21" i="1"/>
  <c r="C22" i="1" s="1"/>
  <c r="C23" i="1" s="1"/>
  <c r="C24" i="1" s="1"/>
  <c r="C25" i="1" l="1"/>
  <c r="C26" i="1" s="1"/>
  <c r="E32" i="1"/>
  <c r="F37" i="1"/>
  <c r="F38" i="1" s="1"/>
  <c r="F39" i="1" s="1"/>
  <c r="F40" i="1" s="1"/>
  <c r="F41" i="1" s="1"/>
  <c r="F42" i="1" s="1"/>
  <c r="F43" i="1" s="1"/>
  <c r="F44" i="1" s="1"/>
  <c r="C27" i="1" l="1"/>
  <c r="C28" i="1" s="1"/>
  <c r="C29" i="1" s="1"/>
  <c r="C30" i="1" s="1"/>
  <c r="C31" i="1" s="1"/>
  <c r="E37" i="1"/>
  <c r="E38" i="1" s="1"/>
  <c r="E39" i="1" s="1"/>
  <c r="E40" i="1" s="1"/>
  <c r="E41" i="1" s="1"/>
  <c r="E42" i="1" s="1"/>
  <c r="E43" i="1" s="1"/>
  <c r="E44" i="1" s="1"/>
  <c r="C32" i="1" l="1"/>
  <c r="C33" i="1" s="1"/>
  <c r="C34" i="1" s="1"/>
  <c r="C35" i="1" s="1"/>
  <c r="C36" i="1" s="1"/>
  <c r="C37" i="1" l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<sst xmlns="http://schemas.openxmlformats.org/spreadsheetml/2006/main" count="95" uniqueCount="63">
  <si>
    <t>مزرعه</t>
  </si>
  <si>
    <t>چوب</t>
  </si>
  <si>
    <t>هزینه ساخت</t>
  </si>
  <si>
    <t>ورودی</t>
  </si>
  <si>
    <t>خروجی</t>
  </si>
  <si>
    <t>پول</t>
  </si>
  <si>
    <t>غذا</t>
  </si>
  <si>
    <t>آهن</t>
  </si>
  <si>
    <t>باغ</t>
  </si>
  <si>
    <t>معدن</t>
  </si>
  <si>
    <t>کارخونه</t>
  </si>
  <si>
    <t>مکانیزه</t>
  </si>
  <si>
    <t>یارانه</t>
  </si>
  <si>
    <t>مدت ساخت</t>
  </si>
  <si>
    <t>دوره ۱</t>
  </si>
  <si>
    <t>دوره ۲</t>
  </si>
  <si>
    <t>دوره ۳</t>
  </si>
  <si>
    <t>دوره ۴</t>
  </si>
  <si>
    <t>دوره ۵</t>
  </si>
  <si>
    <t>دوره ۶</t>
  </si>
  <si>
    <t>دوره ۷</t>
  </si>
  <si>
    <t>دوره ۸</t>
  </si>
  <si>
    <t>دوره ۹</t>
  </si>
  <si>
    <t>دوره ۱۰</t>
  </si>
  <si>
    <t>دوره ۱۱</t>
  </si>
  <si>
    <t>دوره ۱۲</t>
  </si>
  <si>
    <t>دوره ۱۳</t>
  </si>
  <si>
    <t>دوره ۱۴</t>
  </si>
  <si>
    <t>دوره ۱۵</t>
  </si>
  <si>
    <t>دوره ۱۶</t>
  </si>
  <si>
    <t>دوره ۱۷</t>
  </si>
  <si>
    <t>دوره ۱۸</t>
  </si>
  <si>
    <t>دوره ۱۹</t>
  </si>
  <si>
    <t>دوره ۲۰</t>
  </si>
  <si>
    <t>دارایی</t>
  </si>
  <si>
    <t>اقدام</t>
  </si>
  <si>
    <t>ساخت مزرعه</t>
  </si>
  <si>
    <t>مصرف غذا</t>
  </si>
  <si>
    <t>مزرعه۱</t>
  </si>
  <si>
    <t>مزرعه۲</t>
  </si>
  <si>
    <t>ارتقای مزرعه</t>
  </si>
  <si>
    <t>ارتقای مزرعه (یا خرید چوب و ساعت باغ)</t>
  </si>
  <si>
    <t>مزرعه۲+باغ</t>
  </si>
  <si>
    <t>مینیمم غذا</t>
  </si>
  <si>
    <t>احداث باغ (یه مزرعه‌شون کار نمی‌کنه به دلیل کمبود غذا)</t>
  </si>
  <si>
    <t>مزرعه۲+باغ+معدن</t>
  </si>
  <si>
    <t>دوره ۲۱</t>
  </si>
  <si>
    <t>دوره ۲۲</t>
  </si>
  <si>
    <t>دوره ۲۳</t>
  </si>
  <si>
    <t>دوره ۲۴</t>
  </si>
  <si>
    <t>دوره ۲۵</t>
  </si>
  <si>
    <t>دوره ۲۶</t>
  </si>
  <si>
    <t>دوره ۲۷</t>
  </si>
  <si>
    <t>دوره ۲۸</t>
  </si>
  <si>
    <t>دوره ۲۹</t>
  </si>
  <si>
    <t>دوره ۳۰</t>
  </si>
  <si>
    <t>مزرعه۳+باغ+معدن</t>
  </si>
  <si>
    <t>خرید یه کم چوب و احداث معدن (میتونستن دوره قبل هم بسازن شریکی)</t>
  </si>
  <si>
    <t>احداث کارخونه (میتونستن زودتر هم شریکی بسازن)</t>
  </si>
  <si>
    <t>مزرعه۳+باغ+معدن+کارخونه</t>
  </si>
  <si>
    <t>مزرعه۳+باغ+معدن+کارخونه+مکانیزه</t>
  </si>
  <si>
    <t>خرید چوب و آهن و احداث مکانیزه (میتونستن زودتر هم شریکی بسازن)</t>
  </si>
  <si>
    <t>باغ کار نمی‌کنه به دلیل کمبود غذا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</si>
</sst>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8489-D7BD-4C38-889A-3FC68CAAB6A6}">
  <dimension ref="A1:K45"/>
  <sheetViews>
    <sheetView tabSelected="1" zoomScaleNormal="100" workbookViewId="0">
      <pane ySplit="14" topLeftCell="A32" activePane="bottomLeft" state="frozen"/>
      <selection pane="bottomLeft" activeCell="J17" sqref="J17"/>
    </sheetView>
  </sheetViews>
  <sheetFormatPr defaultRowHeight="14.25" x14ac:dyDescent="0.45"/>
  <cols>
    <col min="1" max="9" width="9.06640625" style="1"/>
    <col min="10" max="10" width="48.33203125" style="1" customWidth="1"/>
    <col min="11" max="16384" width="9.06640625" style="1"/>
  </cols>
  <sheetData>
    <row r="1" spans="1:11" x14ac:dyDescent="0.45">
      <c r="C1" s="1" t="s">
        <v>0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11" x14ac:dyDescent="0.45">
      <c r="A2" s="6" t="s">
        <v>2</v>
      </c>
      <c r="B2" s="1" t="s">
        <v>5</v>
      </c>
      <c r="C2" s="1">
        <v>800</v>
      </c>
      <c r="D2" s="1">
        <v>1000</v>
      </c>
      <c r="E2" s="1">
        <v>2000</v>
      </c>
      <c r="F2" s="1">
        <v>2000</v>
      </c>
      <c r="G2" s="1">
        <v>2000</v>
      </c>
      <c r="I2" s="1" t="s">
        <v>12</v>
      </c>
    </row>
    <row r="3" spans="1:11" x14ac:dyDescent="0.45">
      <c r="A3" s="6"/>
      <c r="B3" s="1" t="s">
        <v>6</v>
      </c>
      <c r="C3" s="1">
        <v>70</v>
      </c>
      <c r="D3" s="1">
        <v>170</v>
      </c>
      <c r="E3" s="1">
        <v>200</v>
      </c>
      <c r="F3" s="1">
        <v>400</v>
      </c>
      <c r="G3" s="1">
        <v>600</v>
      </c>
      <c r="I3" s="1">
        <v>400</v>
      </c>
    </row>
    <row r="4" spans="1:11" x14ac:dyDescent="0.45">
      <c r="A4" s="6"/>
      <c r="B4" s="1" t="s">
        <v>1</v>
      </c>
      <c r="C4" s="1">
        <v>100</v>
      </c>
      <c r="D4" s="1">
        <v>150</v>
      </c>
      <c r="E4" s="1">
        <v>900</v>
      </c>
      <c r="F4" s="1">
        <v>400</v>
      </c>
      <c r="G4" s="1">
        <v>1700</v>
      </c>
    </row>
    <row r="5" spans="1:11" x14ac:dyDescent="0.45">
      <c r="A5" s="6"/>
      <c r="B5" s="1" t="s">
        <v>7</v>
      </c>
      <c r="C5" s="1">
        <v>0</v>
      </c>
      <c r="D5" s="1">
        <v>0</v>
      </c>
      <c r="E5" s="1">
        <v>0</v>
      </c>
      <c r="F5" s="1">
        <v>300</v>
      </c>
      <c r="G5" s="1">
        <v>400</v>
      </c>
      <c r="I5" s="1" t="s">
        <v>37</v>
      </c>
    </row>
    <row r="6" spans="1:11" x14ac:dyDescent="0.45">
      <c r="A6" s="6" t="s">
        <v>3</v>
      </c>
      <c r="B6" s="1" t="s">
        <v>6</v>
      </c>
      <c r="C6" s="1">
        <v>20</v>
      </c>
      <c r="D6" s="1">
        <v>50</v>
      </c>
      <c r="E6" s="1">
        <v>250</v>
      </c>
      <c r="F6" s="1">
        <v>100</v>
      </c>
      <c r="G6" s="1">
        <v>800</v>
      </c>
      <c r="I6" s="1">
        <v>40</v>
      </c>
    </row>
    <row r="7" spans="1:11" x14ac:dyDescent="0.45">
      <c r="A7" s="6"/>
      <c r="B7" s="1" t="s">
        <v>1</v>
      </c>
      <c r="C7" s="1">
        <v>0</v>
      </c>
      <c r="D7" s="1">
        <v>0</v>
      </c>
      <c r="E7" s="1">
        <v>100</v>
      </c>
      <c r="F7" s="1">
        <v>0</v>
      </c>
      <c r="G7" s="1">
        <v>300</v>
      </c>
    </row>
    <row r="8" spans="1:11" x14ac:dyDescent="0.45">
      <c r="A8" s="6"/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100</v>
      </c>
    </row>
    <row r="9" spans="1:11" x14ac:dyDescent="0.45">
      <c r="A9" s="6" t="s">
        <v>4</v>
      </c>
      <c r="B9" s="1" t="s">
        <v>6</v>
      </c>
      <c r="C9" s="1">
        <v>100</v>
      </c>
      <c r="D9" s="1">
        <v>20</v>
      </c>
      <c r="E9" s="1">
        <v>0</v>
      </c>
      <c r="F9" s="1">
        <v>500</v>
      </c>
      <c r="G9" s="1">
        <v>0</v>
      </c>
    </row>
    <row r="10" spans="1:11" x14ac:dyDescent="0.45">
      <c r="A10" s="6"/>
      <c r="B10" s="1" t="s">
        <v>1</v>
      </c>
      <c r="C10" s="1">
        <v>30</v>
      </c>
      <c r="D10" s="1">
        <v>150</v>
      </c>
      <c r="E10" s="1">
        <v>0</v>
      </c>
      <c r="F10" s="1">
        <v>0</v>
      </c>
      <c r="G10" s="1">
        <v>0</v>
      </c>
    </row>
    <row r="11" spans="1:11" x14ac:dyDescent="0.45">
      <c r="A11" s="6"/>
      <c r="B11" s="1" t="s">
        <v>7</v>
      </c>
      <c r="C11" s="1">
        <v>0</v>
      </c>
      <c r="D11" s="1">
        <v>0</v>
      </c>
      <c r="E11" s="1">
        <v>60</v>
      </c>
      <c r="F11" s="1">
        <v>0</v>
      </c>
      <c r="G11" s="1">
        <v>300</v>
      </c>
    </row>
    <row r="12" spans="1:11" ht="14.65" thickBot="1" x14ac:dyDescent="0.5">
      <c r="A12" s="9" t="s">
        <v>13</v>
      </c>
      <c r="B12" s="9"/>
      <c r="C12" s="3">
        <v>0</v>
      </c>
      <c r="D12" s="3">
        <v>0</v>
      </c>
      <c r="E12" s="3">
        <v>1</v>
      </c>
      <c r="F12" s="3">
        <v>1</v>
      </c>
      <c r="G12" s="3">
        <v>2</v>
      </c>
      <c r="H12" s="3"/>
      <c r="I12" s="3"/>
    </row>
    <row r="13" spans="1:11" ht="5.65" customHeight="1" thickBot="1" x14ac:dyDescent="0.5">
      <c r="A13" s="2"/>
      <c r="B13" s="2"/>
      <c r="C13" s="3"/>
      <c r="D13" s="3"/>
      <c r="E13" s="3"/>
      <c r="F13" s="3"/>
      <c r="G13" s="3"/>
      <c r="H13" s="3"/>
      <c r="I13" s="3"/>
    </row>
    <row r="14" spans="1:11" ht="14.65" thickBot="1" x14ac:dyDescent="0.5">
      <c r="A14" s="10"/>
      <c r="B14" s="10"/>
      <c r="C14" s="4" t="s">
        <v>5</v>
      </c>
      <c r="D14" s="4" t="s">
        <v>6</v>
      </c>
      <c r="E14" s="4" t="s">
        <v>1</v>
      </c>
      <c r="F14" s="4" t="s">
        <v>7</v>
      </c>
      <c r="G14" s="7" t="s">
        <v>34</v>
      </c>
      <c r="H14" s="7"/>
      <c r="I14" s="7"/>
      <c r="J14" s="1" t="s">
        <v>35</v>
      </c>
      <c r="K14" s="1" t="s">
        <v>43</v>
      </c>
    </row>
    <row r="15" spans="1:11" x14ac:dyDescent="0.45">
      <c r="A15" s="6" t="s">
        <v>14</v>
      </c>
      <c r="B15" s="6"/>
      <c r="C15" s="1">
        <v>1000</v>
      </c>
      <c r="D15" s="1">
        <v>200</v>
      </c>
      <c r="E15" s="1">
        <v>200</v>
      </c>
      <c r="F15" s="1">
        <v>100</v>
      </c>
      <c r="G15" s="8"/>
      <c r="H15" s="8"/>
      <c r="I15" s="8"/>
      <c r="J15" s="1" t="s">
        <v>36</v>
      </c>
      <c r="K15" s="1">
        <f>I$6</f>
        <v>40</v>
      </c>
    </row>
    <row r="16" spans="1:11" x14ac:dyDescent="0.45">
      <c r="A16" s="6" t="s">
        <v>15</v>
      </c>
      <c r="B16" s="6"/>
      <c r="C16" s="1">
        <f>C15+I$3-C2</f>
        <v>600</v>
      </c>
      <c r="D16" s="1">
        <f>D15-I$6-C3</f>
        <v>90</v>
      </c>
      <c r="E16" s="1">
        <f>E15-C4</f>
        <v>100</v>
      </c>
      <c r="F16" s="1">
        <f>F15</f>
        <v>100</v>
      </c>
      <c r="G16" s="5" t="s">
        <v>38</v>
      </c>
      <c r="H16" s="5"/>
      <c r="I16" s="5"/>
      <c r="K16" s="1">
        <f>I$6+C$6</f>
        <v>60</v>
      </c>
    </row>
    <row r="17" spans="1:11" x14ac:dyDescent="0.45">
      <c r="A17" s="6" t="s">
        <v>16</v>
      </c>
      <c r="B17" s="6"/>
      <c r="C17" s="1">
        <f t="shared" ref="C17:C34" si="0">C16+I$3</f>
        <v>1000</v>
      </c>
      <c r="D17" s="1">
        <f>D16-I$6+C$9-C$6</f>
        <v>130</v>
      </c>
      <c r="E17" s="1">
        <f>E16+C$10</f>
        <v>130</v>
      </c>
      <c r="F17" s="1">
        <f t="shared" ref="F17:F26" si="1">F16</f>
        <v>100</v>
      </c>
      <c r="G17" s="5" t="s">
        <v>38</v>
      </c>
      <c r="H17" s="5"/>
      <c r="I17" s="5"/>
      <c r="J17" s="1" t="s">
        <v>41</v>
      </c>
      <c r="K17" s="1">
        <f t="shared" ref="K17" si="2">I$6+C$6</f>
        <v>60</v>
      </c>
    </row>
    <row r="18" spans="1:11" x14ac:dyDescent="0.45">
      <c r="A18" s="6" t="s">
        <v>17</v>
      </c>
      <c r="B18" s="6"/>
      <c r="C18" s="1">
        <f>C17+I$3-C2</f>
        <v>600</v>
      </c>
      <c r="D18" s="1">
        <f>D17-I$6+C$9-C$6-C3</f>
        <v>100</v>
      </c>
      <c r="E18" s="1">
        <f>E17+C$10-C4</f>
        <v>60</v>
      </c>
      <c r="F18" s="1">
        <f t="shared" si="1"/>
        <v>100</v>
      </c>
      <c r="G18" s="5" t="s">
        <v>39</v>
      </c>
      <c r="H18" s="5"/>
      <c r="I18" s="5"/>
      <c r="K18" s="1">
        <f>I$6+C$6*2.2</f>
        <v>84</v>
      </c>
    </row>
    <row r="19" spans="1:11" x14ac:dyDescent="0.45">
      <c r="A19" s="6" t="s">
        <v>18</v>
      </c>
      <c r="B19" s="6"/>
      <c r="C19" s="1">
        <f>C18+I$3</f>
        <v>1000</v>
      </c>
      <c r="D19" s="1">
        <f>D18-I$6+(C$9-C$6)*2.2</f>
        <v>236</v>
      </c>
      <c r="E19" s="1">
        <f>E18+C$10*2.2</f>
        <v>126</v>
      </c>
      <c r="F19" s="1">
        <f t="shared" si="1"/>
        <v>100</v>
      </c>
      <c r="G19" s="5" t="s">
        <v>39</v>
      </c>
      <c r="H19" s="5"/>
      <c r="I19" s="5"/>
      <c r="J19" s="1" t="s">
        <v>44</v>
      </c>
      <c r="K19" s="1">
        <f t="shared" ref="K19" si="3">I$6+C$6*2.2</f>
        <v>84</v>
      </c>
    </row>
    <row r="20" spans="1:11" x14ac:dyDescent="0.45">
      <c r="A20" s="6" t="s">
        <v>19</v>
      </c>
      <c r="B20" s="6"/>
      <c r="C20" s="1">
        <f>C19+I$3-D2</f>
        <v>400</v>
      </c>
      <c r="D20" s="1">
        <f>D19-I$6+(C$9-C$6)-D3</f>
        <v>106</v>
      </c>
      <c r="E20" s="1">
        <f>E19+C$10-D4</f>
        <v>6</v>
      </c>
      <c r="F20" s="1">
        <f t="shared" si="1"/>
        <v>100</v>
      </c>
      <c r="G20" s="5" t="s">
        <v>42</v>
      </c>
      <c r="H20" s="5"/>
      <c r="I20" s="5"/>
      <c r="J20" s="1" t="s">
        <v>62</v>
      </c>
      <c r="K20" s="1">
        <f>I$6+C$6*2.2+D$6</f>
        <v>134</v>
      </c>
    </row>
    <row r="21" spans="1:11" x14ac:dyDescent="0.45">
      <c r="A21" s="6" t="s">
        <v>20</v>
      </c>
      <c r="B21" s="6"/>
      <c r="C21" s="1">
        <f t="shared" si="0"/>
        <v>800</v>
      </c>
      <c r="D21" s="1">
        <f>D20-I$6+(C$9-C$6)*2.2</f>
        <v>242</v>
      </c>
      <c r="E21" s="1">
        <f>E20+C$10*2.2</f>
        <v>72</v>
      </c>
      <c r="F21" s="1">
        <f t="shared" si="1"/>
        <v>100</v>
      </c>
      <c r="G21" s="5" t="s">
        <v>42</v>
      </c>
      <c r="H21" s="5"/>
      <c r="I21" s="5"/>
      <c r="K21" s="1">
        <f t="shared" ref="K21:K25" si="4">I$6+C$6*2.2+D$6</f>
        <v>134</v>
      </c>
    </row>
    <row r="22" spans="1:11" x14ac:dyDescent="0.45">
      <c r="A22" s="6" t="s">
        <v>21</v>
      </c>
      <c r="B22" s="6"/>
      <c r="C22" s="1">
        <f t="shared" si="0"/>
        <v>1200</v>
      </c>
      <c r="D22" s="1">
        <f t="shared" ref="D22:D26" si="5">D21-I$6+(C$9-C$6)*2.2+(D$9-D$6)</f>
        <v>348</v>
      </c>
      <c r="E22" s="1">
        <f t="shared" ref="E22:E26" si="6">E21+C$10*2.2+D$10</f>
        <v>288</v>
      </c>
      <c r="F22" s="1">
        <f t="shared" si="1"/>
        <v>100</v>
      </c>
      <c r="G22" s="5" t="s">
        <v>42</v>
      </c>
      <c r="H22" s="5"/>
      <c r="I22" s="5"/>
      <c r="K22" s="1">
        <f t="shared" si="4"/>
        <v>134</v>
      </c>
    </row>
    <row r="23" spans="1:11" x14ac:dyDescent="0.45">
      <c r="A23" s="6" t="s">
        <v>22</v>
      </c>
      <c r="B23" s="6"/>
      <c r="C23" s="1">
        <f t="shared" si="0"/>
        <v>1600</v>
      </c>
      <c r="D23" s="1">
        <f t="shared" si="5"/>
        <v>454</v>
      </c>
      <c r="E23" s="1">
        <f t="shared" si="6"/>
        <v>504</v>
      </c>
      <c r="F23" s="1">
        <f t="shared" si="1"/>
        <v>100</v>
      </c>
      <c r="G23" s="5" t="s">
        <v>42</v>
      </c>
      <c r="H23" s="5"/>
      <c r="I23" s="5"/>
      <c r="K23" s="1">
        <f t="shared" si="4"/>
        <v>134</v>
      </c>
    </row>
    <row r="24" spans="1:11" x14ac:dyDescent="0.45">
      <c r="A24" s="6" t="s">
        <v>23</v>
      </c>
      <c r="B24" s="6"/>
      <c r="C24" s="1">
        <f t="shared" si="0"/>
        <v>2000</v>
      </c>
      <c r="D24" s="1">
        <f t="shared" si="5"/>
        <v>560</v>
      </c>
      <c r="E24" s="1">
        <f t="shared" si="6"/>
        <v>720</v>
      </c>
      <c r="F24" s="1">
        <f t="shared" si="1"/>
        <v>100</v>
      </c>
      <c r="G24" s="5" t="s">
        <v>42</v>
      </c>
      <c r="H24" s="5"/>
      <c r="I24" s="5"/>
      <c r="J24" s="1" t="s">
        <v>57</v>
      </c>
      <c r="K24" s="1">
        <f t="shared" si="4"/>
        <v>134</v>
      </c>
    </row>
    <row r="25" spans="1:11" x14ac:dyDescent="0.45">
      <c r="A25" s="6" t="s">
        <v>24</v>
      </c>
      <c r="B25" s="6"/>
      <c r="C25" s="1">
        <f>C24+I$3-E2</f>
        <v>400</v>
      </c>
      <c r="D25" s="1">
        <f>D24-I$6+(C$9-C$6)*2.2+(D$9-D$6)-E3</f>
        <v>466</v>
      </c>
      <c r="E25" s="1">
        <f>E24+C$10*2.2+D$10-E4</f>
        <v>36</v>
      </c>
      <c r="F25" s="1">
        <f t="shared" si="1"/>
        <v>100</v>
      </c>
      <c r="G25" s="5" t="s">
        <v>42</v>
      </c>
      <c r="H25" s="5"/>
      <c r="I25" s="5"/>
      <c r="K25" s="1">
        <f t="shared" si="4"/>
        <v>134</v>
      </c>
    </row>
    <row r="26" spans="1:11" x14ac:dyDescent="0.45">
      <c r="A26" s="6" t="s">
        <v>25</v>
      </c>
      <c r="B26" s="6"/>
      <c r="C26" s="1">
        <f t="shared" si="0"/>
        <v>800</v>
      </c>
      <c r="D26" s="1">
        <f t="shared" si="5"/>
        <v>572</v>
      </c>
      <c r="E26" s="1">
        <f t="shared" si="6"/>
        <v>252</v>
      </c>
      <c r="F26" s="1">
        <f t="shared" si="1"/>
        <v>100</v>
      </c>
      <c r="G26" s="5" t="s">
        <v>45</v>
      </c>
      <c r="H26" s="5"/>
      <c r="I26" s="5"/>
      <c r="J26" s="1" t="s">
        <v>40</v>
      </c>
      <c r="K26" s="1">
        <f>I$6+C$6*2.2+D$6+E$6</f>
        <v>384</v>
      </c>
    </row>
    <row r="27" spans="1:11" x14ac:dyDescent="0.45">
      <c r="A27" s="6" t="s">
        <v>26</v>
      </c>
      <c r="B27" s="6"/>
      <c r="C27" s="1">
        <f>C26+I$3-C2</f>
        <v>400</v>
      </c>
      <c r="D27" s="1">
        <f>D26-I$6+(C$9-C$6)*2.2+(D$9-D$6)-E$6-C3</f>
        <v>358</v>
      </c>
      <c r="E27" s="1">
        <f>E26+C$10*2.2+D$10-E$7-C4</f>
        <v>268</v>
      </c>
      <c r="F27" s="1">
        <f>F26+E$11</f>
        <v>160</v>
      </c>
      <c r="G27" s="5" t="s">
        <v>56</v>
      </c>
      <c r="H27" s="5"/>
      <c r="I27" s="5"/>
      <c r="K27" s="1">
        <f>I$6+C$6*2.2*2.2+D$6+E$6</f>
        <v>436.8</v>
      </c>
    </row>
    <row r="28" spans="1:11" x14ac:dyDescent="0.45">
      <c r="A28" s="6" t="s">
        <v>27</v>
      </c>
      <c r="B28" s="6"/>
      <c r="C28" s="1">
        <f t="shared" si="0"/>
        <v>800</v>
      </c>
      <c r="D28" s="1">
        <f>D27-I$6+(C$9-C$6)*2.2*2.2+(D$9-D$6)-E$6</f>
        <v>425.20000000000005</v>
      </c>
      <c r="E28" s="1">
        <f>E27+C$10*2.2*2.2+D$10-E$7</f>
        <v>463.20000000000005</v>
      </c>
      <c r="F28" s="1">
        <f t="shared" ref="F28:F39" si="7">F27+E$11</f>
        <v>220</v>
      </c>
      <c r="G28" s="5" t="s">
        <v>56</v>
      </c>
      <c r="H28" s="5"/>
      <c r="I28" s="5"/>
      <c r="K28" s="1">
        <f t="shared" ref="K28:K32" si="8">I$6+C$6*2.2*2.2+D$6+E$6</f>
        <v>436.8</v>
      </c>
    </row>
    <row r="29" spans="1:11" x14ac:dyDescent="0.45">
      <c r="A29" s="6" t="s">
        <v>28</v>
      </c>
      <c r="B29" s="6"/>
      <c r="C29" s="1">
        <f t="shared" si="0"/>
        <v>1200</v>
      </c>
      <c r="D29" s="1">
        <f t="shared" ref="D29:D33" si="9">D28-I$6+(C$9-C$6)*2.2*2.2+(D$9-D$6)-E$6</f>
        <v>492.40000000000009</v>
      </c>
      <c r="E29" s="1">
        <f t="shared" ref="E29:E39" si="10">E28+C$10*2.2*2.2+D$10-E$7</f>
        <v>658.40000000000009</v>
      </c>
      <c r="F29" s="1">
        <f t="shared" si="7"/>
        <v>280</v>
      </c>
      <c r="G29" s="5" t="s">
        <v>56</v>
      </c>
      <c r="H29" s="5"/>
      <c r="I29" s="5"/>
      <c r="K29" s="1">
        <f t="shared" si="8"/>
        <v>436.8</v>
      </c>
    </row>
    <row r="30" spans="1:11" x14ac:dyDescent="0.45">
      <c r="A30" s="6" t="s">
        <v>29</v>
      </c>
      <c r="B30" s="6"/>
      <c r="C30" s="1">
        <f t="shared" si="0"/>
        <v>1600</v>
      </c>
      <c r="D30" s="1">
        <f t="shared" si="9"/>
        <v>559.60000000000014</v>
      </c>
      <c r="E30" s="1">
        <f t="shared" si="10"/>
        <v>853.60000000000014</v>
      </c>
      <c r="F30" s="1">
        <f t="shared" si="7"/>
        <v>340</v>
      </c>
      <c r="G30" s="5" t="s">
        <v>56</v>
      </c>
      <c r="H30" s="5"/>
      <c r="I30" s="5"/>
      <c r="K30" s="1">
        <f t="shared" si="8"/>
        <v>436.8</v>
      </c>
    </row>
    <row r="31" spans="1:11" x14ac:dyDescent="0.45">
      <c r="A31" s="6" t="s">
        <v>30</v>
      </c>
      <c r="B31" s="6"/>
      <c r="C31" s="1">
        <f t="shared" si="0"/>
        <v>2000</v>
      </c>
      <c r="D31" s="1">
        <f t="shared" si="9"/>
        <v>626.80000000000018</v>
      </c>
      <c r="E31" s="1">
        <f t="shared" si="10"/>
        <v>1048.8000000000002</v>
      </c>
      <c r="F31" s="1">
        <f t="shared" si="7"/>
        <v>400</v>
      </c>
      <c r="G31" s="5" t="s">
        <v>56</v>
      </c>
      <c r="H31" s="5"/>
      <c r="I31" s="5"/>
      <c r="J31" s="1" t="s">
        <v>58</v>
      </c>
      <c r="K31" s="1">
        <f t="shared" si="8"/>
        <v>436.8</v>
      </c>
    </row>
    <row r="32" spans="1:11" x14ac:dyDescent="0.45">
      <c r="A32" s="6" t="s">
        <v>31</v>
      </c>
      <c r="B32" s="6"/>
      <c r="C32" s="1">
        <f>C31+I$3-F2</f>
        <v>400</v>
      </c>
      <c r="D32" s="1">
        <f>D31-I$6+(C$9-C$6)*2.2*2.2+(D$9-D$6)-E$6-F3</f>
        <v>294.00000000000023</v>
      </c>
      <c r="E32" s="1">
        <f>E31+C$10*2.2*2.2+D$10-E$7-F4</f>
        <v>844.00000000000023</v>
      </c>
      <c r="F32" s="1">
        <f>F31+E$11-F5</f>
        <v>160</v>
      </c>
      <c r="G32" s="5" t="s">
        <v>56</v>
      </c>
      <c r="H32" s="5"/>
      <c r="I32" s="5"/>
      <c r="K32" s="1">
        <f t="shared" si="8"/>
        <v>436.8</v>
      </c>
    </row>
    <row r="33" spans="1:11" x14ac:dyDescent="0.45">
      <c r="A33" s="6" t="s">
        <v>32</v>
      </c>
      <c r="B33" s="6"/>
      <c r="C33" s="1">
        <f t="shared" si="0"/>
        <v>800</v>
      </c>
      <c r="D33" s="1">
        <f t="shared" si="9"/>
        <v>361.20000000000027</v>
      </c>
      <c r="E33" s="1">
        <f>E32+C$10*2.2*2.2+D$10-E$7</f>
        <v>1039.2000000000003</v>
      </c>
      <c r="F33" s="1">
        <f t="shared" si="7"/>
        <v>220</v>
      </c>
      <c r="G33" s="5" t="s">
        <v>59</v>
      </c>
      <c r="H33" s="5"/>
      <c r="I33" s="5"/>
      <c r="K33" s="1">
        <f>I$6+C$6*2.2*2.2+D$6+E$6+F$6</f>
        <v>536.79999999999995</v>
      </c>
    </row>
    <row r="34" spans="1:11" x14ac:dyDescent="0.45">
      <c r="A34" s="6" t="s">
        <v>33</v>
      </c>
      <c r="B34" s="6"/>
      <c r="C34" s="1">
        <f t="shared" si="0"/>
        <v>1200</v>
      </c>
      <c r="D34" s="1">
        <f>D33-I$6+(C$9-C$6)*2.2*2.2+(D$9-D$6)-E$6+(F$9-F$6)</f>
        <v>828.40000000000032</v>
      </c>
      <c r="E34" s="1">
        <f>E33+C$10*2.2*2.2+D$10-E$7-F$7</f>
        <v>1234.4000000000003</v>
      </c>
      <c r="F34" s="1">
        <f t="shared" si="7"/>
        <v>280</v>
      </c>
      <c r="G34" s="5" t="s">
        <v>59</v>
      </c>
      <c r="H34" s="5"/>
      <c r="I34" s="5"/>
      <c r="K34" s="1">
        <f t="shared" ref="K34:K38" si="11">I$6+C$6*2.2*2.2+D$6+E$6+F$6</f>
        <v>536.79999999999995</v>
      </c>
    </row>
    <row r="35" spans="1:11" x14ac:dyDescent="0.45">
      <c r="A35" s="6" t="s">
        <v>46</v>
      </c>
      <c r="B35" s="6"/>
      <c r="C35" s="1">
        <f t="shared" ref="C35" si="12">C34+I$3</f>
        <v>1600</v>
      </c>
      <c r="D35" s="1">
        <f t="shared" ref="D35:D39" si="13">D34-I$6+(C$9-C$6)*2.2*2.2+(D$9-D$6)-E$6+(F$9-F$6)</f>
        <v>1295.6000000000004</v>
      </c>
      <c r="E35" s="1">
        <f>E34+C$10*2.2*2.2+D$10-E$7-F$7</f>
        <v>1429.6000000000004</v>
      </c>
      <c r="F35" s="1">
        <f t="shared" si="7"/>
        <v>340</v>
      </c>
      <c r="G35" s="5" t="s">
        <v>59</v>
      </c>
      <c r="H35" s="5"/>
      <c r="I35" s="5"/>
      <c r="K35" s="1">
        <f t="shared" si="11"/>
        <v>536.79999999999995</v>
      </c>
    </row>
    <row r="36" spans="1:11" x14ac:dyDescent="0.45">
      <c r="A36" s="6" t="s">
        <v>47</v>
      </c>
      <c r="B36" s="6"/>
      <c r="C36" s="1">
        <f>C35+I$3</f>
        <v>2000</v>
      </c>
      <c r="D36" s="1">
        <f t="shared" si="13"/>
        <v>1762.8000000000004</v>
      </c>
      <c r="E36" s="1">
        <f>E35+C$10*2.2*2.2+D$10-E$7-F$7</f>
        <v>1624.8000000000004</v>
      </c>
      <c r="F36" s="1">
        <f t="shared" si="7"/>
        <v>400</v>
      </c>
      <c r="G36" s="5" t="s">
        <v>59</v>
      </c>
      <c r="H36" s="5"/>
      <c r="I36" s="5"/>
      <c r="J36" s="1" t="s">
        <v>61</v>
      </c>
      <c r="K36" s="1">
        <f t="shared" si="11"/>
        <v>536.79999999999995</v>
      </c>
    </row>
    <row r="37" spans="1:11" x14ac:dyDescent="0.45">
      <c r="A37" s="6" t="s">
        <v>48</v>
      </c>
      <c r="B37" s="6"/>
      <c r="C37" s="1">
        <f>C36+I$3-G2</f>
        <v>400</v>
      </c>
      <c r="D37" s="1">
        <f>D36-I$6+(C$9-C$6)*2.2*2.2+(D$9-D$6)-E$6+(F$9-F$6)-G3</f>
        <v>1630.0000000000005</v>
      </c>
      <c r="E37" s="1">
        <f>E36+C$10*2.2*2.2+D$10-E$7-G4</f>
        <v>120.00000000000045</v>
      </c>
      <c r="F37" s="1">
        <f>F36+E$11-G5</f>
        <v>60</v>
      </c>
      <c r="G37" s="5" t="s">
        <v>59</v>
      </c>
      <c r="H37" s="5"/>
      <c r="I37" s="5"/>
      <c r="K37" s="1">
        <f t="shared" si="11"/>
        <v>536.79999999999995</v>
      </c>
    </row>
    <row r="38" spans="1:11" x14ac:dyDescent="0.45">
      <c r="A38" s="6" t="s">
        <v>49</v>
      </c>
      <c r="B38" s="6"/>
      <c r="C38" s="1">
        <f t="shared" ref="C38:C44" si="14">C37+I$3</f>
        <v>800</v>
      </c>
      <c r="D38" s="1">
        <f t="shared" si="13"/>
        <v>2097.2000000000007</v>
      </c>
      <c r="E38" s="1">
        <f>E37+C$10*2.2*2.2+D$10-E$7-F$7</f>
        <v>315.2000000000005</v>
      </c>
      <c r="F38" s="1">
        <f t="shared" si="7"/>
        <v>120</v>
      </c>
      <c r="G38" s="5" t="s">
        <v>59</v>
      </c>
      <c r="H38" s="5"/>
      <c r="I38" s="5"/>
      <c r="K38" s="1">
        <f t="shared" si="11"/>
        <v>536.79999999999995</v>
      </c>
    </row>
    <row r="39" spans="1:11" x14ac:dyDescent="0.45">
      <c r="A39" s="6" t="s">
        <v>50</v>
      </c>
      <c r="B39" s="6"/>
      <c r="C39" s="1">
        <f t="shared" si="14"/>
        <v>1200</v>
      </c>
      <c r="D39" s="1">
        <f t="shared" si="13"/>
        <v>2564.4000000000005</v>
      </c>
      <c r="E39" s="1">
        <f>E38+C$10*2.2*2.2+D$10-E$7-F$7</f>
        <v>510.40000000000055</v>
      </c>
      <c r="F39" s="1">
        <f t="shared" si="7"/>
        <v>180</v>
      </c>
      <c r="G39" s="5" t="s">
        <v>60</v>
      </c>
      <c r="H39" s="5"/>
      <c r="I39" s="5"/>
      <c r="K39" s="1">
        <f>I$6+C$6*2.2*2.2+D$6+E$6+F$6+G$6</f>
        <v>1336.8</v>
      </c>
    </row>
    <row r="40" spans="1:11" x14ac:dyDescent="0.45">
      <c r="A40" s="6" t="s">
        <v>51</v>
      </c>
      <c r="B40" s="6"/>
      <c r="C40" s="1">
        <f t="shared" si="14"/>
        <v>1600</v>
      </c>
      <c r="D40" s="1">
        <f>D39-I$6+(C$9-C$6)*2.2*2.2+(D$9-D$6)-E$6+(F$9-F$6)-G$6</f>
        <v>2231.6000000000004</v>
      </c>
      <c r="E40" s="1">
        <f>E39+C$10*2.2*2.2+D$10-E$7-F$7-G$7</f>
        <v>405.60000000000059</v>
      </c>
      <c r="F40" s="1">
        <f>F39+E$11+(G$11-G$8)</f>
        <v>440</v>
      </c>
      <c r="G40" s="5" t="s">
        <v>60</v>
      </c>
      <c r="H40" s="5"/>
      <c r="I40" s="5"/>
      <c r="K40" s="1">
        <f t="shared" ref="K40:K44" si="15">I$6+C$6*2.2*2.2+D$6+E$6+F$6+G$6</f>
        <v>1336.8</v>
      </c>
    </row>
    <row r="41" spans="1:11" x14ac:dyDescent="0.45">
      <c r="A41" s="6" t="s">
        <v>52</v>
      </c>
      <c r="B41" s="6"/>
      <c r="C41" s="1">
        <f t="shared" si="14"/>
        <v>2000</v>
      </c>
      <c r="D41" s="1">
        <f t="shared" ref="D41:D44" si="16">D40-I$6+(C$9-C$6)*2.2*2.2+(D$9-D$6)-E$6+(F$9-F$6)-G$6</f>
        <v>1898.8000000000002</v>
      </c>
      <c r="E41" s="1">
        <f>E40+C$10*2.2*2.2+D$10-E$7-F$7-G$7</f>
        <v>300.80000000000064</v>
      </c>
      <c r="F41" s="1">
        <f t="shared" ref="F41:F44" si="17">F40+E$11+(G$11-G$8)</f>
        <v>700</v>
      </c>
      <c r="G41" s="5" t="s">
        <v>60</v>
      </c>
      <c r="H41" s="5"/>
      <c r="I41" s="5"/>
      <c r="K41" s="1">
        <f t="shared" si="15"/>
        <v>1336.8</v>
      </c>
    </row>
    <row r="42" spans="1:11" x14ac:dyDescent="0.45">
      <c r="A42" s="6" t="s">
        <v>53</v>
      </c>
      <c r="B42" s="6"/>
      <c r="C42" s="1">
        <f t="shared" si="14"/>
        <v>2400</v>
      </c>
      <c r="D42" s="1">
        <f t="shared" si="16"/>
        <v>1566</v>
      </c>
      <c r="E42" s="1">
        <f>E41+C$10*2.2*2.2+D$10-E$7-F$7-G$7</f>
        <v>196.00000000000068</v>
      </c>
      <c r="F42" s="1">
        <f t="shared" si="17"/>
        <v>960</v>
      </c>
      <c r="G42" s="5" t="s">
        <v>60</v>
      </c>
      <c r="H42" s="5"/>
      <c r="I42" s="5"/>
      <c r="K42" s="1">
        <f t="shared" si="15"/>
        <v>1336.8</v>
      </c>
    </row>
    <row r="43" spans="1:11" x14ac:dyDescent="0.45">
      <c r="A43" s="6" t="s">
        <v>54</v>
      </c>
      <c r="B43" s="6"/>
      <c r="C43" s="1">
        <f t="shared" si="14"/>
        <v>2800</v>
      </c>
      <c r="D43" s="1">
        <f t="shared" si="16"/>
        <v>1233.2</v>
      </c>
      <c r="E43" s="1">
        <f>E42+C$10*2.2*2.2+D$10-E$7-F$7-G$7</f>
        <v>91.200000000000728</v>
      </c>
      <c r="F43" s="1">
        <f t="shared" si="17"/>
        <v>1220</v>
      </c>
      <c r="G43" s="5" t="s">
        <v>60</v>
      </c>
      <c r="H43" s="5"/>
      <c r="I43" s="5"/>
      <c r="K43" s="1">
        <f t="shared" si="15"/>
        <v>1336.8</v>
      </c>
    </row>
    <row r="44" spans="1:11" x14ac:dyDescent="0.45">
      <c r="A44" s="6" t="s">
        <v>55</v>
      </c>
      <c r="B44" s="6"/>
      <c r="C44" s="1">
        <f t="shared" si="14"/>
        <v>3200</v>
      </c>
      <c r="D44" s="1">
        <f t="shared" si="16"/>
        <v>900.40000000000009</v>
      </c>
      <c r="E44" s="1">
        <f>E43+C$10*2.2*2.2+D$10-E$7-F$7-G$7</f>
        <v>-13.599999999999227</v>
      </c>
      <c r="F44" s="1">
        <f t="shared" si="17"/>
        <v>1480</v>
      </c>
      <c r="G44" s="5" t="s">
        <v>60</v>
      </c>
      <c r="H44" s="5"/>
      <c r="I44" s="5"/>
      <c r="K44" s="1">
        <f t="shared" si="15"/>
        <v>1336.8</v>
      </c>
    </row>
    <row r="45" spans="1:11" x14ac:dyDescent="0.45">
      <c r="A45" s="6"/>
      <c r="B45" s="6"/>
    </row>
  </sheetData>
  <mergeCells count="67">
    <mergeCell ref="A2:A5"/>
    <mergeCell ref="A6:A8"/>
    <mergeCell ref="A9:A11"/>
    <mergeCell ref="A12:B12"/>
    <mergeCell ref="A14:B14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34:B34"/>
    <mergeCell ref="G14:I14"/>
    <mergeCell ref="G15:I15"/>
    <mergeCell ref="G16:I16"/>
    <mergeCell ref="G18:I18"/>
    <mergeCell ref="G19:I19"/>
    <mergeCell ref="G20:I20"/>
    <mergeCell ref="G21:I21"/>
    <mergeCell ref="A27:B27"/>
    <mergeCell ref="A28:B28"/>
    <mergeCell ref="A29:B29"/>
    <mergeCell ref="A30:B30"/>
    <mergeCell ref="A31:B31"/>
    <mergeCell ref="A32:B32"/>
    <mergeCell ref="A21:B21"/>
    <mergeCell ref="A22:B22"/>
    <mergeCell ref="A40:B40"/>
    <mergeCell ref="G17:I17"/>
    <mergeCell ref="G34:I34"/>
    <mergeCell ref="G28:I28"/>
    <mergeCell ref="G29:I29"/>
    <mergeCell ref="G30:I30"/>
    <mergeCell ref="G31:I31"/>
    <mergeCell ref="G32:I32"/>
    <mergeCell ref="G33:I33"/>
    <mergeCell ref="G22:I22"/>
    <mergeCell ref="G23:I23"/>
    <mergeCell ref="G24:I24"/>
    <mergeCell ref="G25:I25"/>
    <mergeCell ref="G26:I26"/>
    <mergeCell ref="G27:I27"/>
    <mergeCell ref="A33:B33"/>
    <mergeCell ref="A35:B35"/>
    <mergeCell ref="A36:B36"/>
    <mergeCell ref="A37:B37"/>
    <mergeCell ref="A38:B38"/>
    <mergeCell ref="A39:B39"/>
    <mergeCell ref="G35:I35"/>
    <mergeCell ref="G36:I36"/>
    <mergeCell ref="G37:I37"/>
    <mergeCell ref="G38:I38"/>
    <mergeCell ref="G39:I39"/>
    <mergeCell ref="A41:B41"/>
    <mergeCell ref="A42:B42"/>
    <mergeCell ref="A43:B43"/>
    <mergeCell ref="A44:B44"/>
    <mergeCell ref="A45:B45"/>
    <mergeCell ref="G40:I40"/>
    <mergeCell ref="G41:I41"/>
    <mergeCell ref="G42:I42"/>
    <mergeCell ref="G43:I43"/>
    <mergeCell ref="G44:I44"/>
  </mergeCells>
  <phoneticPr fontId="1" type="noConversion"/>
  <pageMargins left="0.7" right="0.7" top="0.75" bottom="0.75" header="0.3" footer="0.3"/>
  <pageSetup orientation="portrait" r:id="rId1"/>
  <ignoredErrors>
    <ignoredError sqref="C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Kourosh Khounsari</dc:creator>
  <cp:lastModifiedBy>Kourosh Khounsari</cp:lastModifiedBy>
  <dcterms:created xsi:type="dcterms:W3CDTF">2023-12-20T09:16:52Z</dcterms:created>
  <dcterms:modified xsi:type="dcterms:W3CDTF">2023-12-20T11:20:08Z</dcterms:modified>
</cp:coreProperties>
</file>