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880" yWindow="-120" windowWidth="29040" windowHeight="15840" tabRatio="600" firstSheet="1" activeTab="4" autoFilterDateGrouping="1"/>
  </bookViews>
  <sheets>
    <sheet xmlns:r="http://schemas.openxmlformats.org/officeDocument/2006/relationships" name="CL_County" sheetId="1" state="hidden" r:id="rId1"/>
    <sheet xmlns:r="http://schemas.openxmlformats.org/officeDocument/2006/relationships" name="mainsheet" sheetId="2" state="visible" r:id="rId2"/>
    <sheet xmlns:r="http://schemas.openxmlformats.org/officeDocument/2006/relationships" name="KE_County" sheetId="3" state="hidden" r:id="rId3"/>
    <sheet xmlns:r="http://schemas.openxmlformats.org/officeDocument/2006/relationships" name="KE-US-301-MP-7.55-8.0" sheetId="4" state="visible" r:id="rId4"/>
    <sheet xmlns:r="http://schemas.openxmlformats.org/officeDocument/2006/relationships" name="AA-CO 17-MP-0.5-1.0" sheetId="5" state="visible" r:id="rId5"/>
    <sheet xmlns:r="http://schemas.openxmlformats.org/officeDocument/2006/relationships" name="MO-IS 370-MP-2.0-3.0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0.0"/>
    <numFmt numFmtId="166" formatCode="_(* #,##0_);_(* \(#,##0\);_(* &quot;-&quot;??_);_(@_)"/>
  </numFmts>
  <fonts count="10">
    <font>
      <name val="Calibri"/>
      <family val="2"/>
      <color theme="1"/>
      <sz val="11"/>
      <scheme val="minor"/>
    </font>
    <font>
      <name val="Bookman Old Style"/>
      <family val="1"/>
      <b val="1"/>
      <color theme="1"/>
      <sz val="14"/>
    </font>
    <font>
      <name val="Bookman Old Style"/>
      <family val="1"/>
      <color theme="1"/>
      <sz val="11"/>
    </font>
    <font>
      <name val="Bookman Old Style"/>
      <family val="2"/>
      <color theme="1"/>
      <sz val="11"/>
    </font>
    <font>
      <name val="Calibri"/>
      <family val="2"/>
      <b val="1"/>
      <color indexed="8"/>
      <sz val="14"/>
      <scheme val="minor"/>
    </font>
    <font>
      <name val="Calibri"/>
      <family val="2"/>
      <b val="1"/>
      <color indexed="8"/>
      <sz val="12"/>
      <scheme val="minor"/>
    </font>
    <font>
      <name val="Calibri"/>
      <family val="2"/>
      <b val="1"/>
      <color rgb="FFC00000"/>
      <sz val="14"/>
      <scheme val="minor"/>
    </font>
    <font>
      <name val="Bookman Old Style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</fonts>
  <fills count="8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8" fillId="0" borderId="0"/>
    <xf numFmtId="43" fontId="8" fillId="0" borderId="0"/>
  </cellStyleXfs>
  <cellXfs count="62"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164" fontId="5" fillId="4" borderId="6" applyAlignment="1" pivotButton="0" quotePrefix="0" xfId="0">
      <alignment horizontal="center" vertical="center"/>
    </xf>
    <xf numFmtId="164" fontId="5" fillId="5" borderId="6" applyAlignment="1" pivotButton="0" quotePrefix="0" xfId="0">
      <alignment horizontal="center" vertical="center"/>
    </xf>
    <xf numFmtId="164" fontId="6" fillId="4" borderId="7" applyAlignment="1" pivotButton="0" quotePrefix="0" xfId="0">
      <alignment horizontal="center" vertical="center"/>
    </xf>
    <xf numFmtId="164" fontId="6" fillId="5" borderId="7" applyAlignment="1" pivotButton="0" quotePrefix="0" xfId="0">
      <alignment horizontal="center" vertical="center"/>
    </xf>
    <xf numFmtId="0" fontId="7" fillId="0" borderId="0" pivotButton="0" quotePrefix="0" xfId="0"/>
    <xf numFmtId="3" fontId="2" fillId="0" borderId="0" pivotButton="0" quotePrefix="0" xfId="0"/>
    <xf numFmtId="0" fontId="7" fillId="6" borderId="0" pivotButton="0" quotePrefix="0" xfId="0"/>
    <xf numFmtId="3" fontId="7" fillId="6" borderId="0" pivotButton="0" quotePrefix="0" xfId="0"/>
    <xf numFmtId="1" fontId="7" fillId="6" borderId="0" pivotButton="0" quotePrefix="0" xfId="0"/>
    <xf numFmtId="0" fontId="2" fillId="7" borderId="8" applyAlignment="1" pivotButton="0" quotePrefix="0" xfId="0">
      <alignment horizontal="center"/>
    </xf>
    <xf numFmtId="0" fontId="7" fillId="6" borderId="10" applyAlignment="1" pivotButton="0" quotePrefix="0" xfId="0">
      <alignment horizontal="center"/>
    </xf>
    <xf numFmtId="0" fontId="2" fillId="6" borderId="12" pivotButton="0" quotePrefix="0" xfId="0"/>
    <xf numFmtId="1" fontId="2" fillId="0" borderId="0" pivotButton="0" quotePrefix="0" xfId="0"/>
    <xf numFmtId="165" fontId="5" fillId="0" borderId="5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right"/>
    </xf>
    <xf numFmtId="0" fontId="2" fillId="0" borderId="0" pivotButton="0" quotePrefix="0" xfId="0"/>
    <xf numFmtId="166" fontId="2" fillId="0" borderId="0" pivotButton="0" quotePrefix="0" xfId="1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7" fillId="4" borderId="0" pivotButton="0" quotePrefix="0" xfId="0"/>
    <xf numFmtId="3" fontId="7" fillId="4" borderId="0" pivotButton="0" quotePrefix="0" xfId="0"/>
    <xf numFmtId="0" fontId="7" fillId="4" borderId="10" applyAlignment="1" pivotButton="0" quotePrefix="0" xfId="0">
      <alignment horizontal="center"/>
    </xf>
    <xf numFmtId="0" fontId="2" fillId="4" borderId="12" pivotButton="0" quotePrefix="0" xfId="0"/>
    <xf numFmtId="164" fontId="6" fillId="4" borderId="0" applyAlignment="1" pivotButton="0" quotePrefix="0" xfId="0">
      <alignment horizontal="center" vertical="center"/>
    </xf>
    <xf numFmtId="0" fontId="0" fillId="4" borderId="0" pivotButton="0" quotePrefix="0" xfId="0"/>
    <xf numFmtId="0" fontId="5" fillId="4" borderId="0" applyAlignment="1" pivotButton="0" quotePrefix="0" xfId="0">
      <alignment horizontal="right" vertical="center"/>
    </xf>
    <xf numFmtId="165" fontId="5" fillId="4" borderId="0" applyAlignment="1" pivotButton="0" quotePrefix="0" xfId="0">
      <alignment horizontal="right" vertical="center"/>
    </xf>
    <xf numFmtId="0" fontId="0" fillId="5" borderId="0" pivotButton="0" quotePrefix="0" xfId="0"/>
    <xf numFmtId="0" fontId="2" fillId="5" borderId="0" pivotButton="0" quotePrefix="0" xfId="0"/>
    <xf numFmtId="0" fontId="9" fillId="5" borderId="0" applyAlignment="1" pivotButton="0" quotePrefix="0" xfId="0">
      <alignment horizontal="center"/>
    </xf>
    <xf numFmtId="0" fontId="7" fillId="5" borderId="0" pivotButton="0" quotePrefix="0" xfId="0"/>
    <xf numFmtId="1" fontId="7" fillId="5" borderId="0" pivotButton="0" quotePrefix="0" xfId="0"/>
    <xf numFmtId="0" fontId="7" fillId="5" borderId="10" applyAlignment="1" pivotButton="0" quotePrefix="0" xfId="0">
      <alignment horizontal="center"/>
    </xf>
    <xf numFmtId="0" fontId="2" fillId="5" borderId="12" pivotButton="0" quotePrefix="0" xfId="0"/>
    <xf numFmtId="3" fontId="7" fillId="5" borderId="0" pivotButton="0" quotePrefix="0" xfId="0"/>
    <xf numFmtId="1" fontId="7" fillId="5" borderId="0" applyAlignment="1" pivotButton="0" quotePrefix="0" xfId="0">
      <alignment horizontal="center"/>
    </xf>
    <xf numFmtId="165" fontId="5" fillId="4" borderId="5" applyAlignment="1" pivotButton="0" quotePrefix="0" xfId="0">
      <alignment horizontal="center" vertical="center"/>
    </xf>
    <xf numFmtId="1" fontId="7" fillId="0" borderId="0" pivotButton="0" quotePrefix="0" xfId="0"/>
    <xf numFmtId="3" fontId="7" fillId="0" borderId="0" pivotButton="0" quotePrefix="0" xfId="0"/>
    <xf numFmtId="0" fontId="0" fillId="0" borderId="0" pivotButton="0" quotePrefix="0" xfId="0"/>
    <xf numFmtId="1" fontId="2" fillId="0" borderId="9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1" fontId="7" fillId="6" borderId="11" applyAlignment="1" pivotButton="0" quotePrefix="0" xfId="0">
      <alignment horizontal="right"/>
    </xf>
    <xf numFmtId="0" fontId="0" fillId="0" borderId="15" pivotButton="0" quotePrefix="0" xfId="0"/>
    <xf numFmtId="0" fontId="1" fillId="2" borderId="0" applyAlignment="1" pivotButton="0" quotePrefix="0" xfId="0">
      <alignment horizontal="center"/>
    </xf>
    <xf numFmtId="0" fontId="0" fillId="0" borderId="0" pivotButton="0" quotePrefix="0" xfId="0"/>
    <xf numFmtId="0" fontId="4" fillId="0" borderId="7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right" vertical="center"/>
    </xf>
    <xf numFmtId="165" fontId="5" fillId="0" borderId="1" applyAlignment="1" pivotButton="0" quotePrefix="0" xfId="0">
      <alignment horizontal="right" vertical="center"/>
    </xf>
    <xf numFmtId="1" fontId="7" fillId="4" borderId="11" applyAlignment="1" pivotButton="0" quotePrefix="0" xfId="0">
      <alignment horizontal="right"/>
    </xf>
    <xf numFmtId="0" fontId="7" fillId="0" borderId="0" applyAlignment="1" pivotButton="0" quotePrefix="0" xfId="0">
      <alignment horizontal="right"/>
    </xf>
    <xf numFmtId="1" fontId="7" fillId="0" borderId="9" applyAlignment="1" pivotButton="0" quotePrefix="0" xfId="0">
      <alignment horizontal="center"/>
    </xf>
    <xf numFmtId="1" fontId="7" fillId="5" borderId="11" applyAlignment="1" pivotButton="0" quotePrefix="0" xfId="0">
      <alignment horizontal="right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2"/>
  <sheetViews>
    <sheetView topLeftCell="A46" workbookViewId="0">
      <selection activeCell="J23" sqref="J23"/>
    </sheetView>
  </sheetViews>
  <sheetFormatPr baseColWidth="8" defaultRowHeight="15"/>
  <cols>
    <col width="13.7109375" bestFit="1" customWidth="1" style="52" min="2" max="2"/>
    <col width="9" bestFit="1" customWidth="1" style="52" min="3" max="3"/>
    <col width="34.42578125" bestFit="1" customWidth="1" style="52" min="4" max="4"/>
    <col width="9" bestFit="1" customWidth="1" style="52" min="5" max="6"/>
    <col width="13" bestFit="1" customWidth="1" style="52" min="7" max="7"/>
    <col width="11.7109375" bestFit="1" customWidth="1" style="52" min="8" max="8"/>
    <col width="11.28515625" bestFit="1" customWidth="1" style="52" min="9" max="9"/>
    <col width="12.42578125" bestFit="1" customWidth="1" style="52" min="10" max="10"/>
    <col width="9.85546875" bestFit="1" customWidth="1" style="52" min="11" max="11"/>
    <col width="12" bestFit="1" customWidth="1" style="52" min="12" max="12"/>
  </cols>
  <sheetData>
    <row r="1" ht="18" customHeight="1" s="52">
      <c r="A1" s="51" t="inlineStr">
        <is>
          <t xml:space="preserve"> MD 26 - MP 0.00 to 1.92 (Crack Sealing Quantity)</t>
        </is>
      </c>
      <c r="J1" s="24" t="n"/>
    </row>
    <row r="2">
      <c r="A2" s="21" t="n"/>
      <c r="B2" s="21" t="n"/>
      <c r="C2" s="21" t="n"/>
      <c r="D2" s="21" t="n"/>
      <c r="E2" s="21" t="n"/>
      <c r="F2" s="21" t="n"/>
      <c r="G2" s="21" t="n"/>
      <c r="H2" s="21" t="n"/>
      <c r="I2" s="21" t="n"/>
      <c r="J2" s="21" t="n"/>
    </row>
    <row r="3">
      <c r="A3" s="21" t="n"/>
      <c r="B3" s="21" t="n"/>
      <c r="C3" s="21" t="n"/>
      <c r="D3" s="21" t="inlineStr">
        <is>
          <t>BMP</t>
        </is>
      </c>
      <c r="E3" s="21" t="n">
        <v>0</v>
      </c>
      <c r="F3" s="21" t="n"/>
      <c r="G3" s="21" t="inlineStr">
        <is>
          <t>Crack Seal</t>
        </is>
      </c>
      <c r="H3" s="21" t="inlineStr">
        <is>
          <t>1 Lbs/5 ft</t>
        </is>
      </c>
      <c r="I3" s="21" t="n"/>
      <c r="J3" s="21" t="inlineStr">
        <is>
          <t>Crack ≤ 1"</t>
        </is>
      </c>
      <c r="K3" s="21" t="n"/>
      <c r="L3" s="21" t="n"/>
    </row>
    <row r="4">
      <c r="A4" s="21" t="n"/>
      <c r="B4" s="21" t="n"/>
      <c r="C4" s="21" t="n"/>
      <c r="D4" s="21" t="inlineStr">
        <is>
          <t>EMP</t>
        </is>
      </c>
      <c r="E4" s="21" t="n">
        <v>1.92</v>
      </c>
      <c r="F4" s="21" t="n"/>
      <c r="G4" s="21" t="inlineStr">
        <is>
          <t xml:space="preserve">Mastic </t>
        </is>
      </c>
      <c r="H4" s="21" t="n">
        <v>1.2</v>
      </c>
      <c r="I4" s="21" t="n"/>
      <c r="J4" s="1" t="inlineStr">
        <is>
          <t>≥1"</t>
        </is>
      </c>
      <c r="K4" s="21" t="n"/>
      <c r="L4" s="1" t="n"/>
    </row>
    <row r="5">
      <c r="A5" s="21" t="n"/>
      <c r="B5" s="21" t="n"/>
      <c r="C5" s="21" t="n"/>
      <c r="D5" s="21" t="inlineStr">
        <is>
          <t>PJ Length</t>
        </is>
      </c>
      <c r="E5" s="21">
        <f>E4-E3</f>
        <v/>
      </c>
      <c r="F5" s="21" t="n"/>
      <c r="G5" s="21" t="n"/>
      <c r="H5" s="21" t="n"/>
      <c r="I5" s="21" t="n"/>
      <c r="J5" s="21" t="n"/>
    </row>
    <row r="6" ht="15.75" customHeight="1" s="52" thickBot="1">
      <c r="A6" s="21" t="n"/>
      <c r="B6" s="21" t="n"/>
      <c r="C6" s="21" t="n"/>
      <c r="D6" s="21" t="inlineStr">
        <is>
          <t>Length (ft)44,352</t>
        </is>
      </c>
      <c r="E6" s="21">
        <f>E5*5280</f>
        <v/>
      </c>
      <c r="F6" s="21" t="n"/>
      <c r="G6" s="21" t="n"/>
      <c r="H6" s="21" t="n"/>
      <c r="I6" s="21" t="n"/>
      <c r="J6" s="21" t="n"/>
    </row>
    <row r="7" ht="19.5" customHeight="1" s="52" thickBot="1">
      <c r="C7" s="53" t="inlineStr">
        <is>
          <t>CL_MD_26, MP: 0.00-1.92, All</t>
        </is>
      </c>
      <c r="D7" s="54" t="n"/>
      <c r="E7" s="54" t="n"/>
      <c r="F7" s="54" t="n"/>
      <c r="G7" s="54" t="n"/>
      <c r="H7" s="54" t="n"/>
      <c r="I7" s="54" t="n"/>
      <c r="J7" s="54" t="n"/>
      <c r="K7" s="54" t="n"/>
      <c r="L7" s="55" t="n"/>
    </row>
    <row r="8" ht="15.75" customHeight="1" s="52">
      <c r="B8" s="2" t="n"/>
      <c r="C8" s="3" t="inlineStr">
        <is>
          <t>CW_1_8</t>
        </is>
      </c>
      <c r="D8" s="3" t="inlineStr">
        <is>
          <t>CW_1_4</t>
        </is>
      </c>
      <c r="E8" s="3" t="inlineStr">
        <is>
          <t>CW_3_8</t>
        </is>
      </c>
      <c r="F8" s="3" t="inlineStr">
        <is>
          <t>CW_1_2</t>
        </is>
      </c>
      <c r="G8" s="3" t="inlineStr">
        <is>
          <t>CW_3_4</t>
        </is>
      </c>
      <c r="H8" s="3" t="inlineStr">
        <is>
          <t>CW_1_IN</t>
        </is>
      </c>
      <c r="I8" s="3" t="inlineStr">
        <is>
          <t>CW_1_1_2</t>
        </is>
      </c>
      <c r="J8" s="3" t="inlineStr">
        <is>
          <t>CW_2_IN</t>
        </is>
      </c>
      <c r="K8" s="3" t="inlineStr">
        <is>
          <t>CW_3_IN</t>
        </is>
      </c>
      <c r="L8" s="3" t="inlineStr">
        <is>
          <t>CW_OVER3</t>
        </is>
      </c>
    </row>
    <row r="9" ht="16.5" customHeight="1" s="52" thickBot="1">
      <c r="B9" s="4" t="inlineStr">
        <is>
          <t>Extrapolated</t>
        </is>
      </c>
      <c r="C9" s="18" t="n">
        <v>199.1816325240657</v>
      </c>
      <c r="D9" s="5" t="n">
        <v>6471.480734936448</v>
      </c>
      <c r="E9" s="5" t="n">
        <v>4672.36341502189</v>
      </c>
      <c r="F9" s="5" t="n">
        <v>2199.407815551735</v>
      </c>
      <c r="G9" s="5" t="n">
        <v>1126.579288375027</v>
      </c>
      <c r="H9" s="5" t="n">
        <v>309.4679560489191</v>
      </c>
      <c r="I9" s="6" t="n">
        <v>62.67580547197758</v>
      </c>
      <c r="J9" s="6" t="n">
        <v>1.539037919798411</v>
      </c>
      <c r="K9" s="6" t="n">
        <v>0</v>
      </c>
      <c r="L9" s="6" t="n">
        <v>0</v>
      </c>
    </row>
    <row r="10" ht="19.5" customHeight="1" s="52" thickBot="1">
      <c r="D10" s="56" t="inlineStr">
        <is>
          <t>Total cracking between 1/8” and 1”:</t>
        </is>
      </c>
      <c r="E10" s="54" t="n"/>
      <c r="F10" s="54" t="n"/>
      <c r="G10" s="54" t="n"/>
      <c r="H10" s="7">
        <f>SUM(D9:H9)</f>
        <v/>
      </c>
      <c r="I10" s="57" t="inlineStr">
        <is>
          <t>Total cracking greater than 1":</t>
        </is>
      </c>
      <c r="J10" s="54" t="n"/>
      <c r="K10" s="54" t="n"/>
      <c r="L10" s="8">
        <f>SUM(I9:L9)</f>
        <v/>
      </c>
    </row>
    <row r="12">
      <c r="C12" s="21" t="n"/>
      <c r="D12" s="9" t="inlineStr">
        <is>
          <t>Extra for longitudinal  Joints</t>
        </is>
      </c>
      <c r="E12" s="21" t="n"/>
      <c r="F12" s="21" t="n"/>
      <c r="G12" s="21" t="n"/>
      <c r="H12" s="10" t="n"/>
      <c r="I12" s="21" t="n"/>
      <c r="J12" s="21" t="n"/>
      <c r="K12" s="21" t="n"/>
      <c r="L12" s="10" t="n"/>
    </row>
    <row r="13">
      <c r="C13" s="21" t="n"/>
      <c r="D13" s="21" t="n"/>
      <c r="E13" s="21" t="n"/>
      <c r="F13" s="21" t="n"/>
      <c r="G13" s="11" t="n"/>
      <c r="H13" s="12" t="n"/>
      <c r="I13" s="21" t="n"/>
      <c r="J13" s="21" t="n"/>
      <c r="K13" s="21" t="n"/>
      <c r="L13" s="43" t="n"/>
    </row>
    <row r="14" ht="15.75" customHeight="1" s="52" thickBot="1">
      <c r="C14" s="21" t="n"/>
      <c r="D14" s="21" t="n"/>
      <c r="E14" s="21" t="n"/>
      <c r="F14" s="21" t="n"/>
      <c r="G14" s="11" t="inlineStr">
        <is>
          <t>Total</t>
        </is>
      </c>
      <c r="H14" s="12">
        <f>K18-L14</f>
        <v/>
      </c>
      <c r="I14" s="21" t="n"/>
      <c r="J14" s="21" t="n"/>
      <c r="K14" s="21" t="n"/>
      <c r="L14" s="13" t="n">
        <v>5</v>
      </c>
    </row>
    <row r="15">
      <c r="C15" s="14" t="inlineStr">
        <is>
          <t>Total :</t>
        </is>
      </c>
      <c r="D15" s="46" t="inlineStr">
        <is>
          <t>Crack Seal</t>
        </is>
      </c>
      <c r="E15" s="47" t="n"/>
      <c r="F15" s="48" t="n"/>
      <c r="G15" s="21" t="n"/>
      <c r="H15" s="21" t="n"/>
      <c r="I15" s="21" t="n"/>
      <c r="J15" s="21" t="n"/>
      <c r="K15" s="21" t="n"/>
      <c r="L15" s="21" t="n"/>
    </row>
    <row r="16" ht="15.75" customHeight="1" s="52" thickBot="1">
      <c r="C16" s="15" t="n"/>
      <c r="D16" s="49">
        <f>((H14)/5)</f>
        <v/>
      </c>
      <c r="E16" s="50" t="n"/>
      <c r="F16" s="16" t="inlineStr">
        <is>
          <t>lbs</t>
        </is>
      </c>
      <c r="G16" s="21" t="n"/>
      <c r="H16" s="21" t="n"/>
      <c r="I16" s="21" t="n"/>
      <c r="J16" s="9" t="inlineStr">
        <is>
          <t>Main Line</t>
        </is>
      </c>
      <c r="K16" s="17">
        <f>E6*3</f>
        <v/>
      </c>
      <c r="L16" s="21" t="n"/>
    </row>
    <row r="17">
      <c r="C17" s="21" t="n"/>
      <c r="D17" s="21" t="n"/>
      <c r="E17" s="21" t="n"/>
      <c r="F17" s="21" t="n"/>
      <c r="G17" s="21" t="n"/>
      <c r="H17" s="21" t="n"/>
      <c r="I17" s="9" t="n"/>
      <c r="J17" s="9" t="inlineStr">
        <is>
          <t>Shoulders</t>
        </is>
      </c>
      <c r="K17" s="21">
        <f>0.2*E6</f>
        <v/>
      </c>
      <c r="L17" s="21" t="n"/>
    </row>
    <row r="18" ht="15.75" customHeight="1" s="52" thickBot="1">
      <c r="C18" s="21" t="n"/>
      <c r="D18" s="21" t="n"/>
      <c r="E18" s="21" t="n"/>
      <c r="F18" s="21" t="n"/>
      <c r="G18" s="21" t="n"/>
      <c r="H18" s="21" t="n"/>
      <c r="I18" s="9" t="n"/>
      <c r="J18" s="9" t="inlineStr">
        <is>
          <t>Total:</t>
        </is>
      </c>
      <c r="K18" s="44">
        <f>H6+K16+K17</f>
        <v/>
      </c>
      <c r="L18" s="21" t="n"/>
    </row>
    <row r="19">
      <c r="C19" s="14" t="inlineStr">
        <is>
          <t>Total :</t>
        </is>
      </c>
      <c r="D19" s="46" t="inlineStr">
        <is>
          <t>Mastic</t>
        </is>
      </c>
      <c r="E19" s="47" t="n"/>
      <c r="F19" s="48" t="n"/>
      <c r="G19" s="21" t="n"/>
      <c r="H19" s="21" t="n"/>
      <c r="I19" s="9" t="n"/>
      <c r="J19" s="44" t="n"/>
      <c r="K19" s="21" t="n"/>
      <c r="L19" s="21" t="n"/>
    </row>
    <row r="20" ht="15.75" customHeight="1" s="52" thickBot="1">
      <c r="C20" s="15" t="n"/>
      <c r="D20" s="49">
        <f>(((L14)*2.4))</f>
        <v/>
      </c>
      <c r="E20" s="50" t="n"/>
      <c r="F20" s="16" t="inlineStr">
        <is>
          <t>lbs</t>
        </is>
      </c>
      <c r="G20" s="17" t="n"/>
      <c r="H20" s="21" t="n"/>
      <c r="I20" s="21" t="n"/>
      <c r="J20" s="21" t="n"/>
      <c r="K20" s="21" t="n"/>
      <c r="L20" s="21" t="n"/>
    </row>
    <row r="21">
      <c r="C21" s="19" t="n"/>
      <c r="D21" s="20" t="n"/>
      <c r="E21" s="20" t="n"/>
      <c r="F21" s="21" t="n"/>
      <c r="G21" s="17" t="n"/>
      <c r="H21" s="21" t="n"/>
      <c r="I21" s="21" t="n"/>
      <c r="J21" s="21" t="n"/>
      <c r="K21" s="21" t="n"/>
      <c r="L21" s="21" t="n"/>
    </row>
    <row r="23" ht="18" customHeight="1" s="52">
      <c r="A23" s="51" t="inlineStr">
        <is>
          <t xml:space="preserve"> MD 194 - MP 6.73 to 11.46 (Crack Sealing Quantity)</t>
        </is>
      </c>
      <c r="J23" s="24" t="n"/>
    </row>
    <row r="24">
      <c r="A24" s="21" t="n"/>
      <c r="B24" s="21" t="n"/>
      <c r="C24" s="21" t="n"/>
      <c r="D24" s="21" t="n"/>
      <c r="E24" s="21" t="n"/>
      <c r="F24" s="21" t="n"/>
      <c r="G24" s="21" t="n"/>
      <c r="H24" s="21" t="n"/>
      <c r="I24" s="21" t="n"/>
      <c r="J24" s="21" t="n"/>
    </row>
    <row r="25">
      <c r="A25" s="21" t="n"/>
      <c r="B25" s="21" t="n"/>
      <c r="C25" s="21" t="n"/>
      <c r="D25" s="21" t="inlineStr">
        <is>
          <t>BMP</t>
        </is>
      </c>
      <c r="E25" s="21" t="n">
        <v>6.73</v>
      </c>
      <c r="F25" s="21" t="n"/>
      <c r="G25" s="21" t="inlineStr">
        <is>
          <t>Crack Seal</t>
        </is>
      </c>
      <c r="H25" s="21" t="inlineStr">
        <is>
          <t>1 Lbs/5 ft</t>
        </is>
      </c>
      <c r="I25" s="21" t="n"/>
      <c r="J25" s="21" t="inlineStr">
        <is>
          <t>Crack ≤ 1"</t>
        </is>
      </c>
      <c r="K25" s="21" t="n"/>
      <c r="L25" s="21" t="n"/>
    </row>
    <row r="26">
      <c r="A26" s="21" t="n"/>
      <c r="B26" s="21" t="n"/>
      <c r="C26" s="21" t="n"/>
      <c r="D26" s="21" t="inlineStr">
        <is>
          <t>EMP</t>
        </is>
      </c>
      <c r="E26" s="21" t="n">
        <v>11.46</v>
      </c>
      <c r="F26" s="21" t="n"/>
      <c r="G26" s="21" t="inlineStr">
        <is>
          <t xml:space="preserve">Mastic </t>
        </is>
      </c>
      <c r="H26" s="21" t="n">
        <v>1.2</v>
      </c>
      <c r="I26" s="21" t="n"/>
      <c r="J26" s="1" t="inlineStr">
        <is>
          <t>≥1"</t>
        </is>
      </c>
      <c r="K26" s="21" t="n"/>
      <c r="L26" s="1" t="n"/>
    </row>
    <row r="27">
      <c r="A27" s="21" t="n"/>
      <c r="B27" s="21" t="n"/>
      <c r="C27" s="21" t="n"/>
      <c r="D27" s="21" t="inlineStr">
        <is>
          <t>PJ Length</t>
        </is>
      </c>
      <c r="E27" s="21">
        <f>E26-E25</f>
        <v/>
      </c>
      <c r="F27" s="21" t="n"/>
      <c r="G27" s="21" t="n"/>
      <c r="H27" s="21" t="n"/>
      <c r="I27" s="21" t="n"/>
      <c r="J27" s="21" t="n"/>
    </row>
    <row r="28" ht="15.75" customHeight="1" s="52" thickBot="1">
      <c r="A28" s="21" t="n"/>
      <c r="B28" s="21" t="n"/>
      <c r="C28" s="21" t="n"/>
      <c r="D28" s="21" t="inlineStr">
        <is>
          <t>Length (ft)44,352</t>
        </is>
      </c>
      <c r="E28" s="21">
        <f>E27*5280</f>
        <v/>
      </c>
      <c r="F28" s="21" t="n"/>
      <c r="G28" s="21" t="n"/>
      <c r="H28" s="21" t="n"/>
      <c r="I28" s="21" t="n"/>
      <c r="J28" s="21" t="n"/>
    </row>
    <row r="29" ht="19.5" customHeight="1" s="52" thickBot="1">
      <c r="C29" s="53" t="inlineStr">
        <is>
          <t>CL_MD_194, MP: 6.73-11.46, All</t>
        </is>
      </c>
      <c r="D29" s="54" t="n"/>
      <c r="E29" s="54" t="n"/>
      <c r="F29" s="54" t="n"/>
      <c r="G29" s="54" t="n"/>
      <c r="H29" s="54" t="n"/>
      <c r="I29" s="54" t="n"/>
      <c r="J29" s="54" t="n"/>
      <c r="K29" s="54" t="n"/>
      <c r="L29" s="55" t="n"/>
    </row>
    <row r="30" ht="15.75" customHeight="1" s="52">
      <c r="B30" s="2" t="n"/>
      <c r="C30" s="3" t="inlineStr">
        <is>
          <t>CW_1_8</t>
        </is>
      </c>
      <c r="D30" s="3" t="inlineStr">
        <is>
          <t>CW_1_4</t>
        </is>
      </c>
      <c r="E30" s="3" t="inlineStr">
        <is>
          <t>CW_3_8</t>
        </is>
      </c>
      <c r="F30" s="3" t="inlineStr">
        <is>
          <t>CW_1_2</t>
        </is>
      </c>
      <c r="G30" s="3" t="inlineStr">
        <is>
          <t>CW_3_4</t>
        </is>
      </c>
      <c r="H30" s="3" t="inlineStr">
        <is>
          <t>CW_1_IN</t>
        </is>
      </c>
      <c r="I30" s="3" t="inlineStr">
        <is>
          <t>CW_1_1_2</t>
        </is>
      </c>
      <c r="J30" s="3" t="inlineStr">
        <is>
          <t>CW_2_IN</t>
        </is>
      </c>
      <c r="K30" s="3" t="inlineStr">
        <is>
          <t>CW_3_IN</t>
        </is>
      </c>
      <c r="L30" s="3" t="inlineStr">
        <is>
          <t>CW_OVER3</t>
        </is>
      </c>
    </row>
    <row r="31" ht="16.5" customHeight="1" s="52" thickBot="1">
      <c r="B31" s="4" t="inlineStr">
        <is>
          <t>Extrapolated</t>
        </is>
      </c>
      <c r="C31" s="18" t="n">
        <v>353.138046704848</v>
      </c>
      <c r="D31" s="5" t="n">
        <v>3710.368512231409</v>
      </c>
      <c r="E31" s="5" t="n">
        <v>985.4163982856129</v>
      </c>
      <c r="F31" s="5" t="n">
        <v>824.516180795713</v>
      </c>
      <c r="G31" s="5" t="n">
        <v>979.9033397055399</v>
      </c>
      <c r="H31" s="5" t="n">
        <v>308.98143256704</v>
      </c>
      <c r="I31" s="6" t="n">
        <v>62.58343754266429</v>
      </c>
      <c r="J31" s="6" t="n">
        <v>3.559995087991135</v>
      </c>
      <c r="K31" s="6" t="n">
        <v>0</v>
      </c>
      <c r="L31" s="6" t="n">
        <v>0</v>
      </c>
    </row>
    <row r="32" ht="19.5" customHeight="1" s="52" thickBot="1">
      <c r="D32" s="56" t="inlineStr">
        <is>
          <t>Total cracking between 1/8” and 1”:</t>
        </is>
      </c>
      <c r="E32" s="54" t="n"/>
      <c r="F32" s="54" t="n"/>
      <c r="G32" s="54" t="n"/>
      <c r="H32" s="7">
        <f>SUM(D31:H31)</f>
        <v/>
      </c>
      <c r="I32" s="57" t="inlineStr">
        <is>
          <t>Total cracking greater than 1":</t>
        </is>
      </c>
      <c r="J32" s="54" t="n"/>
      <c r="K32" s="54" t="n"/>
      <c r="L32" s="8">
        <f>SUM(I31:L31)</f>
        <v/>
      </c>
    </row>
    <row r="34">
      <c r="C34" s="21" t="n"/>
      <c r="D34" s="9" t="inlineStr">
        <is>
          <t>Extra for longitudinal  Joints</t>
        </is>
      </c>
      <c r="E34" s="21" t="n"/>
      <c r="F34" s="21" t="n"/>
      <c r="G34" s="21" t="n"/>
      <c r="H34" s="10" t="n"/>
      <c r="I34" s="21" t="n"/>
      <c r="J34" s="21" t="n"/>
      <c r="K34" s="21" t="n"/>
      <c r="L34" s="10" t="n"/>
    </row>
    <row r="35">
      <c r="C35" s="21" t="n"/>
      <c r="D35" s="21" t="n"/>
      <c r="E35" s="21" t="n"/>
      <c r="F35" s="21" t="n"/>
      <c r="G35" s="11" t="n"/>
      <c r="H35" s="12" t="n"/>
      <c r="I35" s="21" t="n"/>
      <c r="J35" s="21" t="n"/>
      <c r="K35" s="21" t="n"/>
      <c r="L35" s="43" t="n"/>
    </row>
    <row r="36" ht="15.75" customHeight="1" s="52" thickBot="1">
      <c r="C36" s="21" t="n"/>
      <c r="D36" s="21" t="n"/>
      <c r="E36" s="21" t="n"/>
      <c r="F36" s="21" t="n"/>
      <c r="G36" s="11" t="inlineStr">
        <is>
          <t>Total</t>
        </is>
      </c>
      <c r="H36" s="12">
        <f>K40-L36</f>
        <v/>
      </c>
      <c r="I36" s="21" t="n"/>
      <c r="J36" s="21" t="n"/>
      <c r="K36" s="21" t="n"/>
      <c r="L36" s="13" t="n">
        <v>5</v>
      </c>
    </row>
    <row r="37">
      <c r="C37" s="14" t="inlineStr">
        <is>
          <t>Total :</t>
        </is>
      </c>
      <c r="D37" s="46" t="inlineStr">
        <is>
          <t>Crack Seal</t>
        </is>
      </c>
      <c r="E37" s="47" t="n"/>
      <c r="F37" s="48" t="n"/>
      <c r="G37" s="21" t="n"/>
      <c r="H37" s="21" t="n"/>
      <c r="I37" s="21" t="n"/>
      <c r="J37" s="21" t="n"/>
      <c r="K37" s="21" t="n"/>
      <c r="L37" s="21" t="n"/>
    </row>
    <row r="38" ht="15.75" customHeight="1" s="52" thickBot="1">
      <c r="C38" s="15" t="n"/>
      <c r="D38" s="49">
        <f>((H36)/5)</f>
        <v/>
      </c>
      <c r="E38" s="50" t="n"/>
      <c r="F38" s="16" t="inlineStr">
        <is>
          <t>lbs</t>
        </is>
      </c>
      <c r="G38" s="21" t="n"/>
      <c r="H38" s="21" t="n"/>
      <c r="I38" s="21" t="n"/>
      <c r="J38" s="9" t="inlineStr">
        <is>
          <t>Main Line</t>
        </is>
      </c>
      <c r="K38" s="17">
        <f>E28*3</f>
        <v/>
      </c>
      <c r="L38" s="21" t="n"/>
    </row>
    <row r="39">
      <c r="C39" s="21" t="n"/>
      <c r="D39" s="21" t="n"/>
      <c r="E39" s="21" t="n"/>
      <c r="F39" s="21" t="n"/>
      <c r="G39" s="21" t="n"/>
      <c r="H39" s="21" t="n"/>
      <c r="I39" s="9" t="n"/>
      <c r="J39" s="9" t="inlineStr">
        <is>
          <t>Shoulders</t>
        </is>
      </c>
      <c r="K39" s="21">
        <f>0.2*E28</f>
        <v/>
      </c>
      <c r="L39" s="21" t="n"/>
    </row>
    <row r="40" ht="15.75" customHeight="1" s="52" thickBot="1">
      <c r="C40" s="21" t="n"/>
      <c r="D40" s="21" t="n"/>
      <c r="E40" s="21" t="n"/>
      <c r="F40" s="21" t="n"/>
      <c r="G40" s="21" t="n"/>
      <c r="H40" s="21" t="n"/>
      <c r="I40" s="9" t="n"/>
      <c r="J40" s="9" t="inlineStr">
        <is>
          <t>Total:</t>
        </is>
      </c>
      <c r="K40" s="44">
        <f>H28+K38+K39</f>
        <v/>
      </c>
      <c r="L40" s="21" t="n"/>
    </row>
    <row r="41">
      <c r="C41" s="14" t="inlineStr">
        <is>
          <t>Total :</t>
        </is>
      </c>
      <c r="D41" s="46" t="inlineStr">
        <is>
          <t>Mastic</t>
        </is>
      </c>
      <c r="E41" s="47" t="n"/>
      <c r="F41" s="48" t="n"/>
      <c r="G41" s="21" t="n"/>
      <c r="H41" s="21" t="n"/>
      <c r="I41" s="9" t="n"/>
      <c r="J41" s="44" t="n"/>
      <c r="K41" s="21" t="n"/>
      <c r="L41" s="21" t="n"/>
    </row>
    <row r="42" ht="15.75" customHeight="1" s="52" thickBot="1">
      <c r="C42" s="15" t="n"/>
      <c r="D42" s="49">
        <f>(((L36)*2.4))</f>
        <v/>
      </c>
      <c r="E42" s="50" t="n"/>
      <c r="F42" s="16" t="inlineStr">
        <is>
          <t>lbs</t>
        </is>
      </c>
      <c r="G42" s="17" t="n"/>
      <c r="H42" s="21" t="n"/>
      <c r="I42" s="21" t="n"/>
      <c r="J42" s="21" t="n"/>
      <c r="K42" s="21" t="n"/>
      <c r="L42" s="21" t="n"/>
    </row>
  </sheetData>
  <mergeCells count="16">
    <mergeCell ref="D16:E16"/>
    <mergeCell ref="A1:I1"/>
    <mergeCell ref="C7:L7"/>
    <mergeCell ref="D10:G10"/>
    <mergeCell ref="I10:K10"/>
    <mergeCell ref="D15:F15"/>
    <mergeCell ref="D37:F37"/>
    <mergeCell ref="D38:E38"/>
    <mergeCell ref="D41:F41"/>
    <mergeCell ref="D42:E42"/>
    <mergeCell ref="D19:F19"/>
    <mergeCell ref="D20:E20"/>
    <mergeCell ref="A23:I23"/>
    <mergeCell ref="C29:L29"/>
    <mergeCell ref="D32:G32"/>
    <mergeCell ref="I32:K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42"/>
  <sheetViews>
    <sheetView zoomScaleNormal="100" workbookViewId="0">
      <selection activeCell="O7" sqref="O7"/>
    </sheetView>
  </sheetViews>
  <sheetFormatPr baseColWidth="8" defaultRowHeight="15"/>
  <cols>
    <col width="13.7109375" bestFit="1" customWidth="1" style="52" min="2" max="2"/>
    <col width="10.140625" customWidth="1" style="52" min="3" max="3"/>
    <col width="32.42578125" customWidth="1" style="52" min="4" max="4"/>
    <col width="10.28515625" bestFit="1" customWidth="1" style="52" min="5" max="5"/>
    <col width="9" bestFit="1" customWidth="1" style="52" min="6" max="6"/>
    <col width="13" bestFit="1" customWidth="1" style="52" min="7" max="7"/>
    <col width="11.7109375" bestFit="1" customWidth="1" style="52" min="8" max="8"/>
    <col width="11.28515625" bestFit="1" customWidth="1" style="52" min="9" max="9"/>
    <col width="14.5703125" customWidth="1" style="52" min="10" max="10"/>
    <col width="11.85546875" bestFit="1" customWidth="1" style="52" min="11" max="11"/>
    <col width="12" bestFit="1" customWidth="1" style="52" min="12" max="12"/>
  </cols>
  <sheetData>
    <row r="1" ht="18" customHeight="1" s="52">
      <c r="A1" s="51" t="inlineStr">
        <is>
          <t xml:space="preserve"> MD 550 - MP 0.00 to 2.81 (Crack Sealing Quantity - Non Wheel Path)</t>
        </is>
      </c>
      <c r="J1" s="24" t="n"/>
    </row>
    <row r="2">
      <c r="A2" s="21" t="n"/>
      <c r="B2" s="21" t="n"/>
      <c r="C2" s="21" t="n"/>
      <c r="D2" s="21" t="n"/>
      <c r="E2" s="21" t="n"/>
      <c r="F2" s="21" t="n"/>
      <c r="G2" s="21" t="n"/>
      <c r="H2" s="21" t="n"/>
      <c r="I2" s="21" t="n"/>
      <c r="J2" s="21" t="n"/>
    </row>
    <row r="3">
      <c r="A3" s="21" t="n"/>
      <c r="B3" s="21" t="n"/>
      <c r="C3" s="21" t="n"/>
      <c r="D3" s="9" t="inlineStr">
        <is>
          <t>BMP</t>
        </is>
      </c>
      <c r="E3" s="21" t="n">
        <v>0</v>
      </c>
      <c r="F3" s="21" t="n"/>
      <c r="G3" s="21" t="inlineStr">
        <is>
          <t>Crack Seal</t>
        </is>
      </c>
      <c r="H3" s="21" t="inlineStr">
        <is>
          <t>1 Lbs/5 ft</t>
        </is>
      </c>
      <c r="I3" s="21" t="n"/>
      <c r="J3" s="21" t="inlineStr">
        <is>
          <t>Crack ≤ 1"</t>
        </is>
      </c>
      <c r="K3" s="21" t="n"/>
      <c r="L3" s="21" t="n"/>
    </row>
    <row r="4">
      <c r="A4" s="21" t="n"/>
      <c r="B4" s="21" t="n"/>
      <c r="C4" s="21" t="n"/>
      <c r="D4" s="9" t="inlineStr">
        <is>
          <t>EMP</t>
        </is>
      </c>
      <c r="E4" s="21" t="n">
        <v>2.81</v>
      </c>
      <c r="F4" s="21" t="n"/>
      <c r="G4" s="21" t="inlineStr">
        <is>
          <t xml:space="preserve">Mastic </t>
        </is>
      </c>
      <c r="H4" s="21" t="inlineStr">
        <is>
          <t>2.4 Lbs/Ft</t>
        </is>
      </c>
      <c r="I4" s="21" t="n"/>
      <c r="J4" s="1" t="inlineStr">
        <is>
          <t>≥1"</t>
        </is>
      </c>
      <c r="K4" s="21" t="n"/>
      <c r="L4" s="1" t="n"/>
    </row>
    <row r="5">
      <c r="A5" s="21" t="n"/>
      <c r="B5" s="21" t="n"/>
      <c r="C5" s="21" t="n"/>
      <c r="D5" s="21" t="inlineStr">
        <is>
          <t>PJ Length (Miles)</t>
        </is>
      </c>
      <c r="E5" s="21">
        <f>E4-E3</f>
        <v/>
      </c>
      <c r="F5" s="21" t="n"/>
      <c r="G5" s="21" t="n"/>
      <c r="H5" s="21" t="n"/>
      <c r="I5" s="21" t="n"/>
      <c r="J5" s="21" t="n"/>
    </row>
    <row r="6" ht="15.75" customHeight="1" s="52" thickBot="1">
      <c r="A6" s="21" t="n"/>
      <c r="B6" s="21" t="n"/>
      <c r="C6" s="21" t="n"/>
      <c r="D6" s="21" t="inlineStr">
        <is>
          <t>PJ Length (ft)</t>
        </is>
      </c>
      <c r="E6" s="21">
        <f>E5*5280</f>
        <v/>
      </c>
      <c r="F6" s="21" t="n"/>
      <c r="G6" s="21" t="n"/>
      <c r="H6" s="21" t="n"/>
      <c r="I6" s="21" t="n"/>
      <c r="J6" s="21" t="n"/>
    </row>
    <row r="7" ht="19.5" customHeight="1" s="52" thickBot="1">
      <c r="C7" s="53" t="inlineStr">
        <is>
          <t>FR_MD_550, MP: 0.00-2.81, All  (Non Wheel Path)</t>
        </is>
      </c>
      <c r="D7" s="54" t="n"/>
      <c r="E7" s="54" t="n"/>
      <c r="F7" s="54" t="n"/>
      <c r="G7" s="54" t="n"/>
      <c r="H7" s="54" t="n"/>
      <c r="I7" s="54" t="n"/>
      <c r="J7" s="54" t="n"/>
      <c r="K7" s="54" t="n"/>
      <c r="L7" s="55" t="n"/>
    </row>
    <row r="8" ht="15.75" customHeight="1" s="52">
      <c r="B8" s="2" t="n"/>
      <c r="C8" s="3" t="inlineStr">
        <is>
          <t>CW_1_8</t>
        </is>
      </c>
      <c r="D8" s="3" t="inlineStr">
        <is>
          <t>CW_1_4</t>
        </is>
      </c>
      <c r="E8" s="3" t="inlineStr">
        <is>
          <t>CW_3_8</t>
        </is>
      </c>
      <c r="F8" s="3" t="inlineStr">
        <is>
          <t>CW_1_2</t>
        </is>
      </c>
      <c r="G8" s="3" t="inlineStr">
        <is>
          <t>CW_3_4</t>
        </is>
      </c>
      <c r="H8" s="3" t="inlineStr">
        <is>
          <t>CW_1_IN</t>
        </is>
      </c>
      <c r="I8" s="3" t="inlineStr">
        <is>
          <t>CW_1_1_2</t>
        </is>
      </c>
      <c r="J8" s="3" t="inlineStr">
        <is>
          <t>CW_2_IN</t>
        </is>
      </c>
      <c r="K8" s="3" t="inlineStr">
        <is>
          <t>CW_3_IN</t>
        </is>
      </c>
      <c r="L8" s="3" t="inlineStr">
        <is>
          <t>CW_OVER3</t>
        </is>
      </c>
    </row>
    <row r="9" ht="16.5" customHeight="1" s="52" thickBot="1">
      <c r="B9" s="4" t="inlineStr">
        <is>
          <t>Extrapolated</t>
        </is>
      </c>
      <c r="C9" s="42" t="n">
        <v>88.66359742328505</v>
      </c>
      <c r="D9" s="5" t="n">
        <v>1968.611354657154</v>
      </c>
      <c r="E9" s="5" t="n">
        <v>484.7129028997326</v>
      </c>
      <c r="F9" s="5" t="n">
        <v>48.25835279078407</v>
      </c>
      <c r="G9" s="5" t="n">
        <v>27.41820719115564</v>
      </c>
      <c r="H9" s="5" t="n">
        <v>11.50356752218219</v>
      </c>
      <c r="I9" s="6" t="n">
        <v>3.693540731669309</v>
      </c>
      <c r="J9" s="6" t="n">
        <v>0</v>
      </c>
      <c r="K9" s="6" t="n">
        <v>1.15858623814785</v>
      </c>
      <c r="L9" s="6" t="n">
        <v>0</v>
      </c>
    </row>
    <row r="10" ht="19.5" customHeight="1" s="52" thickBot="1">
      <c r="D10" s="56" t="inlineStr">
        <is>
          <t>Total cracking between 1/8” and 1”:</t>
        </is>
      </c>
      <c r="E10" s="54" t="n"/>
      <c r="F10" s="54" t="n"/>
      <c r="G10" s="54" t="n"/>
      <c r="H10" s="7">
        <f>SUM(C9:H9)</f>
        <v/>
      </c>
      <c r="I10" s="57" t="inlineStr">
        <is>
          <t>Total cracking greater than 1":</t>
        </is>
      </c>
      <c r="J10" s="54" t="n"/>
      <c r="K10" s="54" t="n"/>
      <c r="L10" s="8">
        <f>SUM(I9:L9)</f>
        <v/>
      </c>
    </row>
    <row r="11" ht="15" customHeight="1" s="52">
      <c r="A11" s="30" t="n"/>
      <c r="B11" s="30" t="n"/>
      <c r="C11" s="30" t="n"/>
      <c r="D11" s="31" t="inlineStr">
        <is>
          <t>CRACK SEAL COMPUTATION</t>
        </is>
      </c>
      <c r="E11" s="31" t="n"/>
      <c r="F11" s="31" t="n"/>
      <c r="G11" s="31" t="n"/>
      <c r="H11" s="29" t="n"/>
      <c r="I11" s="32" t="n"/>
      <c r="J11" s="32" t="n"/>
      <c r="K11" s="32" t="n"/>
      <c r="L11" s="29" t="n"/>
    </row>
    <row r="12" ht="15.75" customHeight="1" s="52" thickBot="1">
      <c r="C12" s="21" t="n"/>
      <c r="D12" s="59" t="inlineStr">
        <is>
          <t>Extra Crack Seal for Longitudinal Joints (ft)</t>
        </is>
      </c>
      <c r="H12" s="10">
        <f>K14</f>
        <v/>
      </c>
      <c r="I12" s="21" t="n"/>
      <c r="J12" s="9" t="inlineStr">
        <is>
          <t>Main Line</t>
        </is>
      </c>
      <c r="K12" s="22">
        <f>E6*3</f>
        <v/>
      </c>
    </row>
    <row r="13">
      <c r="C13" s="14" t="inlineStr">
        <is>
          <t>Total :</t>
        </is>
      </c>
      <c r="D13" s="60" t="inlineStr">
        <is>
          <t>Crack Seal</t>
        </is>
      </c>
      <c r="E13" s="47" t="n"/>
      <c r="F13" s="48" t="n"/>
      <c r="G13" s="21" t="n"/>
      <c r="H13" s="21" t="n"/>
      <c r="I13" s="21" t="n"/>
      <c r="J13" s="9" t="inlineStr">
        <is>
          <t>Shoulders</t>
        </is>
      </c>
      <c r="K13" s="22">
        <f>0.1*E6</f>
        <v/>
      </c>
      <c r="L13" s="21" t="n"/>
    </row>
    <row r="14" ht="15.75" customHeight="1" s="52" thickBot="1">
      <c r="C14" s="27" t="n"/>
      <c r="D14" s="58">
        <f>ROUNDUP(((H14)/5),-1)</f>
        <v/>
      </c>
      <c r="E14" s="50" t="n"/>
      <c r="F14" s="28" t="inlineStr">
        <is>
          <t>lbs</t>
        </is>
      </c>
      <c r="G14" s="25" t="inlineStr">
        <is>
          <t>Total (ft)</t>
        </is>
      </c>
      <c r="H14" s="26">
        <f>SUM(H10,H12)</f>
        <v/>
      </c>
      <c r="I14" s="21" t="n"/>
      <c r="J14" s="9" t="inlineStr">
        <is>
          <t>Total Extra:</t>
        </is>
      </c>
      <c r="K14" s="44">
        <f>K12+K13</f>
        <v/>
      </c>
      <c r="L14" s="21" t="n"/>
    </row>
    <row r="15" ht="13.5" customHeight="1" s="52">
      <c r="A15" s="33" t="n"/>
      <c r="B15" s="33" t="n"/>
      <c r="C15" s="34" t="n"/>
      <c r="D15" s="35" t="inlineStr">
        <is>
          <t>MASTIC COMPUTATION</t>
        </is>
      </c>
      <c r="E15" s="34" t="n"/>
      <c r="F15" s="34" t="n"/>
      <c r="G15" s="34" t="n"/>
      <c r="H15" s="34" t="n"/>
      <c r="I15" s="36" t="n"/>
      <c r="J15" s="33" t="n"/>
      <c r="K15" s="33" t="n"/>
      <c r="L15" s="41">
        <f>ROUNDUP(L10,0)</f>
        <v/>
      </c>
    </row>
    <row r="16" ht="15.75" customHeight="1" s="52" thickBot="1">
      <c r="C16" s="21" t="n"/>
      <c r="D16" s="59" t="inlineStr">
        <is>
          <t>Extra Mastic for Longitudinal  Joints (ft)</t>
        </is>
      </c>
      <c r="H16" s="10">
        <f>K19</f>
        <v/>
      </c>
      <c r="I16" s="9" t="n"/>
    </row>
    <row r="17">
      <c r="C17" s="14" t="inlineStr">
        <is>
          <t>Total :</t>
        </is>
      </c>
      <c r="D17" s="60" t="inlineStr">
        <is>
          <t>Mastic</t>
        </is>
      </c>
      <c r="E17" s="47" t="n"/>
      <c r="F17" s="48" t="n"/>
      <c r="G17" s="21" t="n"/>
      <c r="H17" s="21" t="n"/>
      <c r="I17" s="9" t="n"/>
      <c r="J17" s="9" t="inlineStr">
        <is>
          <t>Main Line</t>
        </is>
      </c>
      <c r="K17" s="22" t="n">
        <v>100</v>
      </c>
      <c r="L17" s="21" t="n"/>
    </row>
    <row r="18" ht="15.75" customHeight="1" s="52" thickBot="1">
      <c r="C18" s="38" t="n"/>
      <c r="D18" s="61">
        <f>ROUNDUP((((H20)*2.4)),-1)</f>
        <v/>
      </c>
      <c r="E18" s="50" t="n"/>
      <c r="F18" s="39" t="inlineStr">
        <is>
          <t>lbs</t>
        </is>
      </c>
      <c r="G18" s="17" t="n"/>
      <c r="H18" s="21" t="n"/>
      <c r="I18" s="21" t="n"/>
      <c r="J18" s="9" t="inlineStr">
        <is>
          <t>Shoulders</t>
        </is>
      </c>
      <c r="K18" s="22" t="n">
        <v>20</v>
      </c>
      <c r="L18" s="21" t="n"/>
    </row>
    <row r="19">
      <c r="C19" s="19" t="n"/>
      <c r="I19" s="21" t="n"/>
      <c r="J19" s="9" t="inlineStr">
        <is>
          <t>Total Extra:</t>
        </is>
      </c>
      <c r="K19" s="44">
        <f>K17+K18</f>
        <v/>
      </c>
      <c r="L19" s="21" t="n"/>
    </row>
    <row r="20">
      <c r="G20" s="37" t="inlineStr">
        <is>
          <t>Total (ft)</t>
        </is>
      </c>
      <c r="H20" s="40">
        <f>H16+L15</f>
        <v/>
      </c>
    </row>
    <row r="21">
      <c r="G21" s="43" t="n"/>
      <c r="H21" s="44" t="n"/>
    </row>
    <row r="22" ht="17.25" customHeight="1" s="52">
      <c r="A22" s="23" t="n"/>
      <c r="B22" s="23" t="n"/>
      <c r="C22" s="23" t="n"/>
      <c r="D22" s="23" t="n"/>
      <c r="E22" s="23" t="n"/>
      <c r="F22" s="23" t="n"/>
      <c r="G22" s="23" t="n"/>
      <c r="H22" s="23" t="n"/>
      <c r="I22" s="23" t="n"/>
      <c r="J22" s="24" t="n"/>
    </row>
    <row r="23" ht="18" customHeight="1" s="52">
      <c r="A23" s="51" t="inlineStr">
        <is>
          <t xml:space="preserve"> MD 550 - MP 0.00 to 2.81 (Crack Sealing Quantity - Wheel Path Only)</t>
        </is>
      </c>
      <c r="J23" s="24" t="n"/>
    </row>
    <row r="24">
      <c r="A24" s="21" t="n"/>
      <c r="B24" s="21" t="n"/>
      <c r="C24" s="21" t="n"/>
      <c r="D24" s="21" t="n"/>
      <c r="E24" s="21" t="n"/>
      <c r="F24" s="21" t="n"/>
      <c r="G24" s="21" t="n"/>
      <c r="H24" s="21" t="n"/>
      <c r="I24" s="21" t="n"/>
      <c r="J24" s="21" t="n"/>
    </row>
    <row r="25">
      <c r="A25" s="21" t="n"/>
      <c r="B25" s="21" t="n"/>
      <c r="C25" s="21" t="n"/>
      <c r="D25" s="9" t="inlineStr">
        <is>
          <t>BMP</t>
        </is>
      </c>
      <c r="E25" s="21" t="n">
        <v>0</v>
      </c>
      <c r="F25" s="21" t="n"/>
      <c r="G25" s="21" t="inlineStr">
        <is>
          <t>Crack Seal</t>
        </is>
      </c>
      <c r="H25" s="21" t="inlineStr">
        <is>
          <t>1 Lbs/5 ft</t>
        </is>
      </c>
      <c r="I25" s="21" t="n"/>
      <c r="J25" s="21" t="inlineStr">
        <is>
          <t>Crack ≤ 1"</t>
        </is>
      </c>
      <c r="K25" s="21" t="n"/>
      <c r="L25" s="21" t="n"/>
    </row>
    <row r="26">
      <c r="A26" s="21" t="n"/>
      <c r="B26" s="21" t="n"/>
      <c r="C26" s="21" t="n"/>
      <c r="D26" s="9" t="inlineStr">
        <is>
          <t>EMP</t>
        </is>
      </c>
      <c r="E26" s="21" t="n">
        <v>2.81</v>
      </c>
      <c r="F26" s="21" t="n"/>
      <c r="G26" s="21" t="inlineStr">
        <is>
          <t xml:space="preserve">Mastic </t>
        </is>
      </c>
      <c r="H26" s="21" t="inlineStr">
        <is>
          <t>2.4 Lbs/Ft</t>
        </is>
      </c>
      <c r="I26" s="21" t="n"/>
      <c r="J26" s="1" t="inlineStr">
        <is>
          <t>≥1"</t>
        </is>
      </c>
      <c r="K26" s="21" t="n"/>
      <c r="L26" s="1" t="n"/>
    </row>
    <row r="27">
      <c r="A27" s="21" t="n"/>
      <c r="B27" s="21" t="n"/>
      <c r="C27" s="21" t="n"/>
      <c r="D27" s="21" t="inlineStr">
        <is>
          <t>PJ Length (Miles)</t>
        </is>
      </c>
      <c r="E27" s="21">
        <f>E26-E25</f>
        <v/>
      </c>
      <c r="F27" s="21" t="n"/>
      <c r="G27" s="21" t="n"/>
      <c r="H27" s="21" t="n"/>
      <c r="I27" s="21" t="n"/>
      <c r="J27" s="21" t="n"/>
    </row>
    <row r="28" ht="15.75" customHeight="1" s="52" thickBot="1">
      <c r="A28" s="21" t="n"/>
      <c r="B28" s="21" t="n"/>
      <c r="C28" s="21" t="n"/>
      <c r="D28" s="21" t="inlineStr">
        <is>
          <t>PJ Length (ft)</t>
        </is>
      </c>
      <c r="E28" s="21">
        <f>E27*5280</f>
        <v/>
      </c>
      <c r="F28" s="21" t="n"/>
      <c r="G28" s="21" t="n"/>
      <c r="H28" s="21" t="n"/>
      <c r="I28" s="21" t="n"/>
      <c r="J28" s="21" t="n"/>
    </row>
    <row r="29" ht="19.5" customHeight="1" s="52" thickBot="1">
      <c r="C29" s="53" t="inlineStr">
        <is>
          <t>FR_MD_550, MP: 0.00-2.81, All  (Wheel Path Only)</t>
        </is>
      </c>
      <c r="D29" s="54" t="n"/>
      <c r="E29" s="54" t="n"/>
      <c r="F29" s="54" t="n"/>
      <c r="G29" s="54" t="n"/>
      <c r="H29" s="54" t="n"/>
      <c r="I29" s="54" t="n"/>
      <c r="J29" s="54" t="n"/>
      <c r="K29" s="54" t="n"/>
      <c r="L29" s="55" t="n"/>
    </row>
    <row r="30" ht="15.75" customHeight="1" s="52">
      <c r="B30" s="2" t="n"/>
      <c r="C30" s="3" t="inlineStr">
        <is>
          <t>CW_1_8</t>
        </is>
      </c>
      <c r="D30" s="3" t="inlineStr">
        <is>
          <t>CW_1_4</t>
        </is>
      </c>
      <c r="E30" s="3" t="inlineStr">
        <is>
          <t>CW_3_8</t>
        </is>
      </c>
      <c r="F30" s="3" t="inlineStr">
        <is>
          <t>CW_1_2</t>
        </is>
      </c>
      <c r="G30" s="3" t="inlineStr">
        <is>
          <t>CW_3_4</t>
        </is>
      </c>
      <c r="H30" s="3" t="inlineStr">
        <is>
          <t>CW_1_IN</t>
        </is>
      </c>
      <c r="I30" s="3" t="inlineStr">
        <is>
          <t>CW_1_1_2</t>
        </is>
      </c>
      <c r="J30" s="3" t="inlineStr">
        <is>
          <t>CW_2_IN</t>
        </is>
      </c>
      <c r="K30" s="3" t="inlineStr">
        <is>
          <t>CW_3_IN</t>
        </is>
      </c>
      <c r="L30" s="3" t="inlineStr">
        <is>
          <t>CW_OVER3</t>
        </is>
      </c>
    </row>
    <row r="31" ht="16.5" customHeight="1" s="52" thickBot="1">
      <c r="B31" s="4" t="inlineStr">
        <is>
          <t>Extrapolated</t>
        </is>
      </c>
      <c r="C31" s="42" t="n">
        <v>88.66359742328505</v>
      </c>
      <c r="D31" s="5" t="n">
        <v>1968.611354657154</v>
      </c>
      <c r="E31" s="5" t="n">
        <v>484.7129028997326</v>
      </c>
      <c r="F31" s="5" t="n">
        <v>48.25835279078407</v>
      </c>
      <c r="G31" s="5" t="n">
        <v>27.41820719115564</v>
      </c>
      <c r="H31" s="5" t="n">
        <v>11.50356752218219</v>
      </c>
      <c r="I31" s="6" t="n">
        <v>3.693540731669309</v>
      </c>
      <c r="J31" s="6" t="n">
        <v>0</v>
      </c>
      <c r="K31" s="6" t="n">
        <v>1.15858623814785</v>
      </c>
      <c r="L31" s="6" t="n">
        <v>0</v>
      </c>
    </row>
    <row r="32" ht="19.5" customHeight="1" s="52" thickBot="1">
      <c r="D32" s="56" t="inlineStr">
        <is>
          <t>Total cracking between 1/8” and 1”:</t>
        </is>
      </c>
      <c r="E32" s="54" t="n"/>
      <c r="F32" s="54" t="n"/>
      <c r="G32" s="54" t="n"/>
      <c r="H32" s="7">
        <f>SUM(C31:H31)</f>
        <v/>
      </c>
      <c r="I32" s="57" t="inlineStr">
        <is>
          <t>Total cracking greater than 1":</t>
        </is>
      </c>
      <c r="J32" s="54" t="n"/>
      <c r="K32" s="54" t="n"/>
      <c r="L32" s="8">
        <f>SUM(I31:L31)</f>
        <v/>
      </c>
    </row>
    <row r="33" ht="18.75" customHeight="1" s="52">
      <c r="A33" s="30" t="n"/>
      <c r="B33" s="30" t="n"/>
      <c r="C33" s="30" t="n"/>
      <c r="D33" s="31" t="inlineStr">
        <is>
          <t>CRACK SEAL COMPUTATION</t>
        </is>
      </c>
      <c r="E33" s="31" t="n"/>
      <c r="F33" s="31" t="n"/>
      <c r="G33" s="31" t="n"/>
      <c r="H33" s="29" t="n"/>
      <c r="I33" s="32" t="n"/>
      <c r="J33" s="32" t="n"/>
      <c r="K33" s="32" t="n"/>
      <c r="L33" s="29" t="n"/>
    </row>
    <row r="34" ht="15" customHeight="1" s="52" thickBot="1">
      <c r="C34" s="21" t="n"/>
      <c r="D34" s="59" t="inlineStr">
        <is>
          <t>Extra Crack Seal for Longitudinal Joints (ft)</t>
        </is>
      </c>
      <c r="H34" s="10">
        <f>K36</f>
        <v/>
      </c>
      <c r="I34" s="21" t="n"/>
      <c r="J34" s="9" t="inlineStr">
        <is>
          <t>Main Line</t>
        </is>
      </c>
      <c r="K34" s="22">
        <f>E28*3</f>
        <v/>
      </c>
    </row>
    <row r="35">
      <c r="C35" s="14" t="inlineStr">
        <is>
          <t>Total :</t>
        </is>
      </c>
      <c r="D35" s="60" t="inlineStr">
        <is>
          <t>Crack Seal</t>
        </is>
      </c>
      <c r="E35" s="47" t="n"/>
      <c r="F35" s="48" t="n"/>
      <c r="G35" s="21" t="n"/>
      <c r="H35" s="21" t="n"/>
      <c r="I35" s="21" t="n"/>
      <c r="J35" s="9" t="inlineStr">
        <is>
          <t>Shoulders</t>
        </is>
      </c>
      <c r="K35" s="22">
        <f>0.1*E28</f>
        <v/>
      </c>
      <c r="L35" s="21" t="n"/>
    </row>
    <row r="36" ht="15.75" customHeight="1" s="52" thickBot="1">
      <c r="C36" s="27" t="n"/>
      <c r="D36" s="58">
        <f>ROUNDUP(((H36)/5),-1)</f>
        <v/>
      </c>
      <c r="E36" s="50" t="n"/>
      <c r="F36" s="28" t="inlineStr">
        <is>
          <t>lbs</t>
        </is>
      </c>
      <c r="G36" s="25" t="inlineStr">
        <is>
          <t>Total (ft)</t>
        </is>
      </c>
      <c r="H36" s="26">
        <f>SUM(H32,H34)</f>
        <v/>
      </c>
      <c r="I36" s="21" t="n"/>
      <c r="J36" s="9" t="inlineStr">
        <is>
          <t>Total Extra:</t>
        </is>
      </c>
      <c r="K36" s="44">
        <f>K34+K35</f>
        <v/>
      </c>
      <c r="L36" s="21" t="n"/>
    </row>
    <row r="37" ht="15.75" customHeight="1" s="52">
      <c r="A37" s="33" t="n"/>
      <c r="B37" s="33" t="n"/>
      <c r="C37" s="34" t="n"/>
      <c r="D37" s="35" t="inlineStr">
        <is>
          <t>MASTIC COMPUTATION</t>
        </is>
      </c>
      <c r="E37" s="34" t="n"/>
      <c r="F37" s="34" t="n"/>
      <c r="G37" s="34" t="n"/>
      <c r="H37" s="34" t="n"/>
      <c r="I37" s="36" t="n"/>
      <c r="J37" s="33" t="n"/>
      <c r="K37" s="33" t="n"/>
      <c r="L37" s="41">
        <f>ROUNDUP(L32,0)</f>
        <v/>
      </c>
    </row>
    <row r="38" ht="15.75" customHeight="1" s="52" thickBot="1">
      <c r="C38" s="21" t="n"/>
      <c r="D38" s="59" t="inlineStr">
        <is>
          <t>Extra Mastic for Longitudinal  Joints (ft)</t>
        </is>
      </c>
      <c r="H38" s="10">
        <f>K41</f>
        <v/>
      </c>
      <c r="I38" s="9" t="n"/>
    </row>
    <row r="39">
      <c r="C39" s="14" t="inlineStr">
        <is>
          <t>Total :</t>
        </is>
      </c>
      <c r="D39" s="60" t="inlineStr">
        <is>
          <t>Mastic</t>
        </is>
      </c>
      <c r="E39" s="47" t="n"/>
      <c r="F39" s="48" t="n"/>
      <c r="G39" s="21" t="n"/>
      <c r="H39" s="21" t="n"/>
      <c r="I39" s="9" t="n"/>
      <c r="J39" s="9" t="inlineStr">
        <is>
          <t>Main Line</t>
        </is>
      </c>
      <c r="K39" s="22" t="n">
        <v>100</v>
      </c>
      <c r="L39" s="21" t="n"/>
    </row>
    <row r="40" ht="15.75" customHeight="1" s="52" thickBot="1">
      <c r="C40" s="38" t="n"/>
      <c r="D40" s="61">
        <f>ROUNDUP((((H42)*2.4)),-1)</f>
        <v/>
      </c>
      <c r="E40" s="50" t="n"/>
      <c r="F40" s="39" t="inlineStr">
        <is>
          <t>lbs</t>
        </is>
      </c>
      <c r="G40" s="17" t="n"/>
      <c r="H40" s="21" t="n"/>
      <c r="I40" s="21" t="n"/>
      <c r="J40" s="9" t="inlineStr">
        <is>
          <t>Shoulders</t>
        </is>
      </c>
      <c r="K40" s="22" t="n">
        <v>20</v>
      </c>
      <c r="L40" s="21" t="n"/>
    </row>
    <row r="41">
      <c r="C41" s="19" t="n"/>
      <c r="I41" s="21" t="n"/>
      <c r="J41" s="9" t="inlineStr">
        <is>
          <t>Total Extra:</t>
        </is>
      </c>
      <c r="K41" s="44">
        <f>K39+K40</f>
        <v/>
      </c>
      <c r="L41" s="21" t="n"/>
    </row>
    <row r="42">
      <c r="G42" s="37" t="inlineStr">
        <is>
          <t>Total (ft)</t>
        </is>
      </c>
      <c r="H42" s="40">
        <f>H38+L37</f>
        <v/>
      </c>
    </row>
  </sheetData>
  <mergeCells count="20">
    <mergeCell ref="D16:G16"/>
    <mergeCell ref="D14:E14"/>
    <mergeCell ref="D12:G12"/>
    <mergeCell ref="A1:I1"/>
    <mergeCell ref="C7:L7"/>
    <mergeCell ref="D10:G10"/>
    <mergeCell ref="I10:K10"/>
    <mergeCell ref="D13:F13"/>
    <mergeCell ref="D36:E36"/>
    <mergeCell ref="D38:G38"/>
    <mergeCell ref="D39:F39"/>
    <mergeCell ref="D40:E40"/>
    <mergeCell ref="D17:F17"/>
    <mergeCell ref="D18:E18"/>
    <mergeCell ref="A23:I23"/>
    <mergeCell ref="C29:L29"/>
    <mergeCell ref="D32:G32"/>
    <mergeCell ref="I32:K32"/>
    <mergeCell ref="D34:G34"/>
    <mergeCell ref="D35:F35"/>
  </mergeCells>
  <pageMargins left="0.7" right="0.7" top="0.75" bottom="0.75" header="0.3" footer="0.3"/>
  <pageSetup orientation="landscape" scale="76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1"/>
  <sheetViews>
    <sheetView workbookViewId="0">
      <selection activeCell="G19" sqref="G19"/>
    </sheetView>
  </sheetViews>
  <sheetFormatPr baseColWidth="8" defaultRowHeight="15"/>
  <cols>
    <col width="13.7109375" bestFit="1" customWidth="1" style="52" min="2" max="2"/>
    <col width="9" bestFit="1" customWidth="1" style="52" min="3" max="3"/>
    <col width="34.42578125" bestFit="1" customWidth="1" style="52" min="4" max="4"/>
    <col width="10.28515625" bestFit="1" customWidth="1" style="52" min="5" max="5"/>
    <col width="9" bestFit="1" customWidth="1" style="52" min="6" max="6"/>
    <col width="13" bestFit="1" customWidth="1" style="52" min="7" max="7"/>
    <col width="11.7109375" bestFit="1" customWidth="1" style="52" min="8" max="8"/>
    <col width="11.28515625" bestFit="1" customWidth="1" style="52" min="9" max="9"/>
    <col width="12.42578125" bestFit="1" customWidth="1" style="52" min="10" max="10"/>
    <col width="10.28515625" bestFit="1" customWidth="1" style="52" min="11" max="11"/>
    <col width="12" bestFit="1" customWidth="1" style="52" min="12" max="12"/>
  </cols>
  <sheetData>
    <row r="1" ht="18" customHeight="1" s="52">
      <c r="A1" s="51" t="inlineStr">
        <is>
          <t xml:space="preserve"> KE MD 291 - MP 14.15 to 18.34 (Crack Sealing Quantity)</t>
        </is>
      </c>
      <c r="J1" s="24" t="n"/>
    </row>
    <row r="2">
      <c r="A2" s="21" t="n"/>
      <c r="B2" s="21" t="n"/>
      <c r="C2" s="21" t="n"/>
      <c r="D2" s="21" t="n"/>
      <c r="E2" s="21" t="n"/>
      <c r="F2" s="21" t="n"/>
      <c r="G2" s="21" t="n"/>
      <c r="H2" s="21" t="n"/>
      <c r="I2" s="21" t="n"/>
      <c r="J2" s="21" t="n"/>
    </row>
    <row r="3">
      <c r="A3" s="21" t="n"/>
      <c r="B3" s="21" t="n"/>
      <c r="C3" s="21" t="n"/>
      <c r="D3" s="21" t="inlineStr">
        <is>
          <t>BMP</t>
        </is>
      </c>
      <c r="E3" s="21" t="n">
        <v>14.15</v>
      </c>
      <c r="F3" s="21" t="n"/>
      <c r="G3" s="21" t="inlineStr">
        <is>
          <t>Crack Seal</t>
        </is>
      </c>
      <c r="H3" s="21" t="inlineStr">
        <is>
          <t>1 Lbs/5 ft</t>
        </is>
      </c>
      <c r="I3" s="21" t="n"/>
      <c r="J3" s="21" t="inlineStr">
        <is>
          <t>Crack ≤ 1"</t>
        </is>
      </c>
      <c r="K3" s="21" t="n"/>
      <c r="L3" s="21" t="n"/>
    </row>
    <row r="4">
      <c r="A4" s="21" t="n"/>
      <c r="B4" s="21" t="n"/>
      <c r="C4" s="21" t="n"/>
      <c r="D4" s="21" t="inlineStr">
        <is>
          <t>EMP</t>
        </is>
      </c>
      <c r="E4" s="21" t="n">
        <v>18.34</v>
      </c>
      <c r="F4" s="21" t="n"/>
      <c r="G4" s="21" t="inlineStr">
        <is>
          <t xml:space="preserve">Mastic </t>
        </is>
      </c>
      <c r="H4" s="21" t="n">
        <v>1.2</v>
      </c>
      <c r="I4" s="21" t="n"/>
      <c r="J4" s="1" t="inlineStr">
        <is>
          <t>≥1"</t>
        </is>
      </c>
      <c r="K4" s="21" t="n"/>
      <c r="L4" s="1" t="n"/>
    </row>
    <row r="5">
      <c r="A5" s="21" t="n"/>
      <c r="B5" s="21" t="n"/>
      <c r="C5" s="21" t="n"/>
      <c r="D5" s="21" t="inlineStr">
        <is>
          <t>PJ Length</t>
        </is>
      </c>
      <c r="E5" s="21">
        <f>E4-E3</f>
        <v/>
      </c>
      <c r="F5" s="21" t="n"/>
      <c r="G5" s="21" t="n"/>
      <c r="H5" s="21" t="n"/>
      <c r="I5" s="21" t="n"/>
      <c r="J5" s="21" t="n"/>
    </row>
    <row r="6" ht="15.75" customHeight="1" s="52" thickBot="1">
      <c r="A6" s="21" t="n"/>
      <c r="B6" s="21" t="n"/>
      <c r="C6" s="21" t="n"/>
      <c r="D6" s="21" t="inlineStr">
        <is>
          <t>Length (ft)44,352</t>
        </is>
      </c>
      <c r="E6" s="21">
        <f>E5*5280</f>
        <v/>
      </c>
      <c r="F6" s="21" t="n"/>
      <c r="G6" s="21" t="n"/>
      <c r="H6" s="21" t="n"/>
      <c r="I6" s="21" t="n"/>
      <c r="J6" s="21" t="n"/>
    </row>
    <row r="7" ht="19.5" customHeight="1" s="52" thickBot="1">
      <c r="C7" s="53" t="inlineStr">
        <is>
          <t>KE_MD_291, MP: 14.15-18.34, All</t>
        </is>
      </c>
      <c r="D7" s="54" t="n"/>
      <c r="E7" s="54" t="n"/>
      <c r="F7" s="54" t="n"/>
      <c r="G7" s="54" t="n"/>
      <c r="H7" s="54" t="n"/>
      <c r="I7" s="54" t="n"/>
      <c r="J7" s="54" t="n"/>
      <c r="K7" s="54" t="n"/>
      <c r="L7" s="55" t="n"/>
    </row>
    <row r="8" ht="15.75" customHeight="1" s="52">
      <c r="B8" s="2" t="n"/>
      <c r="C8" s="3" t="inlineStr">
        <is>
          <t>CW_1_8</t>
        </is>
      </c>
      <c r="D8" s="3" t="inlineStr">
        <is>
          <t>CW_1_4</t>
        </is>
      </c>
      <c r="E8" s="3" t="inlineStr">
        <is>
          <t>CW_3_8</t>
        </is>
      </c>
      <c r="F8" s="3" t="inlineStr">
        <is>
          <t>CW_1_2</t>
        </is>
      </c>
      <c r="G8" s="3" t="inlineStr">
        <is>
          <t>CW_3_4</t>
        </is>
      </c>
      <c r="H8" s="3" t="inlineStr">
        <is>
          <t>CW_1_IN</t>
        </is>
      </c>
      <c r="I8" s="3" t="inlineStr">
        <is>
          <t>CW_1_1_2</t>
        </is>
      </c>
      <c r="J8" s="3" t="inlineStr">
        <is>
          <t>CW_2_IN</t>
        </is>
      </c>
      <c r="K8" s="3" t="inlineStr">
        <is>
          <t>CW_3_IN</t>
        </is>
      </c>
      <c r="L8" s="3" t="inlineStr">
        <is>
          <t>CW_OVER3</t>
        </is>
      </c>
    </row>
    <row r="9" ht="16.5" customHeight="1" s="52" thickBot="1">
      <c r="B9" s="4" t="inlineStr">
        <is>
          <t>Extrapolated</t>
        </is>
      </c>
      <c r="C9" s="18" t="n">
        <v>2266.533271778611</v>
      </c>
      <c r="D9" s="5" t="n">
        <v>10534.36547750077</v>
      </c>
      <c r="E9" s="5" t="n">
        <v>1644.770368256689</v>
      </c>
      <c r="F9" s="5" t="n">
        <v>135.0520843743086</v>
      </c>
      <c r="G9" s="5" t="n">
        <v>51.25277696112841</v>
      </c>
      <c r="H9" s="5" t="n">
        <v>13.89716877521502</v>
      </c>
      <c r="I9" s="6" t="n">
        <v>1.076028252726454</v>
      </c>
      <c r="J9" s="6" t="n">
        <v>0</v>
      </c>
      <c r="K9" s="6" t="n">
        <v>0</v>
      </c>
      <c r="L9" s="6" t="n">
        <v>0</v>
      </c>
    </row>
    <row r="10" ht="19.5" customHeight="1" s="52" thickBot="1">
      <c r="D10" s="56" t="inlineStr">
        <is>
          <t>Total cracking between 1/8” and 1”:</t>
        </is>
      </c>
      <c r="E10" s="54" t="n"/>
      <c r="F10" s="54" t="n"/>
      <c r="G10" s="54" t="n"/>
      <c r="H10" s="7">
        <f>SUM(D9:H9)</f>
        <v/>
      </c>
      <c r="I10" s="57" t="inlineStr">
        <is>
          <t>Total cracking greater than 1":</t>
        </is>
      </c>
      <c r="J10" s="54" t="n"/>
      <c r="K10" s="54" t="n"/>
      <c r="L10" s="8">
        <f>SUM(I9:L9)</f>
        <v/>
      </c>
    </row>
    <row r="12">
      <c r="C12" s="21" t="n"/>
      <c r="D12" s="9" t="inlineStr">
        <is>
          <t>Extra for longitudinal  Joints</t>
        </is>
      </c>
      <c r="E12" s="21" t="n"/>
      <c r="F12" s="21" t="n"/>
      <c r="G12" s="21" t="n"/>
      <c r="H12" s="10" t="n"/>
      <c r="I12" s="21" t="n"/>
      <c r="J12" s="21" t="n"/>
      <c r="K12" s="21" t="n"/>
      <c r="L12" s="10" t="n"/>
    </row>
    <row r="13">
      <c r="C13" s="21" t="n"/>
      <c r="D13" s="21" t="n"/>
      <c r="E13" s="21" t="n"/>
      <c r="F13" s="21" t="n"/>
      <c r="G13" s="11" t="n"/>
      <c r="H13" s="12" t="n"/>
      <c r="I13" s="21" t="n"/>
      <c r="J13" s="21" t="n"/>
      <c r="K13" s="21" t="n"/>
      <c r="L13" s="43" t="n"/>
    </row>
    <row r="14" ht="15.75" customHeight="1" s="52" thickBot="1">
      <c r="C14" s="21" t="n"/>
      <c r="D14" s="21" t="n"/>
      <c r="E14" s="21" t="n"/>
      <c r="F14" s="21" t="n"/>
      <c r="G14" s="11" t="inlineStr">
        <is>
          <t>Total</t>
        </is>
      </c>
      <c r="H14" s="12">
        <f>K18-L14</f>
        <v/>
      </c>
      <c r="I14" s="21" t="n"/>
      <c r="J14" s="21" t="n"/>
      <c r="K14" s="21" t="n"/>
      <c r="L14" s="13" t="n">
        <v>5</v>
      </c>
    </row>
    <row r="15">
      <c r="C15" s="14" t="inlineStr">
        <is>
          <t>Total :</t>
        </is>
      </c>
      <c r="D15" s="46" t="inlineStr">
        <is>
          <t>Crack Seal</t>
        </is>
      </c>
      <c r="E15" s="47" t="n"/>
      <c r="F15" s="48" t="n"/>
      <c r="G15" s="21" t="n"/>
      <c r="H15" s="21" t="n"/>
      <c r="I15" s="21" t="n"/>
      <c r="J15" s="21" t="n"/>
      <c r="K15" s="21" t="n"/>
      <c r="L15" s="21" t="n"/>
    </row>
    <row r="16" ht="15.75" customHeight="1" s="52" thickBot="1">
      <c r="C16" s="15" t="n"/>
      <c r="D16" s="49">
        <f>((H14)/5)</f>
        <v/>
      </c>
      <c r="E16" s="50" t="n"/>
      <c r="F16" s="16" t="inlineStr">
        <is>
          <t>lbs</t>
        </is>
      </c>
      <c r="G16" s="21" t="n"/>
      <c r="H16" s="21" t="n"/>
      <c r="I16" s="21" t="n"/>
      <c r="J16" s="9" t="inlineStr">
        <is>
          <t>Main Line</t>
        </is>
      </c>
      <c r="K16" s="17">
        <f>E6*3</f>
        <v/>
      </c>
      <c r="L16" s="21" t="n"/>
    </row>
    <row r="17">
      <c r="C17" s="21" t="n"/>
      <c r="D17" s="21" t="n"/>
      <c r="E17" s="21" t="n"/>
      <c r="F17" s="21" t="n"/>
      <c r="G17" s="21" t="n"/>
      <c r="H17" s="21" t="n"/>
      <c r="I17" s="9" t="n"/>
      <c r="J17" s="9" t="inlineStr">
        <is>
          <t>Shoulders</t>
        </is>
      </c>
      <c r="K17" s="21">
        <f>0.2*E6</f>
        <v/>
      </c>
      <c r="L17" s="21" t="n"/>
    </row>
    <row r="18" ht="15.75" customHeight="1" s="52" thickBot="1">
      <c r="C18" s="21" t="n"/>
      <c r="D18" s="21" t="n"/>
      <c r="E18" s="21" t="n"/>
      <c r="F18" s="21" t="n"/>
      <c r="G18" s="21" t="n"/>
      <c r="H18" s="21" t="n"/>
      <c r="I18" s="9" t="n"/>
      <c r="J18" s="9" t="inlineStr">
        <is>
          <t>Total:</t>
        </is>
      </c>
      <c r="K18" s="44">
        <f>H6+K16+K17</f>
        <v/>
      </c>
      <c r="L18" s="21" t="n"/>
    </row>
    <row r="19">
      <c r="C19" s="14" t="inlineStr">
        <is>
          <t>Total :</t>
        </is>
      </c>
      <c r="D19" s="46" t="inlineStr">
        <is>
          <t>Mastic</t>
        </is>
      </c>
      <c r="E19" s="47" t="n"/>
      <c r="F19" s="48" t="n"/>
      <c r="G19" s="21" t="n"/>
      <c r="H19" s="21" t="n"/>
      <c r="I19" s="9" t="n"/>
      <c r="J19" s="44" t="n"/>
      <c r="K19" s="21" t="n"/>
      <c r="L19" s="21" t="n"/>
    </row>
    <row r="20" ht="15.75" customHeight="1" s="52" thickBot="1">
      <c r="C20" s="15" t="n"/>
      <c r="D20" s="49">
        <f>(((L14)*2.4))</f>
        <v/>
      </c>
      <c r="E20" s="50" t="n"/>
      <c r="F20" s="16" t="inlineStr">
        <is>
          <t>lbs</t>
        </is>
      </c>
      <c r="G20" s="17" t="n"/>
      <c r="H20" s="21" t="n"/>
      <c r="I20" s="21" t="n"/>
      <c r="J20" s="21" t="n"/>
      <c r="K20" s="21" t="n"/>
      <c r="L20" s="21" t="n"/>
    </row>
    <row r="21">
      <c r="C21" s="19" t="n"/>
      <c r="D21" s="20" t="n"/>
      <c r="E21" s="20" t="n"/>
      <c r="F21" s="21" t="n"/>
      <c r="G21" s="17" t="n"/>
      <c r="H21" s="21" t="n"/>
      <c r="I21" s="21" t="n"/>
      <c r="J21" s="21" t="n"/>
      <c r="K21" s="21" t="n"/>
      <c r="L21" s="21" t="n"/>
    </row>
  </sheetData>
  <mergeCells count="8">
    <mergeCell ref="D19:F19"/>
    <mergeCell ref="D20:E20"/>
    <mergeCell ref="A1:I1"/>
    <mergeCell ref="C7:L7"/>
    <mergeCell ref="D10:G10"/>
    <mergeCell ref="I10:K10"/>
    <mergeCell ref="D15:F15"/>
    <mergeCell ref="D16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2"/>
  <sheetViews>
    <sheetView workbookViewId="0">
      <selection activeCell="A1" sqref="A1"/>
    </sheetView>
  </sheetViews>
  <sheetFormatPr baseColWidth="8" defaultRowHeight="15"/>
  <cols>
    <col width="13.7109375" bestFit="1" customWidth="1" style="52" min="2" max="2"/>
    <col width="10.140625" customWidth="1" style="52" min="3" max="3"/>
    <col width="32.42578125" customWidth="1" style="52" min="4" max="4"/>
    <col width="10.28515625" bestFit="1" customWidth="1" style="52" min="5" max="5"/>
    <col width="9" bestFit="1" customWidth="1" style="52" min="6" max="6"/>
    <col width="13" bestFit="1" customWidth="1" style="52" min="7" max="7"/>
    <col width="11.7109375" bestFit="1" customWidth="1" style="52" min="8" max="8"/>
    <col width="11.28515625" bestFit="1" customWidth="1" style="52" min="9" max="9"/>
    <col width="14.5703125" customWidth="1" style="52" min="10" max="10"/>
    <col width="11.85546875" bestFit="1" customWidth="1" style="52" min="11" max="11"/>
    <col width="12" bestFit="1" customWidth="1" style="52" min="12" max="12"/>
  </cols>
  <sheetData>
    <row r="1" ht="18" customHeight="1" s="52">
      <c r="A1" s="51" t="inlineStr">
        <is>
          <t>KE US 301 - MP 7.55 to 8.0 (Crack Sealing Quantity - Non Wheel Path)</t>
        </is>
      </c>
      <c r="J1" s="24" t="n"/>
      <c r="L1" t="inlineStr">
        <is>
          <t>25/08/2021</t>
        </is>
      </c>
    </row>
    <row r="2">
      <c r="A2" s="21" t="n"/>
      <c r="B2" s="21" t="n"/>
      <c r="C2" s="21" t="n"/>
      <c r="D2" s="21" t="n"/>
      <c r="E2" s="21" t="n"/>
      <c r="F2" s="21" t="n"/>
      <c r="G2" s="21" t="n"/>
      <c r="H2" s="21" t="n"/>
      <c r="I2" s="21" t="n"/>
      <c r="J2" s="21" t="n"/>
    </row>
    <row r="3">
      <c r="A3" s="21" t="n"/>
      <c r="B3" s="21" t="n"/>
      <c r="C3" s="21" t="n"/>
      <c r="D3" s="9" t="inlineStr">
        <is>
          <t>BMP</t>
        </is>
      </c>
      <c r="E3" s="21" t="n">
        <v>0</v>
      </c>
      <c r="F3" s="21" t="n"/>
      <c r="G3" s="21" t="inlineStr">
        <is>
          <t>Crack Seal</t>
        </is>
      </c>
      <c r="H3" s="21" t="inlineStr">
        <is>
          <t>1 Lbs/5 ft</t>
        </is>
      </c>
      <c r="I3" s="21" t="n"/>
      <c r="J3" s="21" t="inlineStr">
        <is>
          <t>Crack ≤ 1"</t>
        </is>
      </c>
      <c r="K3" s="21" t="n"/>
      <c r="L3" s="21" t="n"/>
    </row>
    <row r="4">
      <c r="A4" s="21" t="n"/>
      <c r="B4" s="21" t="n"/>
      <c r="C4" s="21" t="n"/>
      <c r="D4" s="9" t="inlineStr">
        <is>
          <t>EMP</t>
        </is>
      </c>
      <c r="E4" s="21" t="n">
        <v>2.81</v>
      </c>
      <c r="F4" s="21" t="n"/>
      <c r="G4" s="21" t="inlineStr">
        <is>
          <t xml:space="preserve">Mastic </t>
        </is>
      </c>
      <c r="H4" s="21" t="inlineStr">
        <is>
          <t>2.4 Lbs/Ft</t>
        </is>
      </c>
      <c r="I4" s="21" t="n"/>
      <c r="J4" s="1" t="inlineStr">
        <is>
          <t>≥1"</t>
        </is>
      </c>
      <c r="K4" s="21" t="n"/>
      <c r="L4" s="1" t="n"/>
    </row>
    <row r="5">
      <c r="A5" s="21" t="n"/>
      <c r="B5" s="21" t="n"/>
      <c r="C5" s="21" t="n"/>
      <c r="D5" s="21" t="inlineStr">
        <is>
          <t>PJ Length (Miles)</t>
        </is>
      </c>
      <c r="E5" s="21">
        <f>E4-E3</f>
        <v/>
      </c>
      <c r="F5" s="21" t="n"/>
      <c r="G5" s="21" t="n"/>
      <c r="H5" s="21" t="n"/>
      <c r="I5" s="21" t="n"/>
      <c r="J5" s="21" t="n"/>
    </row>
    <row r="6" ht="15.75" customHeight="1" s="52" thickBot="1">
      <c r="A6" s="21" t="n"/>
      <c r="B6" s="21" t="n"/>
      <c r="C6" s="21" t="n"/>
      <c r="D6" s="21" t="inlineStr">
        <is>
          <t>PJ Length (ft)</t>
        </is>
      </c>
      <c r="E6" s="21">
        <f>E5*5280</f>
        <v/>
      </c>
      <c r="F6" s="21" t="n"/>
      <c r="G6" s="21" t="n"/>
      <c r="H6" s="21" t="n"/>
      <c r="I6" s="21" t="n"/>
      <c r="J6" s="21" t="n"/>
    </row>
    <row r="7" ht="19.5" customHeight="1" s="52" thickBot="1">
      <c r="C7" s="53" t="inlineStr">
        <is>
          <t>KE US 301 - MP: 7.55-8.0, All  (Non Wheel Path)</t>
        </is>
      </c>
      <c r="D7" s="54" t="n"/>
      <c r="E7" s="54" t="n"/>
      <c r="F7" s="54" t="n"/>
      <c r="G7" s="54" t="n"/>
      <c r="H7" s="54" t="n"/>
      <c r="I7" s="54" t="n"/>
      <c r="J7" s="54" t="n"/>
      <c r="K7" s="54" t="n"/>
      <c r="L7" s="55" t="n"/>
    </row>
    <row r="8" ht="15.75" customHeight="1" s="52">
      <c r="B8" s="2" t="n"/>
      <c r="C8" s="3" t="inlineStr">
        <is>
          <t>CW_1_8</t>
        </is>
      </c>
      <c r="D8" s="3" t="inlineStr">
        <is>
          <t>CW_1_4</t>
        </is>
      </c>
      <c r="E8" s="3" t="inlineStr">
        <is>
          <t>CW_3_8</t>
        </is>
      </c>
      <c r="F8" s="3" t="inlineStr">
        <is>
          <t>CW_1_2</t>
        </is>
      </c>
      <c r="G8" s="3" t="inlineStr">
        <is>
          <t>CW_3_4</t>
        </is>
      </c>
      <c r="H8" s="3" t="inlineStr">
        <is>
          <t>CW_1_IN</t>
        </is>
      </c>
      <c r="I8" s="3" t="inlineStr">
        <is>
          <t>CW_1_1_2</t>
        </is>
      </c>
      <c r="J8" s="3" t="inlineStr">
        <is>
          <t>CW_2_IN</t>
        </is>
      </c>
      <c r="K8" s="3" t="inlineStr">
        <is>
          <t>CW_3_IN</t>
        </is>
      </c>
      <c r="L8" s="3" t="inlineStr">
        <is>
          <t>CW_OVER3</t>
        </is>
      </c>
    </row>
    <row r="9" ht="16.5" customHeight="1" s="52" thickBot="1">
      <c r="B9" s="4" t="inlineStr">
        <is>
          <t>Extrapolated</t>
        </is>
      </c>
      <c r="C9" s="42" t="n">
        <v>317.177</v>
      </c>
      <c r="D9" s="5" t="n">
        <v>23821.126</v>
      </c>
      <c r="E9" s="5" t="n">
        <v>40607.754</v>
      </c>
      <c r="F9" s="5" t="n">
        <v>4593.834</v>
      </c>
      <c r="G9" s="5" t="n">
        <v>389.64</v>
      </c>
      <c r="H9" s="5" t="n">
        <v>24.765</v>
      </c>
      <c r="I9" s="6" t="n">
        <v>2.583</v>
      </c>
      <c r="J9" s="6" t="n">
        <v>0</v>
      </c>
      <c r="K9" s="6" t="n">
        <v>0</v>
      </c>
      <c r="L9" s="6" t="n">
        <v>0</v>
      </c>
    </row>
    <row r="10" ht="19.5" customHeight="1" s="52" thickBot="1">
      <c r="D10" s="56" t="inlineStr">
        <is>
          <t>Total cracking between 1/8” and 1”:</t>
        </is>
      </c>
      <c r="E10" s="54" t="n"/>
      <c r="F10" s="54" t="n"/>
      <c r="G10" s="54" t="n"/>
      <c r="H10" s="7" t="n">
        <v>69754.296</v>
      </c>
      <c r="I10" s="57" t="inlineStr">
        <is>
          <t>Total cracking greater than 1":</t>
        </is>
      </c>
      <c r="J10" s="54" t="n"/>
      <c r="K10" s="54" t="n"/>
      <c r="L10" s="8" t="n">
        <v>2.583</v>
      </c>
    </row>
    <row r="11" ht="15" customHeight="1" s="52">
      <c r="A11" s="30" t="n"/>
      <c r="B11" s="30" t="n"/>
      <c r="C11" s="30" t="n"/>
      <c r="D11" s="31" t="inlineStr">
        <is>
          <t>CRACK SEAL COMPUTATION</t>
        </is>
      </c>
      <c r="E11" s="31" t="n"/>
      <c r="F11" s="31" t="n"/>
      <c r="G11" s="31" t="n"/>
      <c r="H11" s="29" t="n"/>
      <c r="I11" s="32" t="n"/>
      <c r="J11" s="32" t="n"/>
      <c r="K11" s="32" t="n"/>
      <c r="L11" s="29" t="n"/>
    </row>
    <row r="12" ht="15.75" customHeight="1" s="52" thickBot="1">
      <c r="C12" s="21" t="n"/>
      <c r="D12" s="59" t="inlineStr">
        <is>
          <t>Extra Crack Seal for Longitudinal Joints (ft)</t>
        </is>
      </c>
      <c r="H12" s="10">
        <f>K14</f>
        <v/>
      </c>
      <c r="I12" s="21" t="n"/>
      <c r="J12" s="9" t="inlineStr">
        <is>
          <t>Main Line</t>
        </is>
      </c>
      <c r="K12" s="22">
        <f>E6*3</f>
        <v/>
      </c>
    </row>
    <row r="13">
      <c r="C13" s="14" t="inlineStr">
        <is>
          <t>Total :</t>
        </is>
      </c>
      <c r="D13" s="60" t="inlineStr">
        <is>
          <t>Crack Seal</t>
        </is>
      </c>
      <c r="E13" s="47" t="n"/>
      <c r="F13" s="48" t="n"/>
      <c r="G13" s="21" t="n"/>
      <c r="H13" s="21" t="n"/>
      <c r="I13" s="21" t="n"/>
      <c r="J13" s="9" t="inlineStr">
        <is>
          <t>Shoulders</t>
        </is>
      </c>
      <c r="K13" s="22">
        <f>0.1*E6</f>
        <v/>
      </c>
      <c r="L13" s="21" t="n"/>
    </row>
    <row r="14" ht="15.75" customHeight="1" s="52" thickBot="1">
      <c r="C14" s="27" t="n"/>
      <c r="D14" s="58">
        <f>ROUNDUP(((H14)/5),-1)</f>
        <v/>
      </c>
      <c r="E14" s="50" t="n"/>
      <c r="F14" s="28" t="inlineStr">
        <is>
          <t>lbs</t>
        </is>
      </c>
      <c r="G14" s="25" t="inlineStr">
        <is>
          <t>Total (ft)</t>
        </is>
      </c>
      <c r="H14" s="26">
        <f>SUM(H10,H12)</f>
        <v/>
      </c>
      <c r="I14" s="21" t="n"/>
      <c r="J14" s="9" t="inlineStr">
        <is>
          <t>Total Extra:</t>
        </is>
      </c>
      <c r="K14" s="44">
        <f>K12+K13</f>
        <v/>
      </c>
      <c r="L14" s="21" t="n"/>
    </row>
    <row r="15" ht="13.5" customHeight="1" s="52">
      <c r="A15" s="33" t="n"/>
      <c r="B15" s="33" t="n"/>
      <c r="C15" s="34" t="n"/>
      <c r="D15" s="35" t="inlineStr">
        <is>
          <t>MASTIC COMPUTATION</t>
        </is>
      </c>
      <c r="E15" s="34" t="n"/>
      <c r="F15" s="34" t="n"/>
      <c r="G15" s="34" t="n"/>
      <c r="H15" s="34" t="n"/>
      <c r="I15" s="36" t="n"/>
      <c r="J15" s="33" t="n"/>
      <c r="K15" s="33" t="n"/>
      <c r="L15" s="41">
        <f>ROUNDUP(L10,0)</f>
        <v/>
      </c>
    </row>
    <row r="16" ht="15.75" customHeight="1" s="52" thickBot="1">
      <c r="C16" s="21" t="n"/>
      <c r="D16" s="59" t="inlineStr">
        <is>
          <t>Extra Mastic for Longitudinal  Joints (ft)</t>
        </is>
      </c>
      <c r="H16" s="10">
        <f>K19</f>
        <v/>
      </c>
      <c r="I16" s="9" t="n"/>
    </row>
    <row r="17">
      <c r="C17" s="14" t="inlineStr">
        <is>
          <t>Total :</t>
        </is>
      </c>
      <c r="D17" s="60" t="inlineStr">
        <is>
          <t>Mastic</t>
        </is>
      </c>
      <c r="E17" s="47" t="n"/>
      <c r="F17" s="48" t="n"/>
      <c r="G17" s="21" t="n"/>
      <c r="H17" s="21" t="n"/>
      <c r="I17" s="9" t="n"/>
      <c r="J17" s="9" t="inlineStr">
        <is>
          <t>Main Line</t>
        </is>
      </c>
      <c r="K17" s="22" t="n">
        <v>100</v>
      </c>
      <c r="L17" s="21" t="n"/>
    </row>
    <row r="18" ht="15.75" customHeight="1" s="52" thickBot="1">
      <c r="C18" s="38" t="n"/>
      <c r="D18" s="61">
        <f>ROUNDUP((((H20)*2.4)),-1)</f>
        <v/>
      </c>
      <c r="E18" s="50" t="n"/>
      <c r="F18" s="39" t="inlineStr">
        <is>
          <t>lbs</t>
        </is>
      </c>
      <c r="G18" s="17" t="n"/>
      <c r="H18" s="21" t="n"/>
      <c r="I18" s="21" t="n"/>
      <c r="J18" s="9" t="inlineStr">
        <is>
          <t>Shoulders</t>
        </is>
      </c>
      <c r="K18" s="22" t="n">
        <v>20</v>
      </c>
      <c r="L18" s="21" t="n"/>
    </row>
    <row r="19">
      <c r="C19" s="19" t="n"/>
      <c r="I19" s="21" t="n"/>
      <c r="J19" s="9" t="inlineStr">
        <is>
          <t>Total Extra:</t>
        </is>
      </c>
      <c r="K19" s="44">
        <f>K17+K18</f>
        <v/>
      </c>
      <c r="L19" s="21" t="n"/>
    </row>
    <row r="20">
      <c r="G20" s="37" t="inlineStr">
        <is>
          <t>Total (ft)</t>
        </is>
      </c>
      <c r="H20" s="40">
        <f>H16+L15</f>
        <v/>
      </c>
    </row>
    <row r="21">
      <c r="G21" s="43" t="n"/>
      <c r="H21" s="44" t="n"/>
    </row>
    <row r="22" ht="17.25" customHeight="1" s="52">
      <c r="A22" s="23" t="n"/>
      <c r="B22" s="23" t="n"/>
      <c r="C22" s="23" t="n"/>
      <c r="D22" s="23" t="n"/>
      <c r="E22" s="23" t="n"/>
      <c r="F22" s="23" t="n"/>
      <c r="G22" s="23" t="n"/>
      <c r="H22" s="23" t="n"/>
      <c r="I22" s="23" t="n"/>
      <c r="J22" s="24" t="n"/>
    </row>
    <row r="23" ht="18" customHeight="1" s="52">
      <c r="A23" s="51" t="inlineStr">
        <is>
          <t>KE US 301 - MP 7.55 to 8.0 (Crack Sealing Quantity - Wheel Path Only)</t>
        </is>
      </c>
      <c r="J23" s="24" t="n"/>
    </row>
    <row r="24">
      <c r="A24" s="21" t="n"/>
      <c r="B24" s="21" t="n"/>
      <c r="C24" s="21" t="n"/>
      <c r="D24" s="21" t="n"/>
      <c r="E24" s="21" t="n"/>
      <c r="F24" s="21" t="n"/>
      <c r="G24" s="21" t="n"/>
      <c r="H24" s="21" t="n"/>
      <c r="I24" s="21" t="n"/>
      <c r="J24" s="21" t="n"/>
    </row>
    <row r="25">
      <c r="A25" s="21" t="n"/>
      <c r="B25" s="21" t="n"/>
      <c r="C25" s="21" t="n"/>
      <c r="D25" s="9" t="inlineStr">
        <is>
          <t>BMP</t>
        </is>
      </c>
      <c r="E25" s="21" t="n">
        <v>0</v>
      </c>
      <c r="F25" s="21" t="n"/>
      <c r="G25" s="21" t="inlineStr">
        <is>
          <t>Crack Seal</t>
        </is>
      </c>
      <c r="H25" s="21" t="inlineStr">
        <is>
          <t>1 Lbs/5 ft</t>
        </is>
      </c>
      <c r="I25" s="21" t="n"/>
      <c r="J25" s="21" t="inlineStr">
        <is>
          <t>Crack ≤ 1"</t>
        </is>
      </c>
      <c r="K25" s="21" t="n"/>
      <c r="L25" s="21" t="n"/>
    </row>
    <row r="26">
      <c r="A26" s="21" t="n"/>
      <c r="B26" s="21" t="n"/>
      <c r="C26" s="21" t="n"/>
      <c r="D26" s="9" t="inlineStr">
        <is>
          <t>EMP</t>
        </is>
      </c>
      <c r="E26" s="21" t="n">
        <v>2.81</v>
      </c>
      <c r="F26" s="21" t="n"/>
      <c r="G26" s="21" t="inlineStr">
        <is>
          <t xml:space="preserve">Mastic </t>
        </is>
      </c>
      <c r="H26" s="21" t="inlineStr">
        <is>
          <t>2.4 Lbs/Ft</t>
        </is>
      </c>
      <c r="I26" s="21" t="n"/>
      <c r="J26" s="1" t="inlineStr">
        <is>
          <t>≥1"</t>
        </is>
      </c>
      <c r="K26" s="21" t="n"/>
      <c r="L26" s="1" t="n"/>
    </row>
    <row r="27">
      <c r="A27" s="21" t="n"/>
      <c r="B27" s="21" t="n"/>
      <c r="C27" s="21" t="n"/>
      <c r="D27" s="21" t="inlineStr">
        <is>
          <t>PJ Length (Miles)</t>
        </is>
      </c>
      <c r="E27" s="21">
        <f>E26-E25</f>
        <v/>
      </c>
      <c r="F27" s="21" t="n"/>
      <c r="G27" s="21" t="n"/>
      <c r="H27" s="21" t="n"/>
      <c r="I27" s="21" t="n"/>
      <c r="J27" s="21" t="n"/>
    </row>
    <row r="28" ht="15.75" customHeight="1" s="52" thickBot="1">
      <c r="A28" s="21" t="n"/>
      <c r="B28" s="21" t="n"/>
      <c r="C28" s="21" t="n"/>
      <c r="D28" s="21" t="inlineStr">
        <is>
          <t>PJ Length (ft)</t>
        </is>
      </c>
      <c r="E28" s="21">
        <f>E27*5280</f>
        <v/>
      </c>
      <c r="F28" s="21" t="n"/>
      <c r="G28" s="21" t="n"/>
      <c r="H28" s="21" t="n"/>
      <c r="I28" s="21" t="n"/>
      <c r="J28" s="21" t="n"/>
    </row>
    <row r="29" ht="19.5" customHeight="1" s="52" thickBot="1">
      <c r="C29" s="53" t="inlineStr">
        <is>
          <t>KE US 301 - MP: 7.55-8.0, All  (Wheel Path Only)</t>
        </is>
      </c>
      <c r="D29" s="54" t="n"/>
      <c r="E29" s="54" t="n"/>
      <c r="F29" s="54" t="n"/>
      <c r="G29" s="54" t="n"/>
      <c r="H29" s="54" t="n"/>
      <c r="I29" s="54" t="n"/>
      <c r="J29" s="54" t="n"/>
      <c r="K29" s="54" t="n"/>
      <c r="L29" s="55" t="n"/>
    </row>
    <row r="30" ht="15.75" customHeight="1" s="52">
      <c r="B30" s="2" t="n"/>
      <c r="C30" s="3" t="inlineStr">
        <is>
          <t>CW_1_8</t>
        </is>
      </c>
      <c r="D30" s="3" t="inlineStr">
        <is>
          <t>CW_1_4</t>
        </is>
      </c>
      <c r="E30" s="3" t="inlineStr">
        <is>
          <t>CW_3_8</t>
        </is>
      </c>
      <c r="F30" s="3" t="inlineStr">
        <is>
          <t>CW_1_2</t>
        </is>
      </c>
      <c r="G30" s="3" t="inlineStr">
        <is>
          <t>CW_3_4</t>
        </is>
      </c>
      <c r="H30" s="3" t="inlineStr">
        <is>
          <t>CW_1_IN</t>
        </is>
      </c>
      <c r="I30" s="3" t="inlineStr">
        <is>
          <t>CW_1_1_2</t>
        </is>
      </c>
      <c r="J30" s="3" t="inlineStr">
        <is>
          <t>CW_2_IN</t>
        </is>
      </c>
      <c r="K30" s="3" t="inlineStr">
        <is>
          <t>CW_3_IN</t>
        </is>
      </c>
      <c r="L30" s="3" t="inlineStr">
        <is>
          <t>CW_OVER3</t>
        </is>
      </c>
    </row>
    <row r="31" ht="16.5" customHeight="1" s="52" thickBot="1">
      <c r="B31" s="4" t="inlineStr">
        <is>
          <t>Extrapolated</t>
        </is>
      </c>
      <c r="C31" s="42" t="n">
        <v>12.36649652076144</v>
      </c>
      <c r="D31" s="5" t="n">
        <v>5746.266273581343</v>
      </c>
      <c r="E31" s="5" t="n">
        <v>568.6626055928223</v>
      </c>
      <c r="F31" s="5" t="n">
        <v>158.0445431581913</v>
      </c>
      <c r="G31" s="5" t="n">
        <v>5.229427326707974</v>
      </c>
      <c r="H31" s="5" t="n">
        <v>0</v>
      </c>
      <c r="I31" s="6" t="n">
        <v>1.190473978034086</v>
      </c>
      <c r="J31" s="6" t="n">
        <v>0</v>
      </c>
      <c r="K31" s="6" t="n">
        <v>0</v>
      </c>
      <c r="L31" s="6" t="n">
        <v>0</v>
      </c>
    </row>
    <row r="32" ht="19.5" customHeight="1" s="52" thickBot="1">
      <c r="D32" s="56" t="inlineStr">
        <is>
          <t>Total cracking between 1/8” and 1”:</t>
        </is>
      </c>
      <c r="E32" s="54" t="n"/>
      <c r="F32" s="54" t="n"/>
      <c r="G32" s="54" t="n"/>
      <c r="H32" s="7" t="n">
        <v>69754.296</v>
      </c>
      <c r="I32" s="57" t="inlineStr">
        <is>
          <t>Total cracking greater than 1":</t>
        </is>
      </c>
      <c r="J32" s="54" t="n"/>
      <c r="K32" s="54" t="n"/>
      <c r="L32" s="8" t="n">
        <v>2.583</v>
      </c>
    </row>
    <row r="33" ht="18.75" customHeight="1" s="52">
      <c r="A33" s="30" t="n"/>
      <c r="B33" s="30" t="n"/>
      <c r="C33" s="30" t="n"/>
      <c r="D33" s="31" t="inlineStr">
        <is>
          <t>CRACK SEAL COMPUTATION</t>
        </is>
      </c>
      <c r="E33" s="31" t="n"/>
      <c r="F33" s="31" t="n"/>
      <c r="G33" s="31" t="n"/>
      <c r="H33" s="29" t="n"/>
      <c r="I33" s="32" t="n"/>
      <c r="J33" s="32" t="n"/>
      <c r="K33" s="32" t="n"/>
      <c r="L33" s="29" t="n"/>
    </row>
    <row r="34" ht="15" customHeight="1" s="52" thickBot="1">
      <c r="C34" s="21" t="n"/>
      <c r="D34" s="59" t="inlineStr">
        <is>
          <t>Extra Crack Seal for Longitudinal Joints (ft)</t>
        </is>
      </c>
      <c r="H34" s="10">
        <f>K36</f>
        <v/>
      </c>
      <c r="I34" s="21" t="n"/>
      <c r="J34" s="9" t="inlineStr">
        <is>
          <t>Main Line</t>
        </is>
      </c>
      <c r="K34" s="22">
        <f>E28*3</f>
        <v/>
      </c>
    </row>
    <row r="35">
      <c r="C35" s="14" t="inlineStr">
        <is>
          <t>Total :</t>
        </is>
      </c>
      <c r="D35" s="60" t="inlineStr">
        <is>
          <t>Crack Seal</t>
        </is>
      </c>
      <c r="E35" s="47" t="n"/>
      <c r="F35" s="48" t="n"/>
      <c r="G35" s="21" t="n"/>
      <c r="H35" s="21" t="n"/>
      <c r="I35" s="21" t="n"/>
      <c r="J35" s="9" t="inlineStr">
        <is>
          <t>Shoulders</t>
        </is>
      </c>
      <c r="K35" s="22">
        <f>0.1*E28</f>
        <v/>
      </c>
      <c r="L35" s="21" t="n"/>
    </row>
    <row r="36" ht="15.75" customHeight="1" s="52" thickBot="1">
      <c r="C36" s="27" t="n"/>
      <c r="D36" s="58">
        <f>ROUNDUP(((H36)/5),-1)</f>
        <v/>
      </c>
      <c r="E36" s="50" t="n"/>
      <c r="F36" s="28" t="inlineStr">
        <is>
          <t>lbs</t>
        </is>
      </c>
      <c r="G36" s="25" t="inlineStr">
        <is>
          <t>Total (ft)</t>
        </is>
      </c>
      <c r="H36" s="26">
        <f>SUM(H32,H34)</f>
        <v/>
      </c>
      <c r="I36" s="21" t="n"/>
      <c r="J36" s="9" t="inlineStr">
        <is>
          <t>Total Extra:</t>
        </is>
      </c>
      <c r="K36" s="44">
        <f>K34+K35</f>
        <v/>
      </c>
      <c r="L36" s="21" t="n"/>
    </row>
    <row r="37" ht="15.75" customHeight="1" s="52">
      <c r="A37" s="33" t="n"/>
      <c r="B37" s="33" t="n"/>
      <c r="C37" s="34" t="n"/>
      <c r="D37" s="35" t="inlineStr">
        <is>
          <t>MASTIC COMPUTATION</t>
        </is>
      </c>
      <c r="E37" s="34" t="n"/>
      <c r="F37" s="34" t="n"/>
      <c r="G37" s="34" t="n"/>
      <c r="H37" s="34" t="n"/>
      <c r="I37" s="36" t="n"/>
      <c r="J37" s="33" t="n"/>
      <c r="K37" s="33" t="n"/>
      <c r="L37" s="41">
        <f>ROUNDUP(L32,0)</f>
        <v/>
      </c>
    </row>
    <row r="38" ht="15.75" customHeight="1" s="52" thickBot="1">
      <c r="C38" s="21" t="n"/>
      <c r="D38" s="59" t="inlineStr">
        <is>
          <t>Extra Mastic for Longitudinal  Joints (ft)</t>
        </is>
      </c>
      <c r="H38" s="10">
        <f>K41</f>
        <v/>
      </c>
      <c r="I38" s="9" t="n"/>
    </row>
    <row r="39">
      <c r="C39" s="14" t="inlineStr">
        <is>
          <t>Total :</t>
        </is>
      </c>
      <c r="D39" s="60" t="inlineStr">
        <is>
          <t>Mastic</t>
        </is>
      </c>
      <c r="E39" s="47" t="n"/>
      <c r="F39" s="48" t="n"/>
      <c r="G39" s="21" t="n"/>
      <c r="H39" s="21" t="n"/>
      <c r="I39" s="9" t="n"/>
      <c r="J39" s="9" t="inlineStr">
        <is>
          <t>Main Line</t>
        </is>
      </c>
      <c r="K39" s="22" t="n">
        <v>100</v>
      </c>
      <c r="L39" s="21" t="n"/>
    </row>
    <row r="40" ht="15.75" customHeight="1" s="52" thickBot="1">
      <c r="C40" s="38" t="n"/>
      <c r="D40" s="61">
        <f>ROUNDUP((((H42)*2.4)),-1)</f>
        <v/>
      </c>
      <c r="E40" s="50" t="n"/>
      <c r="F40" s="39" t="inlineStr">
        <is>
          <t>lbs</t>
        </is>
      </c>
      <c r="G40" s="17" t="n"/>
      <c r="H40" s="21" t="n"/>
      <c r="I40" s="21" t="n"/>
      <c r="J40" s="9" t="inlineStr">
        <is>
          <t>Shoulders</t>
        </is>
      </c>
      <c r="K40" s="22" t="n">
        <v>20</v>
      </c>
      <c r="L40" s="21" t="n"/>
    </row>
    <row r="41">
      <c r="C41" s="19" t="n"/>
      <c r="I41" s="21" t="n"/>
      <c r="J41" s="9" t="inlineStr">
        <is>
          <t>Total Extra:</t>
        </is>
      </c>
      <c r="K41" s="44">
        <f>K39+K40</f>
        <v/>
      </c>
      <c r="L41" s="21" t="n"/>
    </row>
    <row r="42">
      <c r="G42" s="37" t="inlineStr">
        <is>
          <t>Total (ft)</t>
        </is>
      </c>
      <c r="H42" s="40">
        <f>H38+L37</f>
        <v/>
      </c>
    </row>
  </sheetData>
  <mergeCells count="20">
    <mergeCell ref="D16:G16"/>
    <mergeCell ref="D14:E14"/>
    <mergeCell ref="D12:G12"/>
    <mergeCell ref="A1:I1"/>
    <mergeCell ref="C7:L7"/>
    <mergeCell ref="D10:G10"/>
    <mergeCell ref="I10:K10"/>
    <mergeCell ref="D13:F13"/>
    <mergeCell ref="D36:E36"/>
    <mergeCell ref="D38:G38"/>
    <mergeCell ref="D39:F39"/>
    <mergeCell ref="D40:E40"/>
    <mergeCell ref="D17:F17"/>
    <mergeCell ref="D18:E18"/>
    <mergeCell ref="A23:I23"/>
    <mergeCell ref="C29:L29"/>
    <mergeCell ref="D32:G32"/>
    <mergeCell ref="I32:K32"/>
    <mergeCell ref="D34:G34"/>
    <mergeCell ref="D35:F35"/>
  </mergeCells>
  <pageMargins left="0.7" right="0.7" top="0.75" bottom="0.75" header="0.3" footer="0.3"/>
  <pageSetup orientation="landscape" scale="76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42"/>
  <sheetViews>
    <sheetView tabSelected="1" workbookViewId="0">
      <selection activeCell="P10" sqref="P10"/>
    </sheetView>
  </sheetViews>
  <sheetFormatPr baseColWidth="8" defaultRowHeight="15"/>
  <cols>
    <col width="13.7109375" bestFit="1" customWidth="1" style="52" min="2" max="2"/>
    <col width="10.140625" customWidth="1" style="52" min="3" max="3"/>
    <col width="32.42578125" customWidth="1" style="52" min="4" max="4"/>
    <col width="10.28515625" bestFit="1" customWidth="1" style="52" min="5" max="5"/>
    <col width="9" bestFit="1" customWidth="1" style="52" min="6" max="6"/>
    <col width="13" bestFit="1" customWidth="1" style="52" min="7" max="7"/>
    <col width="11.7109375" bestFit="1" customWidth="1" style="52" min="8" max="8"/>
    <col width="11.28515625" bestFit="1" customWidth="1" style="52" min="9" max="9"/>
    <col width="14.5703125" customWidth="1" style="52" min="10" max="10"/>
    <col width="11.85546875" bestFit="1" customWidth="1" style="52" min="11" max="11"/>
    <col width="12" bestFit="1" customWidth="1" style="52" min="12" max="12"/>
  </cols>
  <sheetData>
    <row r="1" ht="18" customHeight="1" s="52">
      <c r="A1" s="51" t="inlineStr">
        <is>
          <t>AA CO 17 - MP 0.5 to 1.0 (Crack Sealing Quantity - Non Wheel Path)</t>
        </is>
      </c>
      <c r="J1" s="24" t="n"/>
      <c r="L1" t="inlineStr">
        <is>
          <t>02/11/2021</t>
        </is>
      </c>
    </row>
    <row r="2">
      <c r="A2" s="21" t="n"/>
      <c r="B2" s="21" t="n"/>
      <c r="C2" s="21" t="n"/>
      <c r="D2" s="21" t="n"/>
      <c r="E2" s="21" t="n"/>
      <c r="F2" s="21" t="n"/>
      <c r="G2" s="21" t="n"/>
      <c r="H2" s="21" t="n"/>
      <c r="I2" s="21" t="n"/>
      <c r="J2" s="21" t="n"/>
    </row>
    <row r="3">
      <c r="A3" s="21" t="n"/>
      <c r="B3" s="21" t="n"/>
      <c r="C3" s="21" t="n"/>
      <c r="D3" s="9" t="inlineStr">
        <is>
          <t>BMP</t>
        </is>
      </c>
      <c r="E3" s="21" t="n">
        <v>0</v>
      </c>
      <c r="F3" s="21" t="n"/>
      <c r="G3" s="21" t="inlineStr">
        <is>
          <t>Crack Seal</t>
        </is>
      </c>
      <c r="H3" s="21" t="inlineStr">
        <is>
          <t>1 Lbs/5 ft</t>
        </is>
      </c>
      <c r="I3" s="21" t="n"/>
      <c r="J3" s="21" t="inlineStr">
        <is>
          <t>Crack ≤ 1"</t>
        </is>
      </c>
      <c r="K3" s="21" t="n"/>
      <c r="L3" s="21" t="n"/>
    </row>
    <row r="4">
      <c r="A4" s="21" t="n"/>
      <c r="B4" s="21" t="n"/>
      <c r="C4" s="21" t="n"/>
      <c r="D4" s="9" t="inlineStr">
        <is>
          <t>EMP</t>
        </is>
      </c>
      <c r="E4" s="21" t="n">
        <v>2.81</v>
      </c>
      <c r="F4" s="21" t="n"/>
      <c r="G4" s="21" t="inlineStr">
        <is>
          <t xml:space="preserve">Mastic </t>
        </is>
      </c>
      <c r="H4" s="21" t="inlineStr">
        <is>
          <t>2.4 Lbs/Ft</t>
        </is>
      </c>
      <c r="I4" s="21" t="n"/>
      <c r="J4" s="1" t="inlineStr">
        <is>
          <t>≥1"</t>
        </is>
      </c>
      <c r="K4" s="21" t="n"/>
      <c r="L4" s="1" t="n"/>
    </row>
    <row r="5">
      <c r="A5" s="21" t="n"/>
      <c r="B5" s="21" t="n"/>
      <c r="C5" s="21" t="n"/>
      <c r="D5" s="21" t="inlineStr">
        <is>
          <t>PJ Length (Miles)</t>
        </is>
      </c>
      <c r="E5" s="21">
        <f>E4-E3</f>
        <v/>
      </c>
      <c r="F5" s="21" t="n"/>
      <c r="G5" s="21" t="n"/>
      <c r="H5" s="21" t="n"/>
      <c r="I5" s="21" t="n"/>
      <c r="J5" s="21" t="n"/>
    </row>
    <row r="6" ht="15.75" customHeight="1" s="52" thickBot="1">
      <c r="A6" s="21" t="n"/>
      <c r="B6" s="21" t="n"/>
      <c r="C6" s="21" t="n"/>
      <c r="D6" s="21" t="inlineStr">
        <is>
          <t>PJ Length (ft)</t>
        </is>
      </c>
      <c r="E6" s="21">
        <f>E5*5280</f>
        <v/>
      </c>
      <c r="F6" s="21" t="n"/>
      <c r="G6" s="21" t="n"/>
      <c r="H6" s="21" t="n"/>
      <c r="I6" s="21" t="n"/>
      <c r="J6" s="21" t="n"/>
    </row>
    <row r="7" ht="19.5" customHeight="1" s="52" thickBot="1">
      <c r="C7" s="53" t="inlineStr">
        <is>
          <t>AA CO 17 - MP: 0.5-1.0, N  (Non Wheel Path)</t>
        </is>
      </c>
      <c r="D7" s="54" t="n"/>
      <c r="E7" s="54" t="n"/>
      <c r="F7" s="54" t="n"/>
      <c r="G7" s="54" t="n"/>
      <c r="H7" s="54" t="n"/>
      <c r="I7" s="54" t="n"/>
      <c r="J7" s="54" t="n"/>
      <c r="K7" s="54" t="n"/>
      <c r="L7" s="55" t="n"/>
    </row>
    <row r="8" ht="15.75" customHeight="1" s="52">
      <c r="B8" s="2" t="n"/>
      <c r="C8" s="3" t="inlineStr">
        <is>
          <t>CW_1_8</t>
        </is>
      </c>
      <c r="D8" s="3" t="inlineStr">
        <is>
          <t>CW_1_4</t>
        </is>
      </c>
      <c r="E8" s="3" t="inlineStr">
        <is>
          <t>CW_3_8</t>
        </is>
      </c>
      <c r="F8" s="3" t="inlineStr">
        <is>
          <t>CW_1_2</t>
        </is>
      </c>
      <c r="G8" s="3" t="inlineStr">
        <is>
          <t>CW_3_4</t>
        </is>
      </c>
      <c r="H8" s="3" t="inlineStr">
        <is>
          <t>CW_1_IN</t>
        </is>
      </c>
      <c r="I8" s="3" t="inlineStr">
        <is>
          <t>CW_1_1_2</t>
        </is>
      </c>
      <c r="J8" s="3" t="inlineStr">
        <is>
          <t>CW_2_IN</t>
        </is>
      </c>
      <c r="K8" s="3" t="inlineStr">
        <is>
          <t>CW_3_IN</t>
        </is>
      </c>
      <c r="L8" s="3" t="inlineStr">
        <is>
          <t>CW_OVER3</t>
        </is>
      </c>
    </row>
    <row r="9" ht="16.5" customHeight="1" s="52" thickBot="1">
      <c r="B9" s="4" t="inlineStr">
        <is>
          <t>Extrapolated</t>
        </is>
      </c>
      <c r="C9" s="42" t="n">
        <v>42.107</v>
      </c>
      <c r="D9" s="5" t="n">
        <v>427.197</v>
      </c>
      <c r="E9" s="5" t="n">
        <v>111.342</v>
      </c>
      <c r="F9" s="5" t="n">
        <v>5.575</v>
      </c>
      <c r="G9" s="5" t="n">
        <v>5.924</v>
      </c>
      <c r="H9" s="5" t="n">
        <v>0</v>
      </c>
      <c r="I9" s="6" t="n">
        <v>0.717</v>
      </c>
      <c r="J9" s="6" t="n">
        <v>0</v>
      </c>
      <c r="K9" s="6" t="n">
        <v>0</v>
      </c>
      <c r="L9" s="6" t="n">
        <v>0</v>
      </c>
    </row>
    <row r="10" ht="19.5" customHeight="1" s="52" thickBot="1">
      <c r="D10" s="56" t="inlineStr">
        <is>
          <t>Total cracking between 1/8” and 1”:</t>
        </is>
      </c>
      <c r="E10" s="54" t="n"/>
      <c r="F10" s="54" t="n"/>
      <c r="G10" s="54" t="n"/>
      <c r="H10" s="7" t="n">
        <v>592.145</v>
      </c>
      <c r="I10" s="57" t="inlineStr">
        <is>
          <t>Total cracking greater than 1":</t>
        </is>
      </c>
      <c r="J10" s="54" t="n"/>
      <c r="K10" s="54" t="n"/>
      <c r="L10" s="8" t="n">
        <v>0.717</v>
      </c>
    </row>
    <row r="11" ht="15" customHeight="1" s="52">
      <c r="A11" s="30" t="n"/>
      <c r="B11" s="30" t="n"/>
      <c r="C11" s="30" t="n"/>
      <c r="D11" s="31" t="inlineStr">
        <is>
          <t>CRACK SEAL COMPUTATION</t>
        </is>
      </c>
      <c r="E11" s="31" t="n"/>
      <c r="F11" s="31" t="n"/>
      <c r="G11" s="31" t="n"/>
      <c r="H11" s="29" t="n"/>
      <c r="I11" s="32" t="n"/>
      <c r="J11" s="32" t="n"/>
      <c r="K11" s="32" t="n"/>
      <c r="L11" s="29" t="n"/>
    </row>
    <row r="12" ht="15.75" customHeight="1" s="52" thickBot="1">
      <c r="C12" s="21" t="n"/>
      <c r="D12" s="59" t="inlineStr">
        <is>
          <t>Extra Crack Seal for Longitudinal Joints (ft)</t>
        </is>
      </c>
      <c r="H12" s="10">
        <f>K14</f>
        <v/>
      </c>
      <c r="I12" s="21" t="n"/>
      <c r="J12" s="9" t="inlineStr">
        <is>
          <t>Main Line</t>
        </is>
      </c>
      <c r="K12" s="22">
        <f>E6*3</f>
        <v/>
      </c>
    </row>
    <row r="13">
      <c r="C13" s="14" t="inlineStr">
        <is>
          <t>Total :</t>
        </is>
      </c>
      <c r="D13" s="60" t="inlineStr">
        <is>
          <t>Crack Seal</t>
        </is>
      </c>
      <c r="E13" s="47" t="n"/>
      <c r="F13" s="48" t="n"/>
      <c r="G13" s="21" t="n"/>
      <c r="H13" s="21" t="n"/>
      <c r="I13" s="21" t="n"/>
      <c r="J13" s="9" t="inlineStr">
        <is>
          <t>Shoulders</t>
        </is>
      </c>
      <c r="K13" s="22">
        <f>0.1*E6</f>
        <v/>
      </c>
      <c r="L13" s="21" t="n"/>
    </row>
    <row r="14" ht="15.75" customHeight="1" s="52" thickBot="1">
      <c r="C14" s="27" t="n"/>
      <c r="D14" s="58">
        <f>ROUNDUP(((H14)/5),-1)</f>
        <v/>
      </c>
      <c r="E14" s="50" t="n"/>
      <c r="F14" s="28" t="inlineStr">
        <is>
          <t>lbs</t>
        </is>
      </c>
      <c r="G14" s="25" t="inlineStr">
        <is>
          <t>Total (ft)</t>
        </is>
      </c>
      <c r="H14" s="26">
        <f>SUM(H10,H12)</f>
        <v/>
      </c>
      <c r="I14" s="21" t="n"/>
      <c r="J14" s="9" t="inlineStr">
        <is>
          <t>Total Extra:</t>
        </is>
      </c>
      <c r="K14" s="44">
        <f>K12+K13</f>
        <v/>
      </c>
      <c r="L14" s="21" t="n"/>
    </row>
    <row r="15" ht="13.5" customHeight="1" s="52">
      <c r="A15" s="33" t="n"/>
      <c r="B15" s="33" t="n"/>
      <c r="C15" s="34" t="n"/>
      <c r="D15" s="35" t="inlineStr">
        <is>
          <t>MASTIC COMPUTATION</t>
        </is>
      </c>
      <c r="E15" s="34" t="n"/>
      <c r="F15" s="34" t="n"/>
      <c r="G15" s="34" t="n"/>
      <c r="H15" s="34" t="n"/>
      <c r="I15" s="36" t="n"/>
      <c r="J15" s="33" t="n"/>
      <c r="K15" s="33" t="n"/>
      <c r="L15" s="41">
        <f>ROUNDUP(L10,0)</f>
        <v/>
      </c>
    </row>
    <row r="16" ht="15.75" customHeight="1" s="52" thickBot="1">
      <c r="C16" s="21" t="n"/>
      <c r="D16" s="59" t="inlineStr">
        <is>
          <t>Extra Mastic for Longitudinal  Joints (ft)</t>
        </is>
      </c>
      <c r="H16" s="10">
        <f>K19</f>
        <v/>
      </c>
      <c r="I16" s="9" t="n"/>
    </row>
    <row r="17">
      <c r="C17" s="14" t="inlineStr">
        <is>
          <t>Total :</t>
        </is>
      </c>
      <c r="D17" s="60" t="inlineStr">
        <is>
          <t>Mastic</t>
        </is>
      </c>
      <c r="E17" s="47" t="n"/>
      <c r="F17" s="48" t="n"/>
      <c r="G17" s="21" t="n"/>
      <c r="H17" s="21" t="n"/>
      <c r="I17" s="9" t="n"/>
      <c r="J17" s="9" t="inlineStr">
        <is>
          <t>Main Line</t>
        </is>
      </c>
      <c r="K17" s="22" t="n">
        <v>100</v>
      </c>
      <c r="L17" s="21" t="n"/>
    </row>
    <row r="18" ht="15.75" customHeight="1" s="52" thickBot="1">
      <c r="C18" s="38" t="n"/>
      <c r="D18" s="61">
        <f>ROUNDUP((((H20)*2.4)),-1)</f>
        <v/>
      </c>
      <c r="E18" s="50" t="n"/>
      <c r="F18" s="39" t="inlineStr">
        <is>
          <t>lbs</t>
        </is>
      </c>
      <c r="G18" s="17" t="n"/>
      <c r="H18" s="21" t="n"/>
      <c r="I18" s="21" t="n"/>
      <c r="J18" s="9" t="inlineStr">
        <is>
          <t>Shoulders</t>
        </is>
      </c>
      <c r="K18" s="22" t="n">
        <v>20</v>
      </c>
      <c r="L18" s="21" t="n"/>
    </row>
    <row r="19">
      <c r="C19" s="19" t="n"/>
      <c r="I19" s="21" t="n"/>
      <c r="J19" s="9" t="inlineStr">
        <is>
          <t>Total Extra:</t>
        </is>
      </c>
      <c r="K19" s="44">
        <f>K17+K18</f>
        <v/>
      </c>
      <c r="L19" s="21" t="n"/>
    </row>
    <row r="20">
      <c r="G20" s="37" t="inlineStr">
        <is>
          <t>Total (ft)</t>
        </is>
      </c>
      <c r="H20" s="40">
        <f>H16+L15</f>
        <v/>
      </c>
    </row>
    <row r="21">
      <c r="G21" s="43" t="n"/>
      <c r="H21" s="44" t="n"/>
    </row>
    <row r="22" ht="17.25" customHeight="1" s="52">
      <c r="A22" s="23" t="n"/>
      <c r="B22" s="23" t="n"/>
      <c r="C22" s="23" t="n"/>
      <c r="D22" s="23" t="n"/>
      <c r="E22" s="23" t="n"/>
      <c r="F22" s="23" t="n"/>
      <c r="G22" s="23" t="n"/>
      <c r="H22" s="23" t="n"/>
      <c r="I22" s="23" t="n"/>
      <c r="J22" s="24" t="n"/>
    </row>
    <row r="23" ht="18" customHeight="1" s="52">
      <c r="A23" s="51" t="inlineStr">
        <is>
          <t>AA CO 17 - MP 0.5 to 1.0 (Crack Sealing Quantity - Wheel Path Only)</t>
        </is>
      </c>
      <c r="J23" s="24" t="n"/>
    </row>
    <row r="24">
      <c r="A24" s="21" t="n"/>
      <c r="B24" s="21" t="n"/>
      <c r="C24" s="21" t="n"/>
      <c r="D24" s="21" t="n"/>
      <c r="E24" s="21" t="n"/>
      <c r="F24" s="21" t="n"/>
      <c r="G24" s="21" t="n"/>
      <c r="H24" s="21" t="n"/>
      <c r="I24" s="21" t="n"/>
      <c r="J24" s="21" t="n"/>
    </row>
    <row r="25">
      <c r="A25" s="21" t="n"/>
      <c r="B25" s="21" t="n"/>
      <c r="C25" s="21" t="n"/>
      <c r="D25" s="9" t="inlineStr">
        <is>
          <t>BMP</t>
        </is>
      </c>
      <c r="E25" s="21" t="n">
        <v>0</v>
      </c>
      <c r="F25" s="21" t="n"/>
      <c r="G25" s="21" t="inlineStr">
        <is>
          <t>Crack Seal</t>
        </is>
      </c>
      <c r="H25" s="21" t="inlineStr">
        <is>
          <t>1 Lbs/5 ft</t>
        </is>
      </c>
      <c r="I25" s="21" t="n"/>
      <c r="J25" s="21" t="inlineStr">
        <is>
          <t>Crack ≤ 1"</t>
        </is>
      </c>
      <c r="K25" s="21" t="n"/>
      <c r="L25" s="21" t="n"/>
    </row>
    <row r="26">
      <c r="A26" s="21" t="n"/>
      <c r="B26" s="21" t="n"/>
      <c r="C26" s="21" t="n"/>
      <c r="D26" s="9" t="inlineStr">
        <is>
          <t>EMP</t>
        </is>
      </c>
      <c r="E26" s="21" t="n">
        <v>2.81</v>
      </c>
      <c r="F26" s="21" t="n"/>
      <c r="G26" s="21" t="inlineStr">
        <is>
          <t xml:space="preserve">Mastic </t>
        </is>
      </c>
      <c r="H26" s="21" t="inlineStr">
        <is>
          <t>2.4 Lbs/Ft</t>
        </is>
      </c>
      <c r="I26" s="21" t="n"/>
      <c r="J26" s="1" t="inlineStr">
        <is>
          <t>≥1"</t>
        </is>
      </c>
      <c r="K26" s="21" t="n"/>
      <c r="L26" s="1" t="n"/>
    </row>
    <row r="27">
      <c r="A27" s="21" t="n"/>
      <c r="B27" s="21" t="n"/>
      <c r="C27" s="21" t="n"/>
      <c r="D27" s="21" t="inlineStr">
        <is>
          <t>PJ Length (Miles)</t>
        </is>
      </c>
      <c r="E27" s="21">
        <f>E26-E25</f>
        <v/>
      </c>
      <c r="F27" s="21" t="n"/>
      <c r="G27" s="21" t="n"/>
      <c r="H27" s="21" t="n"/>
      <c r="I27" s="21" t="n"/>
      <c r="J27" s="21" t="n"/>
    </row>
    <row r="28" ht="15.75" customHeight="1" s="52" thickBot="1">
      <c r="A28" s="21" t="n"/>
      <c r="B28" s="21" t="n"/>
      <c r="C28" s="21" t="n"/>
      <c r="D28" s="21" t="inlineStr">
        <is>
          <t>PJ Length (ft)</t>
        </is>
      </c>
      <c r="E28" s="21">
        <f>E27*5280</f>
        <v/>
      </c>
      <c r="F28" s="21" t="n"/>
      <c r="G28" s="21" t="n"/>
      <c r="H28" s="21" t="n"/>
      <c r="I28" s="21" t="n"/>
      <c r="J28" s="21" t="n"/>
    </row>
    <row r="29" ht="19.5" customHeight="1" s="52" thickBot="1">
      <c r="C29" s="53" t="inlineStr">
        <is>
          <t>AA CO 17 - MP: 0.5-1.0, N  (Wheel Path Only)</t>
        </is>
      </c>
      <c r="D29" s="54" t="n"/>
      <c r="E29" s="54" t="n"/>
      <c r="F29" s="54" t="n"/>
      <c r="G29" s="54" t="n"/>
      <c r="H29" s="54" t="n"/>
      <c r="I29" s="54" t="n"/>
      <c r="J29" s="54" t="n"/>
      <c r="K29" s="54" t="n"/>
      <c r="L29" s="55" t="n"/>
    </row>
    <row r="30" ht="15.75" customHeight="1" s="52">
      <c r="B30" s="2" t="n"/>
      <c r="C30" s="3" t="inlineStr">
        <is>
          <t>CW_1_8</t>
        </is>
      </c>
      <c r="D30" s="3" t="inlineStr">
        <is>
          <t>CW_1_4</t>
        </is>
      </c>
      <c r="E30" s="3" t="inlineStr">
        <is>
          <t>CW_3_8</t>
        </is>
      </c>
      <c r="F30" s="3" t="inlineStr">
        <is>
          <t>CW_1_2</t>
        </is>
      </c>
      <c r="G30" s="3" t="inlineStr">
        <is>
          <t>CW_3_4</t>
        </is>
      </c>
      <c r="H30" s="3" t="inlineStr">
        <is>
          <t>CW_1_IN</t>
        </is>
      </c>
      <c r="I30" s="3" t="inlineStr">
        <is>
          <t>CW_1_1_2</t>
        </is>
      </c>
      <c r="J30" s="3" t="inlineStr">
        <is>
          <t>CW_2_IN</t>
        </is>
      </c>
      <c r="K30" s="3" t="inlineStr">
        <is>
          <t>CW_3_IN</t>
        </is>
      </c>
      <c r="L30" s="3" t="inlineStr">
        <is>
          <t>CW_OVER3</t>
        </is>
      </c>
    </row>
    <row r="31" ht="16.5" customHeight="1" s="52" thickBot="1">
      <c r="B31" s="4" t="inlineStr">
        <is>
          <t>Extrapolated</t>
        </is>
      </c>
      <c r="C31" s="42" t="n">
        <v>8.642250807911193</v>
      </c>
      <c r="D31" s="5" t="n">
        <v>39.19379754380357</v>
      </c>
      <c r="E31" s="5" t="n">
        <v>20.38319847373183</v>
      </c>
      <c r="F31" s="5" t="n">
        <v>17.89225277575049</v>
      </c>
      <c r="G31" s="5" t="n">
        <v>4.535300006863968</v>
      </c>
      <c r="H31" s="5" t="n">
        <v>0</v>
      </c>
      <c r="I31" s="6" t="n">
        <v>0</v>
      </c>
      <c r="J31" s="6" t="n">
        <v>0</v>
      </c>
      <c r="K31" s="6" t="n">
        <v>0</v>
      </c>
      <c r="L31" s="6" t="n">
        <v>0</v>
      </c>
    </row>
    <row r="32" ht="19.5" customHeight="1" s="52" thickBot="1">
      <c r="D32" s="56" t="inlineStr">
        <is>
          <t>Total cracking between 1/8” and 1”:</t>
        </is>
      </c>
      <c r="E32" s="54" t="n"/>
      <c r="F32" s="54" t="n"/>
      <c r="G32" s="54" t="n"/>
      <c r="H32" s="7" t="n">
        <v>592.145</v>
      </c>
      <c r="I32" s="57" t="inlineStr">
        <is>
          <t>Total cracking greater than 1":</t>
        </is>
      </c>
      <c r="J32" s="54" t="n"/>
      <c r="K32" s="54" t="n"/>
      <c r="L32" s="8" t="n">
        <v>0.717</v>
      </c>
    </row>
    <row r="33" ht="18.75" customHeight="1" s="52">
      <c r="A33" s="30" t="n"/>
      <c r="B33" s="30" t="n"/>
      <c r="C33" s="30" t="n"/>
      <c r="D33" s="31" t="inlineStr">
        <is>
          <t>CRACK SEAL COMPUTATION</t>
        </is>
      </c>
      <c r="E33" s="31" t="n"/>
      <c r="F33" s="31" t="n"/>
      <c r="G33" s="31" t="n"/>
      <c r="H33" s="29" t="n"/>
      <c r="I33" s="32" t="n"/>
      <c r="J33" s="32" t="n"/>
      <c r="K33" s="32" t="n"/>
      <c r="L33" s="29" t="n"/>
    </row>
    <row r="34" ht="15" customHeight="1" s="52" thickBot="1">
      <c r="C34" s="21" t="n"/>
      <c r="D34" s="59" t="inlineStr">
        <is>
          <t>Extra Crack Seal for Longitudinal Joints (ft)</t>
        </is>
      </c>
      <c r="H34" s="10">
        <f>K36</f>
        <v/>
      </c>
      <c r="I34" s="21" t="n"/>
      <c r="J34" s="9" t="inlineStr">
        <is>
          <t>Main Line</t>
        </is>
      </c>
      <c r="K34" s="22">
        <f>E28*3</f>
        <v/>
      </c>
    </row>
    <row r="35">
      <c r="C35" s="14" t="inlineStr">
        <is>
          <t>Total :</t>
        </is>
      </c>
      <c r="D35" s="60" t="inlineStr">
        <is>
          <t>Crack Seal</t>
        </is>
      </c>
      <c r="E35" s="47" t="n"/>
      <c r="F35" s="48" t="n"/>
      <c r="G35" s="21" t="n"/>
      <c r="H35" s="21" t="n"/>
      <c r="I35" s="21" t="n"/>
      <c r="J35" s="9" t="inlineStr">
        <is>
          <t>Shoulders</t>
        </is>
      </c>
      <c r="K35" s="22">
        <f>0.1*E28</f>
        <v/>
      </c>
      <c r="L35" s="21" t="n"/>
    </row>
    <row r="36" ht="15.75" customHeight="1" s="52" thickBot="1">
      <c r="C36" s="27" t="n"/>
      <c r="D36" s="58">
        <f>ROUNDUP(((H36)/5),-1)</f>
        <v/>
      </c>
      <c r="E36" s="50" t="n"/>
      <c r="F36" s="28" t="inlineStr">
        <is>
          <t>lbs</t>
        </is>
      </c>
      <c r="G36" s="25" t="inlineStr">
        <is>
          <t>Total (ft)</t>
        </is>
      </c>
      <c r="H36" s="26">
        <f>SUM(H32,H34)</f>
        <v/>
      </c>
      <c r="I36" s="21" t="n"/>
      <c r="J36" s="9" t="inlineStr">
        <is>
          <t>Total Extra:</t>
        </is>
      </c>
      <c r="K36" s="44">
        <f>K34+K35</f>
        <v/>
      </c>
      <c r="L36" s="21" t="n"/>
    </row>
    <row r="37" ht="15.75" customHeight="1" s="52">
      <c r="A37" s="33" t="n"/>
      <c r="B37" s="33" t="n"/>
      <c r="C37" s="34" t="n"/>
      <c r="D37" s="35" t="inlineStr">
        <is>
          <t>MASTIC COMPUTATION</t>
        </is>
      </c>
      <c r="E37" s="34" t="n"/>
      <c r="F37" s="34" t="n"/>
      <c r="G37" s="34" t="n"/>
      <c r="H37" s="34" t="n"/>
      <c r="I37" s="36" t="n"/>
      <c r="J37" s="33" t="n"/>
      <c r="K37" s="33" t="n"/>
      <c r="L37" s="41">
        <f>ROUNDUP(L32,0)</f>
        <v/>
      </c>
    </row>
    <row r="38" ht="15.75" customHeight="1" s="52" thickBot="1">
      <c r="C38" s="21" t="n"/>
      <c r="D38" s="59" t="inlineStr">
        <is>
          <t>Extra Mastic for Longitudinal  Joints (ft)</t>
        </is>
      </c>
      <c r="H38" s="10">
        <f>K41</f>
        <v/>
      </c>
      <c r="I38" s="9" t="n"/>
    </row>
    <row r="39">
      <c r="C39" s="14" t="inlineStr">
        <is>
          <t>Total :</t>
        </is>
      </c>
      <c r="D39" s="60" t="inlineStr">
        <is>
          <t>Mastic</t>
        </is>
      </c>
      <c r="E39" s="47" t="n"/>
      <c r="F39" s="48" t="n"/>
      <c r="G39" s="21" t="n"/>
      <c r="H39" s="21" t="n"/>
      <c r="I39" s="9" t="n"/>
      <c r="J39" s="9" t="inlineStr">
        <is>
          <t>Main Line</t>
        </is>
      </c>
      <c r="K39" s="22" t="n">
        <v>100</v>
      </c>
      <c r="L39" s="21" t="n"/>
    </row>
    <row r="40" ht="15.75" customHeight="1" s="52" thickBot="1">
      <c r="C40" s="38" t="n"/>
      <c r="D40" s="61">
        <f>ROUNDUP((((H42)*2.4)),-1)</f>
        <v/>
      </c>
      <c r="E40" s="50" t="n"/>
      <c r="F40" s="39" t="inlineStr">
        <is>
          <t>lbs</t>
        </is>
      </c>
      <c r="G40" s="17" t="n"/>
      <c r="H40" s="21" t="n"/>
      <c r="I40" s="21" t="n"/>
      <c r="J40" s="9" t="inlineStr">
        <is>
          <t>Shoulders</t>
        </is>
      </c>
      <c r="K40" s="22" t="n">
        <v>20</v>
      </c>
      <c r="L40" s="21" t="n"/>
    </row>
    <row r="41">
      <c r="C41" s="19" t="n"/>
      <c r="I41" s="21" t="n"/>
      <c r="J41" s="9" t="inlineStr">
        <is>
          <t>Total Extra:</t>
        </is>
      </c>
      <c r="K41" s="44">
        <f>K39+K40</f>
        <v/>
      </c>
      <c r="L41" s="21" t="n"/>
    </row>
    <row r="42">
      <c r="G42" s="37" t="inlineStr">
        <is>
          <t>Total (ft)</t>
        </is>
      </c>
      <c r="H42" s="40">
        <f>H38+L37</f>
        <v/>
      </c>
    </row>
  </sheetData>
  <mergeCells count="20">
    <mergeCell ref="D16:G16"/>
    <mergeCell ref="D14:E14"/>
    <mergeCell ref="D12:G12"/>
    <mergeCell ref="A1:I1"/>
    <mergeCell ref="C7:L7"/>
    <mergeCell ref="D10:G10"/>
    <mergeCell ref="I10:K10"/>
    <mergeCell ref="D13:F13"/>
    <mergeCell ref="D36:E36"/>
    <mergeCell ref="D38:G38"/>
    <mergeCell ref="D39:F39"/>
    <mergeCell ref="D40:E40"/>
    <mergeCell ref="D17:F17"/>
    <mergeCell ref="D18:E18"/>
    <mergeCell ref="A23:I23"/>
    <mergeCell ref="C29:L29"/>
    <mergeCell ref="D32:G32"/>
    <mergeCell ref="I32:K32"/>
    <mergeCell ref="D34:G34"/>
    <mergeCell ref="D35:F35"/>
  </mergeCells>
  <pageMargins left="0.7" right="0.7" top="0.75" bottom="0.75" header="0.3" footer="0.3"/>
  <pageSetup orientation="landscape" scale="76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2"/>
  <sheetViews>
    <sheetView workbookViewId="0">
      <selection activeCell="A1" sqref="A1"/>
    </sheetView>
  </sheetViews>
  <sheetFormatPr baseColWidth="8" defaultRowHeight="15"/>
  <cols>
    <col width="13.7109375" bestFit="1" customWidth="1" style="52" min="2" max="2"/>
    <col width="10.140625" customWidth="1" style="52" min="3" max="3"/>
    <col width="32.42578125" customWidth="1" style="52" min="4" max="4"/>
    <col width="10.28515625" bestFit="1" customWidth="1" style="52" min="5" max="5"/>
    <col width="9" bestFit="1" customWidth="1" style="52" min="6" max="6"/>
    <col width="13" bestFit="1" customWidth="1" style="52" min="7" max="7"/>
    <col width="11.7109375" bestFit="1" customWidth="1" style="52" min="8" max="8"/>
    <col width="11.28515625" bestFit="1" customWidth="1" style="52" min="9" max="9"/>
    <col width="14.5703125" customWidth="1" style="52" min="10" max="10"/>
    <col width="11.85546875" bestFit="1" customWidth="1" style="52" min="11" max="11"/>
    <col width="12" bestFit="1" customWidth="1" style="52" min="12" max="12"/>
  </cols>
  <sheetData>
    <row r="1" ht="18" customHeight="1" s="52">
      <c r="A1" s="51" t="inlineStr">
        <is>
          <t>MO IS 370 - MP 2.0 to 3.0 (Crack Sealing Quantity - Non Wheel Path)</t>
        </is>
      </c>
      <c r="J1" s="24" t="n"/>
      <c r="L1" t="inlineStr">
        <is>
          <t>03/11/2021</t>
        </is>
      </c>
    </row>
    <row r="2">
      <c r="A2" s="21" t="n"/>
      <c r="B2" s="21" t="n"/>
      <c r="C2" s="21" t="n"/>
      <c r="D2" s="21" t="n"/>
      <c r="E2" s="21" t="n"/>
      <c r="F2" s="21" t="n"/>
      <c r="G2" s="21" t="n"/>
      <c r="H2" s="21" t="n"/>
      <c r="I2" s="21" t="n"/>
      <c r="J2" s="21" t="n"/>
    </row>
    <row r="3">
      <c r="A3" s="21" t="n"/>
      <c r="B3" s="21" t="n"/>
      <c r="C3" s="21" t="n"/>
      <c r="D3" s="9" t="inlineStr">
        <is>
          <t>BMP</t>
        </is>
      </c>
      <c r="E3" s="21" t="n">
        <v>0</v>
      </c>
      <c r="F3" s="21" t="n"/>
      <c r="G3" s="21" t="inlineStr">
        <is>
          <t>Crack Seal</t>
        </is>
      </c>
      <c r="H3" s="21" t="inlineStr">
        <is>
          <t>1 Lbs/5 ft</t>
        </is>
      </c>
      <c r="I3" s="21" t="n"/>
      <c r="J3" s="21" t="inlineStr">
        <is>
          <t>Crack ≤ 1"</t>
        </is>
      </c>
      <c r="K3" s="21" t="n"/>
      <c r="L3" s="21" t="n"/>
    </row>
    <row r="4">
      <c r="A4" s="21" t="n"/>
      <c r="B4" s="21" t="n"/>
      <c r="C4" s="21" t="n"/>
      <c r="D4" s="9" t="inlineStr">
        <is>
          <t>EMP</t>
        </is>
      </c>
      <c r="E4" s="21" t="n">
        <v>2.81</v>
      </c>
      <c r="F4" s="21" t="n"/>
      <c r="G4" s="21" t="inlineStr">
        <is>
          <t xml:space="preserve">Mastic </t>
        </is>
      </c>
      <c r="H4" s="21" t="inlineStr">
        <is>
          <t>2.4 Lbs/Ft</t>
        </is>
      </c>
      <c r="I4" s="21" t="n"/>
      <c r="J4" s="1" t="inlineStr">
        <is>
          <t>≥1"</t>
        </is>
      </c>
      <c r="K4" s="21" t="n"/>
      <c r="L4" s="1" t="n"/>
    </row>
    <row r="5">
      <c r="A5" s="21" t="n"/>
      <c r="B5" s="21" t="n"/>
      <c r="C5" s="21" t="n"/>
      <c r="D5" s="21" t="inlineStr">
        <is>
          <t>PJ Length (Miles)</t>
        </is>
      </c>
      <c r="E5" s="21">
        <f>E4-E3</f>
        <v/>
      </c>
      <c r="F5" s="21" t="n"/>
      <c r="G5" s="21" t="n"/>
      <c r="H5" s="21" t="n"/>
      <c r="I5" s="21" t="n"/>
      <c r="J5" s="21" t="n"/>
    </row>
    <row r="6" ht="15.75" customHeight="1" s="52" thickBot="1">
      <c r="A6" s="21" t="n"/>
      <c r="B6" s="21" t="n"/>
      <c r="C6" s="21" t="n"/>
      <c r="D6" s="21" t="inlineStr">
        <is>
          <t>PJ Length (ft)</t>
        </is>
      </c>
      <c r="E6" s="21">
        <f>E5*5280</f>
        <v/>
      </c>
      <c r="F6" s="21" t="n"/>
      <c r="G6" s="21" t="n"/>
      <c r="H6" s="21" t="n"/>
      <c r="I6" s="21" t="n"/>
      <c r="J6" s="21" t="n"/>
    </row>
    <row r="7" ht="19.5" customHeight="1" s="52" thickBot="1">
      <c r="C7" s="53" t="inlineStr">
        <is>
          <t>MO IS 370 - MP: 2.0-3.0, E  (Non Wheel Path)</t>
        </is>
      </c>
      <c r="D7" s="54" t="n"/>
      <c r="E7" s="54" t="n"/>
      <c r="F7" s="54" t="n"/>
      <c r="G7" s="54" t="n"/>
      <c r="H7" s="54" t="n"/>
      <c r="I7" s="54" t="n"/>
      <c r="J7" s="54" t="n"/>
      <c r="K7" s="54" t="n"/>
      <c r="L7" s="55" t="n"/>
    </row>
    <row r="8" ht="15.75" customHeight="1" s="52">
      <c r="B8" s="2" t="n"/>
      <c r="C8" s="3" t="inlineStr">
        <is>
          <t>CW_1_8</t>
        </is>
      </c>
      <c r="D8" s="3" t="inlineStr">
        <is>
          <t>CW_1_4</t>
        </is>
      </c>
      <c r="E8" s="3" t="inlineStr">
        <is>
          <t>CW_3_8</t>
        </is>
      </c>
      <c r="F8" s="3" t="inlineStr">
        <is>
          <t>CW_1_2</t>
        </is>
      </c>
      <c r="G8" s="3" t="inlineStr">
        <is>
          <t>CW_3_4</t>
        </is>
      </c>
      <c r="H8" s="3" t="inlineStr">
        <is>
          <t>CW_1_IN</t>
        </is>
      </c>
      <c r="I8" s="3" t="inlineStr">
        <is>
          <t>CW_1_1_2</t>
        </is>
      </c>
      <c r="J8" s="3" t="inlineStr">
        <is>
          <t>CW_2_IN</t>
        </is>
      </c>
      <c r="K8" s="3" t="inlineStr">
        <is>
          <t>CW_3_IN</t>
        </is>
      </c>
      <c r="L8" s="3" t="inlineStr">
        <is>
          <t>CW_OVER3</t>
        </is>
      </c>
    </row>
    <row r="9" ht="16.5" customHeight="1" s="52" thickBot="1">
      <c r="B9" s="4" t="inlineStr">
        <is>
          <t>Extrapolated</t>
        </is>
      </c>
      <c r="C9" s="42" t="n">
        <v>267.859</v>
      </c>
      <c r="D9" s="5" t="n">
        <v>8223.567999999999</v>
      </c>
      <c r="E9" s="5" t="n">
        <v>1840.915</v>
      </c>
      <c r="F9" s="5" t="n">
        <v>24.172</v>
      </c>
      <c r="G9" s="5" t="n">
        <v>37.286</v>
      </c>
      <c r="H9" s="5" t="n">
        <v>0.299</v>
      </c>
      <c r="I9" s="6" t="n">
        <v>105.392</v>
      </c>
      <c r="J9" s="6" t="n">
        <v>0</v>
      </c>
      <c r="K9" s="6" t="n">
        <v>0</v>
      </c>
      <c r="L9" s="6" t="n">
        <v>0</v>
      </c>
    </row>
    <row r="10" ht="19.5" customHeight="1" s="52" thickBot="1">
      <c r="D10" s="56" t="inlineStr">
        <is>
          <t>Total cracking between 1/8” and 1”:</t>
        </is>
      </c>
      <c r="E10" s="54" t="n"/>
      <c r="F10" s="54" t="n"/>
      <c r="G10" s="54" t="n"/>
      <c r="H10" s="7" t="n">
        <v>10394.099</v>
      </c>
      <c r="I10" s="57" t="inlineStr">
        <is>
          <t>Total cracking greater than 1":</t>
        </is>
      </c>
      <c r="J10" s="54" t="n"/>
      <c r="K10" s="54" t="n"/>
      <c r="L10" s="8" t="n">
        <v>105.392</v>
      </c>
    </row>
    <row r="11" ht="15" customHeight="1" s="52">
      <c r="A11" s="30" t="n"/>
      <c r="B11" s="30" t="n"/>
      <c r="C11" s="30" t="n"/>
      <c r="D11" s="31" t="inlineStr">
        <is>
          <t>CRACK SEAL COMPUTATION</t>
        </is>
      </c>
      <c r="E11" s="31" t="n"/>
      <c r="F11" s="31" t="n"/>
      <c r="G11" s="31" t="n"/>
      <c r="H11" s="29" t="n"/>
      <c r="I11" s="32" t="n"/>
      <c r="J11" s="32" t="n"/>
      <c r="K11" s="32" t="n"/>
      <c r="L11" s="29" t="n"/>
    </row>
    <row r="12" ht="15.75" customHeight="1" s="52" thickBot="1">
      <c r="C12" s="21" t="n"/>
      <c r="D12" s="59" t="inlineStr">
        <is>
          <t>Extra Crack Seal for Longitudinal Joints (ft)</t>
        </is>
      </c>
      <c r="H12" s="10">
        <f>K14</f>
        <v/>
      </c>
      <c r="I12" s="21" t="n"/>
      <c r="J12" s="9" t="inlineStr">
        <is>
          <t>Main Line</t>
        </is>
      </c>
      <c r="K12" s="22">
        <f>E6*3</f>
        <v/>
      </c>
    </row>
    <row r="13">
      <c r="C13" s="14" t="inlineStr">
        <is>
          <t>Total :</t>
        </is>
      </c>
      <c r="D13" s="60" t="inlineStr">
        <is>
          <t>Crack Seal</t>
        </is>
      </c>
      <c r="E13" s="47" t="n"/>
      <c r="F13" s="48" t="n"/>
      <c r="G13" s="21" t="n"/>
      <c r="H13" s="21" t="n"/>
      <c r="I13" s="21" t="n"/>
      <c r="J13" s="9" t="inlineStr">
        <is>
          <t>Shoulders</t>
        </is>
      </c>
      <c r="K13" s="22">
        <f>0.1*E6</f>
        <v/>
      </c>
      <c r="L13" s="21" t="n"/>
    </row>
    <row r="14" ht="15.75" customHeight="1" s="52" thickBot="1">
      <c r="C14" s="27" t="n"/>
      <c r="D14" s="58">
        <f>ROUNDUP(((H14)/5),-1)</f>
        <v/>
      </c>
      <c r="E14" s="50" t="n"/>
      <c r="F14" s="28" t="inlineStr">
        <is>
          <t>lbs</t>
        </is>
      </c>
      <c r="G14" s="25" t="inlineStr">
        <is>
          <t>Total (ft)</t>
        </is>
      </c>
      <c r="H14" s="26">
        <f>SUM(H10,H12)</f>
        <v/>
      </c>
      <c r="I14" s="21" t="n"/>
      <c r="J14" s="9" t="inlineStr">
        <is>
          <t>Total Extra:</t>
        </is>
      </c>
      <c r="K14" s="44">
        <f>K12+K13</f>
        <v/>
      </c>
      <c r="L14" s="21" t="n"/>
    </row>
    <row r="15" ht="13.5" customHeight="1" s="52">
      <c r="A15" s="33" t="n"/>
      <c r="B15" s="33" t="n"/>
      <c r="C15" s="34" t="n"/>
      <c r="D15" s="35" t="inlineStr">
        <is>
          <t>MASTIC COMPUTATION</t>
        </is>
      </c>
      <c r="E15" s="34" t="n"/>
      <c r="F15" s="34" t="n"/>
      <c r="G15" s="34" t="n"/>
      <c r="H15" s="34" t="n"/>
      <c r="I15" s="36" t="n"/>
      <c r="J15" s="33" t="n"/>
      <c r="K15" s="33" t="n"/>
      <c r="L15" s="41">
        <f>ROUNDUP(L10,0)</f>
        <v/>
      </c>
    </row>
    <row r="16" ht="15.75" customHeight="1" s="52" thickBot="1">
      <c r="C16" s="21" t="n"/>
      <c r="D16" s="59" t="inlineStr">
        <is>
          <t>Extra Mastic for Longitudinal  Joints (ft)</t>
        </is>
      </c>
      <c r="H16" s="10">
        <f>K19</f>
        <v/>
      </c>
      <c r="I16" s="9" t="n"/>
    </row>
    <row r="17">
      <c r="C17" s="14" t="inlineStr">
        <is>
          <t>Total :</t>
        </is>
      </c>
      <c r="D17" s="60" t="inlineStr">
        <is>
          <t>Mastic</t>
        </is>
      </c>
      <c r="E17" s="47" t="n"/>
      <c r="F17" s="48" t="n"/>
      <c r="G17" s="21" t="n"/>
      <c r="H17" s="21" t="n"/>
      <c r="I17" s="9" t="n"/>
      <c r="J17" s="9" t="inlineStr">
        <is>
          <t>Main Line</t>
        </is>
      </c>
      <c r="K17" s="22" t="n">
        <v>100</v>
      </c>
      <c r="L17" s="21" t="n"/>
    </row>
    <row r="18" ht="15.75" customHeight="1" s="52" thickBot="1">
      <c r="C18" s="38" t="n"/>
      <c r="D18" s="61">
        <f>ROUNDUP((((H20)*2.4)),-1)</f>
        <v/>
      </c>
      <c r="E18" s="50" t="n"/>
      <c r="F18" s="39" t="inlineStr">
        <is>
          <t>lbs</t>
        </is>
      </c>
      <c r="G18" s="17" t="n"/>
      <c r="H18" s="21" t="n"/>
      <c r="I18" s="21" t="n"/>
      <c r="J18" s="9" t="inlineStr">
        <is>
          <t>Shoulders</t>
        </is>
      </c>
      <c r="K18" s="22" t="n">
        <v>20</v>
      </c>
      <c r="L18" s="21" t="n"/>
    </row>
    <row r="19">
      <c r="C19" s="19" t="n"/>
      <c r="I19" s="21" t="n"/>
      <c r="J19" s="9" t="inlineStr">
        <is>
          <t>Total Extra:</t>
        </is>
      </c>
      <c r="K19" s="44">
        <f>K17+K18</f>
        <v/>
      </c>
      <c r="L19" s="21" t="n"/>
    </row>
    <row r="20">
      <c r="G20" s="37" t="inlineStr">
        <is>
          <t>Total (ft)</t>
        </is>
      </c>
      <c r="H20" s="40">
        <f>H16+L15</f>
        <v/>
      </c>
    </row>
    <row r="21">
      <c r="G21" s="43" t="n"/>
      <c r="H21" s="44" t="n"/>
    </row>
    <row r="22" ht="17.25" customHeight="1" s="52">
      <c r="A22" s="23" t="n"/>
      <c r="B22" s="23" t="n"/>
      <c r="C22" s="23" t="n"/>
      <c r="D22" s="23" t="n"/>
      <c r="E22" s="23" t="n"/>
      <c r="F22" s="23" t="n"/>
      <c r="G22" s="23" t="n"/>
      <c r="H22" s="23" t="n"/>
      <c r="I22" s="23" t="n"/>
      <c r="J22" s="24" t="n"/>
    </row>
    <row r="23" ht="18" customHeight="1" s="52">
      <c r="A23" s="51" t="inlineStr">
        <is>
          <t>MO IS 370 - MP 2.0 to 3.0 (Crack Sealing Quantity - Wheel Path Only)</t>
        </is>
      </c>
      <c r="J23" s="24" t="n"/>
    </row>
    <row r="24">
      <c r="A24" s="21" t="n"/>
      <c r="B24" s="21" t="n"/>
      <c r="C24" s="21" t="n"/>
      <c r="D24" s="21" t="n"/>
      <c r="E24" s="21" t="n"/>
      <c r="F24" s="21" t="n"/>
      <c r="G24" s="21" t="n"/>
      <c r="H24" s="21" t="n"/>
      <c r="I24" s="21" t="n"/>
      <c r="J24" s="21" t="n"/>
    </row>
    <row r="25">
      <c r="A25" s="21" t="n"/>
      <c r="B25" s="21" t="n"/>
      <c r="C25" s="21" t="n"/>
      <c r="D25" s="9" t="inlineStr">
        <is>
          <t>BMP</t>
        </is>
      </c>
      <c r="E25" s="21" t="n">
        <v>0</v>
      </c>
      <c r="F25" s="21" t="n"/>
      <c r="G25" s="21" t="inlineStr">
        <is>
          <t>Crack Seal</t>
        </is>
      </c>
      <c r="H25" s="21" t="inlineStr">
        <is>
          <t>1 Lbs/5 ft</t>
        </is>
      </c>
      <c r="I25" s="21" t="n"/>
      <c r="J25" s="21" t="inlineStr">
        <is>
          <t>Crack ≤ 1"</t>
        </is>
      </c>
      <c r="K25" s="21" t="n"/>
      <c r="L25" s="21" t="n"/>
    </row>
    <row r="26">
      <c r="A26" s="21" t="n"/>
      <c r="B26" s="21" t="n"/>
      <c r="C26" s="21" t="n"/>
      <c r="D26" s="9" t="inlineStr">
        <is>
          <t>EMP</t>
        </is>
      </c>
      <c r="E26" s="21" t="n">
        <v>2.81</v>
      </c>
      <c r="F26" s="21" t="n"/>
      <c r="G26" s="21" t="inlineStr">
        <is>
          <t xml:space="preserve">Mastic </t>
        </is>
      </c>
      <c r="H26" s="21" t="inlineStr">
        <is>
          <t>2.4 Lbs/Ft</t>
        </is>
      </c>
      <c r="I26" s="21" t="n"/>
      <c r="J26" s="1" t="inlineStr">
        <is>
          <t>≥1"</t>
        </is>
      </c>
      <c r="K26" s="21" t="n"/>
      <c r="L26" s="1" t="n"/>
    </row>
    <row r="27">
      <c r="A27" s="21" t="n"/>
      <c r="B27" s="21" t="n"/>
      <c r="C27" s="21" t="n"/>
      <c r="D27" s="21" t="inlineStr">
        <is>
          <t>PJ Length (Miles)</t>
        </is>
      </c>
      <c r="E27" s="21">
        <f>E26-E25</f>
        <v/>
      </c>
      <c r="F27" s="21" t="n"/>
      <c r="G27" s="21" t="n"/>
      <c r="H27" s="21" t="n"/>
      <c r="I27" s="21" t="n"/>
      <c r="J27" s="21" t="n"/>
    </row>
    <row r="28" ht="15.75" customHeight="1" s="52" thickBot="1">
      <c r="A28" s="21" t="n"/>
      <c r="B28" s="21" t="n"/>
      <c r="C28" s="21" t="n"/>
      <c r="D28" s="21" t="inlineStr">
        <is>
          <t>PJ Length (ft)</t>
        </is>
      </c>
      <c r="E28" s="21">
        <f>E27*5280</f>
        <v/>
      </c>
      <c r="F28" s="21" t="n"/>
      <c r="G28" s="21" t="n"/>
      <c r="H28" s="21" t="n"/>
      <c r="I28" s="21" t="n"/>
      <c r="J28" s="21" t="n"/>
    </row>
    <row r="29" ht="19.5" customHeight="1" s="52" thickBot="1">
      <c r="C29" s="53" t="inlineStr">
        <is>
          <t>MO IS 370 - MP: 2.0-3.0, E  (Wheel Path Only)</t>
        </is>
      </c>
      <c r="D29" s="54" t="n"/>
      <c r="E29" s="54" t="n"/>
      <c r="F29" s="54" t="n"/>
      <c r="G29" s="54" t="n"/>
      <c r="H29" s="54" t="n"/>
      <c r="I29" s="54" t="n"/>
      <c r="J29" s="54" t="n"/>
      <c r="K29" s="54" t="n"/>
      <c r="L29" s="55" t="n"/>
    </row>
    <row r="30" ht="15.75" customHeight="1" s="52">
      <c r="B30" s="2" t="n"/>
      <c r="C30" s="3" t="inlineStr">
        <is>
          <t>CW_1_8</t>
        </is>
      </c>
      <c r="D30" s="3" t="inlineStr">
        <is>
          <t>CW_1_4</t>
        </is>
      </c>
      <c r="E30" s="3" t="inlineStr">
        <is>
          <t>CW_3_8</t>
        </is>
      </c>
      <c r="F30" s="3" t="inlineStr">
        <is>
          <t>CW_1_2</t>
        </is>
      </c>
      <c r="G30" s="3" t="inlineStr">
        <is>
          <t>CW_3_4</t>
        </is>
      </c>
      <c r="H30" s="3" t="inlineStr">
        <is>
          <t>CW_1_IN</t>
        </is>
      </c>
      <c r="I30" s="3" t="inlineStr">
        <is>
          <t>CW_1_1_2</t>
        </is>
      </c>
      <c r="J30" s="3" t="inlineStr">
        <is>
          <t>CW_2_IN</t>
        </is>
      </c>
      <c r="K30" s="3" t="inlineStr">
        <is>
          <t>CW_3_IN</t>
        </is>
      </c>
      <c r="L30" s="3" t="inlineStr">
        <is>
          <t>CW_OVER3</t>
        </is>
      </c>
    </row>
    <row r="31" ht="16.5" customHeight="1" s="52" thickBot="1">
      <c r="B31" s="4" t="inlineStr">
        <is>
          <t>Extrapolated</t>
        </is>
      </c>
      <c r="C31" s="42" t="n">
        <v>24.65846070810062</v>
      </c>
      <c r="D31" s="5" t="n">
        <v>4127.55552703481</v>
      </c>
      <c r="E31" s="5" t="n">
        <v>501.2823783884298</v>
      </c>
      <c r="F31" s="5" t="n">
        <v>71.74163609474128</v>
      </c>
      <c r="G31" s="5" t="n">
        <v>0</v>
      </c>
      <c r="H31" s="5" t="n">
        <v>0</v>
      </c>
      <c r="I31" s="6" t="n">
        <v>0</v>
      </c>
      <c r="J31" s="6" t="n">
        <v>0</v>
      </c>
      <c r="K31" s="6" t="n">
        <v>0</v>
      </c>
      <c r="L31" s="6" t="n">
        <v>0</v>
      </c>
    </row>
    <row r="32" ht="19.5" customHeight="1" s="52" thickBot="1">
      <c r="D32" s="56" t="inlineStr">
        <is>
          <t>Total cracking between 1/8” and 1”:</t>
        </is>
      </c>
      <c r="E32" s="54" t="n"/>
      <c r="F32" s="54" t="n"/>
      <c r="G32" s="54" t="n"/>
      <c r="H32" s="7" t="n">
        <v>4725.23800222608</v>
      </c>
      <c r="I32" s="57" t="inlineStr">
        <is>
          <t>Total cracking greater than 1":</t>
        </is>
      </c>
      <c r="J32" s="54" t="n"/>
      <c r="K32" s="54" t="n"/>
      <c r="L32" s="8" t="n">
        <v>0</v>
      </c>
    </row>
    <row r="33" ht="18.75" customHeight="1" s="52">
      <c r="A33" s="30" t="n"/>
      <c r="B33" s="30" t="n"/>
      <c r="C33" s="30" t="n"/>
      <c r="D33" s="31" t="inlineStr">
        <is>
          <t>CRACK SEAL COMPUTATION</t>
        </is>
      </c>
      <c r="E33" s="31" t="n"/>
      <c r="F33" s="31" t="n"/>
      <c r="G33" s="31" t="n"/>
      <c r="H33" s="29" t="n"/>
      <c r="I33" s="32" t="n"/>
      <c r="J33" s="32" t="n"/>
      <c r="K33" s="32" t="n"/>
      <c r="L33" s="29" t="n"/>
    </row>
    <row r="34" ht="15" customHeight="1" s="52" thickBot="1">
      <c r="C34" s="21" t="n"/>
      <c r="D34" s="59" t="inlineStr">
        <is>
          <t>Extra Crack Seal for Longitudinal Joints (ft)</t>
        </is>
      </c>
      <c r="H34" s="10">
        <f>K36</f>
        <v/>
      </c>
      <c r="I34" s="21" t="n"/>
      <c r="J34" s="9" t="inlineStr">
        <is>
          <t>Main Line</t>
        </is>
      </c>
      <c r="K34" s="22">
        <f>E28*3</f>
        <v/>
      </c>
    </row>
    <row r="35">
      <c r="C35" s="14" t="inlineStr">
        <is>
          <t>Total :</t>
        </is>
      </c>
      <c r="D35" s="60" t="inlineStr">
        <is>
          <t>Crack Seal</t>
        </is>
      </c>
      <c r="E35" s="47" t="n"/>
      <c r="F35" s="48" t="n"/>
      <c r="G35" s="21" t="n"/>
      <c r="H35" s="21" t="n"/>
      <c r="I35" s="21" t="n"/>
      <c r="J35" s="9" t="inlineStr">
        <is>
          <t>Shoulders</t>
        </is>
      </c>
      <c r="K35" s="22">
        <f>0.1*E28</f>
        <v/>
      </c>
      <c r="L35" s="21" t="n"/>
    </row>
    <row r="36" ht="15.75" customHeight="1" s="52" thickBot="1">
      <c r="C36" s="27" t="n"/>
      <c r="D36" s="58">
        <f>ROUNDUP(((H36)/5),-1)</f>
        <v/>
      </c>
      <c r="E36" s="50" t="n"/>
      <c r="F36" s="28" t="inlineStr">
        <is>
          <t>lbs</t>
        </is>
      </c>
      <c r="G36" s="25" t="inlineStr">
        <is>
          <t>Total (ft)</t>
        </is>
      </c>
      <c r="H36" s="26">
        <f>SUM(H32,H34)</f>
        <v/>
      </c>
      <c r="I36" s="21" t="n"/>
      <c r="J36" s="9" t="inlineStr">
        <is>
          <t>Total Extra:</t>
        </is>
      </c>
      <c r="K36" s="44">
        <f>K34+K35</f>
        <v/>
      </c>
      <c r="L36" s="21" t="n"/>
    </row>
    <row r="37" ht="15.75" customHeight="1" s="52">
      <c r="A37" s="33" t="n"/>
      <c r="B37" s="33" t="n"/>
      <c r="C37" s="34" t="n"/>
      <c r="D37" s="35" t="inlineStr">
        <is>
          <t>MASTIC COMPUTATION</t>
        </is>
      </c>
      <c r="E37" s="34" t="n"/>
      <c r="F37" s="34" t="n"/>
      <c r="G37" s="34" t="n"/>
      <c r="H37" s="34" t="n"/>
      <c r="I37" s="36" t="n"/>
      <c r="J37" s="33" t="n"/>
      <c r="K37" s="33" t="n"/>
      <c r="L37" s="41">
        <f>ROUNDUP(L32,0)</f>
        <v/>
      </c>
    </row>
    <row r="38" ht="15.75" customHeight="1" s="52" thickBot="1">
      <c r="C38" s="21" t="n"/>
      <c r="D38" s="59" t="inlineStr">
        <is>
          <t>Extra Mastic for Longitudinal  Joints (ft)</t>
        </is>
      </c>
      <c r="H38" s="10">
        <f>K41</f>
        <v/>
      </c>
      <c r="I38" s="9" t="n"/>
    </row>
    <row r="39">
      <c r="C39" s="14" t="inlineStr">
        <is>
          <t>Total :</t>
        </is>
      </c>
      <c r="D39" s="60" t="inlineStr">
        <is>
          <t>Mastic</t>
        </is>
      </c>
      <c r="E39" s="47" t="n"/>
      <c r="F39" s="48" t="n"/>
      <c r="G39" s="21" t="n"/>
      <c r="H39" s="21" t="n"/>
      <c r="I39" s="9" t="n"/>
      <c r="J39" s="9" t="inlineStr">
        <is>
          <t>Main Line</t>
        </is>
      </c>
      <c r="K39" s="22" t="n">
        <v>100</v>
      </c>
      <c r="L39" s="21" t="n"/>
    </row>
    <row r="40" ht="15.75" customHeight="1" s="52" thickBot="1">
      <c r="C40" s="38" t="n"/>
      <c r="D40" s="61">
        <f>ROUNDUP((((H42)*2.4)),-1)</f>
        <v/>
      </c>
      <c r="E40" s="50" t="n"/>
      <c r="F40" s="39" t="inlineStr">
        <is>
          <t>lbs</t>
        </is>
      </c>
      <c r="G40" s="17" t="n"/>
      <c r="H40" s="21" t="n"/>
      <c r="I40" s="21" t="n"/>
      <c r="J40" s="9" t="inlineStr">
        <is>
          <t>Shoulders</t>
        </is>
      </c>
      <c r="K40" s="22" t="n">
        <v>20</v>
      </c>
      <c r="L40" s="21" t="n"/>
    </row>
    <row r="41">
      <c r="C41" s="19" t="n"/>
      <c r="I41" s="21" t="n"/>
      <c r="J41" s="9" t="inlineStr">
        <is>
          <t>Total Extra:</t>
        </is>
      </c>
      <c r="K41" s="44">
        <f>K39+K40</f>
        <v/>
      </c>
      <c r="L41" s="21" t="n"/>
    </row>
    <row r="42">
      <c r="G42" s="37" t="inlineStr">
        <is>
          <t>Total (ft)</t>
        </is>
      </c>
      <c r="H42" s="40">
        <f>H38+L37</f>
        <v/>
      </c>
    </row>
  </sheetData>
  <mergeCells count="20">
    <mergeCell ref="D16:G16"/>
    <mergeCell ref="D14:E14"/>
    <mergeCell ref="D12:G12"/>
    <mergeCell ref="A1:I1"/>
    <mergeCell ref="C7:L7"/>
    <mergeCell ref="D10:G10"/>
    <mergeCell ref="I10:K10"/>
    <mergeCell ref="D13:F13"/>
    <mergeCell ref="D36:E36"/>
    <mergeCell ref="D38:G38"/>
    <mergeCell ref="D39:F39"/>
    <mergeCell ref="D40:E40"/>
    <mergeCell ref="D17:F17"/>
    <mergeCell ref="D18:E18"/>
    <mergeCell ref="A23:I23"/>
    <mergeCell ref="C29:L29"/>
    <mergeCell ref="D32:G32"/>
    <mergeCell ref="I32:K32"/>
    <mergeCell ref="D34:G34"/>
    <mergeCell ref="D35:F35"/>
  </mergeCells>
  <pageMargins left="0.7" right="0.7" top="0.75" bottom="0.75" header="0.3" footer="0.3"/>
  <pageSetup orientation="landscape" scale="7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ssafavizadeh</dc:creator>
  <dcterms:created xmlns:dcterms="http://purl.org/dc/terms/" xmlns:xsi="http://www.w3.org/2001/XMLSchema-instance" xsi:type="dcterms:W3CDTF">2021-06-29T17:16:44Z</dcterms:created>
  <dcterms:modified xmlns:dcterms="http://purl.org/dc/terms/" xmlns:xsi="http://www.w3.org/2001/XMLSchema-instance" xsi:type="dcterms:W3CDTF">2021-11-03T14:55:58Z</dcterms:modified>
  <cp:lastModifiedBy>ssafavizadeh</cp:lastModifiedBy>
  <cp:lastPrinted>2021-07-26T19:08:07Z</cp:lastPrinted>
</cp:coreProperties>
</file>