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20" yWindow="105" windowWidth="15120" windowHeight="8010"/>
  </bookViews>
  <sheets>
    <sheet name="Точки_маршрута" sheetId="1" r:id="rId1"/>
    <sheet name="Точки_интереса" sheetId="3" r:id="rId2"/>
    <sheet name="Углы_рыскания_и_тангажа" sheetId="4" r:id="rId3"/>
    <sheet name="Расчет_времени_маршрута" sheetId="2" r:id="rId4"/>
  </sheets>
  <calcPr calcId="124519"/>
</workbook>
</file>

<file path=xl/calcChain.xml><?xml version="1.0" encoding="utf-8"?>
<calcChain xmlns="http://schemas.openxmlformats.org/spreadsheetml/2006/main">
  <c r="G2" i="1"/>
  <c r="G3"/>
  <c r="G4"/>
  <c r="G5"/>
  <c r="G6"/>
  <c r="G7"/>
  <c r="G1"/>
  <c r="E2" i="4"/>
  <c r="E3"/>
  <c r="E4"/>
  <c r="E5"/>
  <c r="E6"/>
  <c r="E7"/>
  <c r="E1"/>
  <c r="G1" i="3"/>
  <c r="I9" i="2"/>
  <c r="D13" s="1"/>
  <c r="I10"/>
  <c r="D14" s="1"/>
  <c r="I11"/>
  <c r="D8" s="1"/>
  <c r="D11"/>
  <c r="G3" i="3"/>
  <c r="G2"/>
  <c r="D10" i="2" l="1"/>
  <c r="D15"/>
  <c r="D12"/>
  <c r="D9"/>
  <c r="D16" l="1"/>
</calcChain>
</file>

<file path=xl/sharedStrings.xml><?xml version="1.0" encoding="utf-8"?>
<sst xmlns="http://schemas.openxmlformats.org/spreadsheetml/2006/main" count="109" uniqueCount="71">
  <si>
    <t>Name</t>
  </si>
  <si>
    <t>Height</t>
  </si>
  <si>
    <t>799483.4470368555</t>
  </si>
  <si>
    <t>286170.22770890343</t>
  </si>
  <si>
    <t>37.98623223</t>
  </si>
  <si>
    <t>54.68965562</t>
  </si>
  <si>
    <t>View point 4</t>
  </si>
  <si>
    <t>799479.3344976521</t>
  </si>
  <si>
    <t>286150.20856026735</t>
  </si>
  <si>
    <t>37.98592130</t>
  </si>
  <si>
    <t>54.68962010</t>
  </si>
  <si>
    <t>View point 3</t>
  </si>
  <si>
    <t>View point 2</t>
  </si>
  <si>
    <t>View point 1</t>
  </si>
  <si>
    <t>799631.75</t>
  </si>
  <si>
    <t>286094.08</t>
  </si>
  <si>
    <t>37.98506974</t>
  </si>
  <si>
    <t>54.69099324</t>
  </si>
  <si>
    <t>54.68943465</t>
  </si>
  <si>
    <t>37.98601818</t>
  </si>
  <si>
    <t>239.47</t>
  </si>
  <si>
    <t>Insulator (upper part)</t>
  </si>
  <si>
    <t>Insulator (lower part)</t>
  </si>
  <si>
    <t>166.71006</t>
  </si>
  <si>
    <t>20.4372</t>
  </si>
  <si>
    <t>Тип движения</t>
  </si>
  <si>
    <t>Движение по горизонту</t>
  </si>
  <si>
    <t>Спуск</t>
  </si>
  <si>
    <t>Подъем</t>
  </si>
  <si>
    <t>Время (с)</t>
  </si>
  <si>
    <t>Максимальная</t>
  </si>
  <si>
    <t>Минимальная</t>
  </si>
  <si>
    <t>Средняя</t>
  </si>
  <si>
    <t>Скорость БПЛА (м/с)</t>
  </si>
  <si>
    <t>Distance</t>
  </si>
  <si>
    <t>286156.62</t>
  </si>
  <si>
    <t>799458.74</t>
  </si>
  <si>
    <t>799483.447036855</t>
  </si>
  <si>
    <t>РАСЧЁТ ВРЕМЕНИ НА КАЖДЫЙ ОТРЕЗОК МАРШРУТА (БЕЗ УЧЁТА ВРЕМЕНИ НА СЪЕМКУ)</t>
  </si>
  <si>
    <t>Landing Pad</t>
  </si>
  <si>
    <t>Lift/Descent</t>
  </si>
  <si>
    <t>View point 1 to Insulator (lower part)</t>
  </si>
  <si>
    <t>View point 2 to Insulator (lower part)</t>
  </si>
  <si>
    <t>View point 3  to Insulator (upper part)</t>
  </si>
  <si>
    <t>View point 4  to Insulator (upper part)</t>
  </si>
  <si>
    <t>View point 4  to Insulator (lower part)</t>
  </si>
  <si>
    <t>View point 3  to Insulator (lower part)</t>
  </si>
  <si>
    <t>231.00</t>
  </si>
  <si>
    <t>208.84432</t>
  </si>
  <si>
    <t>162.70769</t>
  </si>
  <si>
    <t>22.6487</t>
  </si>
  <si>
    <t>1.40758</t>
  </si>
  <si>
    <t>17.6966</t>
  </si>
  <si>
    <t>1.07646</t>
  </si>
  <si>
    <t>Landing Pad to Lift/Descent</t>
  </si>
  <si>
    <t>Lift/Descent to View point 1</t>
  </si>
  <si>
    <t>View point 1 to View point 2</t>
  </si>
  <si>
    <t>View point 2 to View point 3</t>
  </si>
  <si>
    <t>View point 3 to View point 4</t>
  </si>
  <si>
    <t>View point 4 to View point 1</t>
  </si>
  <si>
    <t>View point 1 to Lift/Descent</t>
  </si>
  <si>
    <t xml:space="preserve">Lift/Descent to Landing Pad </t>
  </si>
  <si>
    <t>РАСЧЁТ ВРЕМЕНИ НА ПРЕОДОЛЕНИЕ КАЖДОГО ОТРЕЗКА МАРШРУТА ВЫПОЛНЕН В EXCEL</t>
  </si>
  <si>
    <t>РАСЧЁТ ДЛИНЫ КАЖДОГО ОТРЕЗКА МАРШРУТА ВЫПОЛНЕН В QGIS</t>
  </si>
  <si>
    <t>Mode</t>
  </si>
  <si>
    <t>lat</t>
  </si>
  <si>
    <t>lon</t>
  </si>
  <si>
    <t>x</t>
  </si>
  <si>
    <t>y</t>
  </si>
  <si>
    <t>Yaw</t>
  </si>
  <si>
    <t>Pitch</t>
  </si>
</sst>
</file>

<file path=xl/styles.xml><?xml version="1.0" encoding="utf-8"?>
<styleSheet xmlns="http://schemas.openxmlformats.org/spreadsheetml/2006/main">
  <numFmts count="1">
    <numFmt numFmtId="164" formatCode="0.000"/>
  </numFmts>
  <fonts count="5"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rgb="FF1E1E1E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2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1" fillId="0" borderId="0" xfId="0" applyFont="1"/>
    <xf numFmtId="0" fontId="1" fillId="0" borderId="0" xfId="0" applyFont="1" applyBorder="1"/>
    <xf numFmtId="0" fontId="3" fillId="0" borderId="1" xfId="0" applyFont="1" applyBorder="1" applyAlignment="1">
      <alignment wrapText="1"/>
    </xf>
    <xf numFmtId="0" fontId="4" fillId="4" borderId="1" xfId="0" applyFont="1" applyFill="1" applyBorder="1" applyAlignment="1">
      <alignment wrapText="1"/>
    </xf>
    <xf numFmtId="0" fontId="3" fillId="0" borderId="1" xfId="0" applyFont="1" applyBorder="1" applyAlignment="1"/>
    <xf numFmtId="0" fontId="3" fillId="0" borderId="1" xfId="0" applyFont="1" applyBorder="1"/>
    <xf numFmtId="0" fontId="3" fillId="4" borderId="1" xfId="0" applyFont="1" applyFill="1" applyBorder="1"/>
    <xf numFmtId="0" fontId="3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 wrapText="1"/>
    </xf>
    <xf numFmtId="0" fontId="3" fillId="4" borderId="1" xfId="0" applyFont="1" applyFill="1" applyBorder="1" applyAlignment="1"/>
    <xf numFmtId="0" fontId="3" fillId="0" borderId="1" xfId="0" applyFont="1" applyFill="1" applyBorder="1" applyAlignment="1">
      <alignment wrapText="1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/>
    <xf numFmtId="0" fontId="3" fillId="2" borderId="1" xfId="0" applyFont="1" applyFill="1" applyBorder="1" applyAlignment="1"/>
    <xf numFmtId="0" fontId="2" fillId="2" borderId="1" xfId="0" applyFont="1" applyFill="1" applyBorder="1" applyAlignment="1"/>
    <xf numFmtId="0" fontId="3" fillId="4" borderId="6" xfId="0" applyFont="1" applyFill="1" applyBorder="1" applyAlignment="1"/>
    <xf numFmtId="0" fontId="3" fillId="0" borderId="5" xfId="0" applyFont="1" applyBorder="1" applyAlignment="1"/>
    <xf numFmtId="164" fontId="3" fillId="4" borderId="6" xfId="0" applyNumberFormat="1" applyFont="1" applyFill="1" applyBorder="1" applyAlignment="1"/>
    <xf numFmtId="0" fontId="3" fillId="0" borderId="7" xfId="0" applyFont="1" applyBorder="1" applyAlignment="1"/>
    <xf numFmtId="0" fontId="3" fillId="0" borderId="8" xfId="0" applyFont="1" applyBorder="1" applyAlignment="1"/>
    <xf numFmtId="164" fontId="3" fillId="4" borderId="9" xfId="0" applyNumberFormat="1" applyFont="1" applyFill="1" applyBorder="1" applyAlignment="1"/>
    <xf numFmtId="0" fontId="3" fillId="0" borderId="0" xfId="0" applyFont="1" applyBorder="1" applyAlignment="1"/>
    <xf numFmtId="0" fontId="2" fillId="3" borderId="1" xfId="0" applyFont="1" applyFill="1" applyBorder="1" applyAlignment="1"/>
    <xf numFmtId="0" fontId="3" fillId="0" borderId="0" xfId="0" applyFont="1" applyBorder="1" applyAlignment="1">
      <alignment horizontal="left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B050"/>
  </sheetPr>
  <dimension ref="A1:H12"/>
  <sheetViews>
    <sheetView tabSelected="1" workbookViewId="0">
      <selection activeCell="A10" sqref="A10"/>
    </sheetView>
  </sheetViews>
  <sheetFormatPr defaultRowHeight="15"/>
  <cols>
    <col min="1" max="1" width="12.140625" bestFit="1" customWidth="1"/>
    <col min="2" max="3" width="13.140625" bestFit="1" customWidth="1"/>
    <col min="4" max="4" width="6.5703125" bestFit="1" customWidth="1"/>
    <col min="5" max="5" width="21.42578125" bestFit="1" customWidth="1"/>
    <col min="6" max="6" width="20.140625" bestFit="1" customWidth="1"/>
    <col min="7" max="7" width="83.85546875" bestFit="1" customWidth="1"/>
  </cols>
  <sheetData>
    <row r="1" spans="1:8" ht="15.75">
      <c r="A1" s="7" t="s">
        <v>0</v>
      </c>
      <c r="B1" s="7" t="s">
        <v>65</v>
      </c>
      <c r="C1" s="7" t="s">
        <v>66</v>
      </c>
      <c r="D1" s="7" t="s">
        <v>1</v>
      </c>
      <c r="E1" s="7" t="s">
        <v>67</v>
      </c>
      <c r="F1" s="7" t="s">
        <v>68</v>
      </c>
      <c r="G1" s="12" t="str">
        <f>A1&amp;","&amp;B1&amp;","&amp;C1&amp;","&amp;D1&amp;","&amp;E1&amp;","&amp;F1</f>
        <v>Name,lat,lon,Height,x,y</v>
      </c>
    </row>
    <row r="2" spans="1:8" ht="15.75">
      <c r="A2" s="7" t="s">
        <v>39</v>
      </c>
      <c r="B2" s="10" t="s">
        <v>17</v>
      </c>
      <c r="C2" s="10" t="s">
        <v>16</v>
      </c>
      <c r="D2" s="10">
        <v>200</v>
      </c>
      <c r="E2" s="10" t="s">
        <v>15</v>
      </c>
      <c r="F2" s="10" t="s">
        <v>14</v>
      </c>
      <c r="G2" s="12" t="str">
        <f t="shared" ref="G2:G7" si="0">A2&amp;","&amp;B2&amp;","&amp;C2&amp;","&amp;D2&amp;","&amp;E2&amp;","&amp;F2</f>
        <v>Landing Pad,54.69099324,37.98506974,200,286094.08,799631.75</v>
      </c>
    </row>
    <row r="3" spans="1:8" ht="15.75">
      <c r="A3" s="7" t="s">
        <v>40</v>
      </c>
      <c r="B3" s="10" t="s">
        <v>17</v>
      </c>
      <c r="C3" s="10" t="s">
        <v>16</v>
      </c>
      <c r="D3" s="10">
        <v>231</v>
      </c>
      <c r="E3" s="10" t="s">
        <v>15</v>
      </c>
      <c r="F3" s="10" t="s">
        <v>14</v>
      </c>
      <c r="G3" s="12" t="str">
        <f t="shared" si="0"/>
        <v>Lift/Descent,54.69099324,37.98506974,231,286094.08,799631.75</v>
      </c>
    </row>
    <row r="4" spans="1:8" ht="15.75">
      <c r="A4" s="7" t="s">
        <v>13</v>
      </c>
      <c r="B4" s="10" t="s">
        <v>5</v>
      </c>
      <c r="C4" s="10" t="s">
        <v>4</v>
      </c>
      <c r="D4" s="10">
        <v>231</v>
      </c>
      <c r="E4" s="10" t="s">
        <v>3</v>
      </c>
      <c r="F4" s="10" t="s">
        <v>2</v>
      </c>
      <c r="G4" s="12" t="str">
        <f t="shared" si="0"/>
        <v>View point 1,54.68965562,37.98623223,231,286170.22770890343,799483.4470368555</v>
      </c>
    </row>
    <row r="5" spans="1:8" ht="15.75">
      <c r="A5" s="7" t="s">
        <v>12</v>
      </c>
      <c r="B5" s="10" t="s">
        <v>10</v>
      </c>
      <c r="C5" s="10" t="s">
        <v>9</v>
      </c>
      <c r="D5" s="10">
        <v>231</v>
      </c>
      <c r="E5" s="10" t="s">
        <v>8</v>
      </c>
      <c r="F5" s="10" t="s">
        <v>7</v>
      </c>
      <c r="G5" s="12" t="str">
        <f t="shared" si="0"/>
        <v>View point 2,54.68962010,37.98592130,231,286150.20856026735,799479.3344976521</v>
      </c>
    </row>
    <row r="6" spans="1:8" ht="15.75">
      <c r="A6" s="7" t="s">
        <v>11</v>
      </c>
      <c r="B6" s="10" t="s">
        <v>10</v>
      </c>
      <c r="C6" s="10" t="s">
        <v>9</v>
      </c>
      <c r="D6" s="10">
        <v>240</v>
      </c>
      <c r="E6" s="10" t="s">
        <v>8</v>
      </c>
      <c r="F6" s="10" t="s">
        <v>7</v>
      </c>
      <c r="G6" s="12" t="str">
        <f t="shared" si="0"/>
        <v>View point 3,54.68962010,37.98592130,240,286150.20856026735,799479.3344976521</v>
      </c>
    </row>
    <row r="7" spans="1:8" ht="15.75">
      <c r="A7" s="7" t="s">
        <v>6</v>
      </c>
      <c r="B7" s="10" t="s">
        <v>5</v>
      </c>
      <c r="C7" s="10" t="s">
        <v>4</v>
      </c>
      <c r="D7" s="10">
        <v>240</v>
      </c>
      <c r="E7" s="10" t="s">
        <v>3</v>
      </c>
      <c r="F7" s="10" t="s">
        <v>37</v>
      </c>
      <c r="G7" s="12" t="str">
        <f t="shared" si="0"/>
        <v>View point 4,54.68965562,37.98623223,240,286170.22770890343,799483.447036855</v>
      </c>
    </row>
    <row r="8" spans="1:8">
      <c r="A8" s="1"/>
      <c r="B8" s="1"/>
      <c r="C8" s="1"/>
      <c r="D8" s="1"/>
      <c r="E8" s="1"/>
      <c r="F8" s="1"/>
      <c r="G8" s="1"/>
      <c r="H8" s="1"/>
    </row>
    <row r="12" spans="1:8">
      <c r="A12" s="1"/>
      <c r="B12" s="1"/>
      <c r="C12" s="1"/>
      <c r="D12" s="1"/>
      <c r="E12" s="1"/>
      <c r="F12" s="1"/>
      <c r="G12" s="1"/>
    </row>
  </sheetData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00B050"/>
  </sheetPr>
  <dimension ref="A1:G3"/>
  <sheetViews>
    <sheetView workbookViewId="0">
      <selection activeCell="A25" sqref="A25"/>
    </sheetView>
  </sheetViews>
  <sheetFormatPr defaultRowHeight="15"/>
  <cols>
    <col min="1" max="1" width="19.7109375" bestFit="1" customWidth="1"/>
    <col min="2" max="3" width="13.140625" bestFit="1" customWidth="1"/>
    <col min="4" max="4" width="7.28515625" bestFit="1" customWidth="1"/>
    <col min="5" max="6" width="10.7109375" bestFit="1" customWidth="1"/>
    <col min="7" max="7" width="74.140625" bestFit="1" customWidth="1"/>
  </cols>
  <sheetData>
    <row r="1" spans="1:7" ht="15.75">
      <c r="A1" s="11" t="s">
        <v>0</v>
      </c>
      <c r="B1" s="11" t="s">
        <v>65</v>
      </c>
      <c r="C1" s="11" t="s">
        <v>66</v>
      </c>
      <c r="D1" s="5" t="s">
        <v>1</v>
      </c>
      <c r="E1" s="8" t="s">
        <v>67</v>
      </c>
      <c r="F1" s="13" t="s">
        <v>68</v>
      </c>
      <c r="G1" s="9" t="str">
        <f>A1&amp;","&amp;B1&amp;","&amp;C1&amp;","&amp;D1&amp;","&amp;E1&amp;","&amp;F1</f>
        <v>Name,lat,lon,Height,x,y</v>
      </c>
    </row>
    <row r="2" spans="1:7" ht="15.75">
      <c r="A2" s="10" t="s">
        <v>21</v>
      </c>
      <c r="B2" s="10" t="s">
        <v>18</v>
      </c>
      <c r="C2" s="10" t="s">
        <v>19</v>
      </c>
      <c r="D2" s="7" t="s">
        <v>47</v>
      </c>
      <c r="E2" s="10" t="s">
        <v>35</v>
      </c>
      <c r="F2" s="10" t="s">
        <v>36</v>
      </c>
      <c r="G2" s="9" t="str">
        <f>A2&amp;","&amp;B2&amp;","&amp;C2&amp;","&amp;D2&amp;","&amp;E2&amp;","&amp;F2</f>
        <v>Insulator (upper part),54.68943465,37.98601818,231.00,286156.62,799458.74</v>
      </c>
    </row>
    <row r="3" spans="1:7" ht="15.75">
      <c r="A3" s="10" t="s">
        <v>22</v>
      </c>
      <c r="B3" s="10" t="s">
        <v>18</v>
      </c>
      <c r="C3" s="10" t="s">
        <v>19</v>
      </c>
      <c r="D3" s="7" t="s">
        <v>20</v>
      </c>
      <c r="E3" s="10" t="s">
        <v>35</v>
      </c>
      <c r="F3" s="10" t="s">
        <v>36</v>
      </c>
      <c r="G3" s="9" t="str">
        <f>A3&amp;","&amp;B3&amp;","&amp;C3&amp;","&amp;D3&amp;","&amp;E3&amp;","&amp;F3</f>
        <v>Insulator (lower part),54.68943465,37.98601818,239.47,286156.62,799458.74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B050"/>
  </sheetPr>
  <dimension ref="A1:M14"/>
  <sheetViews>
    <sheetView workbookViewId="0">
      <selection activeCell="A25" sqref="A25"/>
    </sheetView>
  </sheetViews>
  <sheetFormatPr defaultRowHeight="15"/>
  <cols>
    <col min="1" max="1" width="34.85546875" bestFit="1" customWidth="1"/>
    <col min="2" max="2" width="8.42578125" bestFit="1" customWidth="1"/>
    <col min="3" max="4" width="10.7109375" bestFit="1" customWidth="1"/>
    <col min="5" max="5" width="53.7109375" bestFit="1" customWidth="1"/>
    <col min="6" max="6" width="11.28515625" bestFit="1" customWidth="1"/>
    <col min="7" max="7" width="7.85546875" customWidth="1"/>
    <col min="8" max="8" width="4.42578125" bestFit="1" customWidth="1"/>
    <col min="9" max="9" width="13.7109375" bestFit="1" customWidth="1"/>
    <col min="10" max="10" width="11.28515625" bestFit="1" customWidth="1"/>
    <col min="11" max="11" width="8" bestFit="1" customWidth="1"/>
    <col min="12" max="12" width="9.140625" bestFit="1" customWidth="1"/>
    <col min="13" max="13" width="9.5703125" bestFit="1" customWidth="1"/>
    <col min="14" max="14" width="14.140625" customWidth="1"/>
  </cols>
  <sheetData>
    <row r="1" spans="1:13" ht="15.75">
      <c r="A1" s="5" t="s">
        <v>0</v>
      </c>
      <c r="B1" s="13" t="s">
        <v>64</v>
      </c>
      <c r="C1" s="5" t="s">
        <v>69</v>
      </c>
      <c r="D1" s="5" t="s">
        <v>70</v>
      </c>
      <c r="E1" s="6" t="str">
        <f>A1&amp;","&amp;B1&amp;","&amp;C1&amp;","&amp;D1</f>
        <v>Name,Mode,Yaw,Pitch</v>
      </c>
      <c r="G1" s="2"/>
      <c r="H1" s="2"/>
      <c r="I1" s="2"/>
      <c r="J1" s="1"/>
      <c r="K1" s="1"/>
      <c r="L1" s="2"/>
      <c r="M1" s="2"/>
    </row>
    <row r="2" spans="1:13" ht="15.75">
      <c r="A2" s="10" t="s">
        <v>41</v>
      </c>
      <c r="B2" s="10">
        <v>0</v>
      </c>
      <c r="C2" s="10" t="s">
        <v>48</v>
      </c>
      <c r="D2" s="10">
        <v>0</v>
      </c>
      <c r="E2" s="6" t="str">
        <f t="shared" ref="E2:E7" si="0">A2&amp;","&amp;B2&amp;","&amp;C2&amp;","&amp;D2</f>
        <v>View point 1 to Insulator (lower part),0,208.84432,0</v>
      </c>
      <c r="G2" s="2"/>
      <c r="H2" s="2"/>
      <c r="I2" s="2"/>
      <c r="J2" s="1"/>
      <c r="K2" s="1"/>
      <c r="L2" s="2"/>
      <c r="M2" s="2"/>
    </row>
    <row r="3" spans="1:13" ht="15.75">
      <c r="A3" s="10" t="s">
        <v>42</v>
      </c>
      <c r="B3" s="10">
        <v>0</v>
      </c>
      <c r="C3" s="10" t="s">
        <v>49</v>
      </c>
      <c r="D3" s="10">
        <v>0</v>
      </c>
      <c r="E3" s="6" t="str">
        <f t="shared" si="0"/>
        <v>View point 2 to Insulator (lower part),0,162.70769,0</v>
      </c>
      <c r="G3" s="2"/>
      <c r="H3" s="2"/>
      <c r="I3" s="2"/>
      <c r="J3" s="1"/>
      <c r="K3" s="1"/>
      <c r="L3" s="2"/>
      <c r="M3" s="2"/>
    </row>
    <row r="4" spans="1:13" ht="15.75">
      <c r="A4" s="10" t="s">
        <v>46</v>
      </c>
      <c r="B4" s="10">
        <v>0</v>
      </c>
      <c r="C4" s="10" t="s">
        <v>49</v>
      </c>
      <c r="D4" s="10" t="s">
        <v>50</v>
      </c>
      <c r="E4" s="6" t="str">
        <f t="shared" si="0"/>
        <v>View point 3  to Insulator (lower part),0,162.70769,22.6487</v>
      </c>
      <c r="G4" s="2"/>
      <c r="H4" s="2"/>
      <c r="I4" s="2"/>
      <c r="J4" s="1"/>
      <c r="K4" s="1"/>
      <c r="L4" s="2"/>
      <c r="M4" s="2"/>
    </row>
    <row r="5" spans="1:13" ht="15.75">
      <c r="A5" s="10" t="s">
        <v>43</v>
      </c>
      <c r="B5" s="10">
        <v>0</v>
      </c>
      <c r="C5" s="10" t="s">
        <v>49</v>
      </c>
      <c r="D5" s="10" t="s">
        <v>51</v>
      </c>
      <c r="E5" s="6" t="str">
        <f t="shared" si="0"/>
        <v>View point 3  to Insulator (upper part),0,162.70769,1.40758</v>
      </c>
      <c r="G5" s="2"/>
      <c r="H5" s="2"/>
      <c r="I5" s="2"/>
      <c r="J5" s="1"/>
      <c r="K5" s="1"/>
      <c r="L5" s="2"/>
      <c r="M5" s="2"/>
    </row>
    <row r="6" spans="1:13" ht="15.75">
      <c r="A6" s="10" t="s">
        <v>45</v>
      </c>
      <c r="B6" s="10">
        <v>0</v>
      </c>
      <c r="C6" s="10" t="s">
        <v>48</v>
      </c>
      <c r="D6" s="10" t="s">
        <v>52</v>
      </c>
      <c r="E6" s="6" t="str">
        <f t="shared" si="0"/>
        <v>View point 4  to Insulator (lower part),0,208.84432,17.6966</v>
      </c>
      <c r="G6" s="2"/>
      <c r="H6" s="2"/>
      <c r="I6" s="2"/>
      <c r="J6" s="1"/>
      <c r="K6" s="1"/>
      <c r="L6" s="2"/>
      <c r="M6" s="2"/>
    </row>
    <row r="7" spans="1:13" ht="15.75">
      <c r="A7" s="10" t="s">
        <v>44</v>
      </c>
      <c r="B7" s="10">
        <v>0</v>
      </c>
      <c r="C7" s="10" t="s">
        <v>48</v>
      </c>
      <c r="D7" s="10" t="s">
        <v>53</v>
      </c>
      <c r="E7" s="6" t="str">
        <f t="shared" si="0"/>
        <v>View point 4  to Insulator (upper part),0,208.84432,1.07646</v>
      </c>
      <c r="G7" s="2"/>
      <c r="H7" s="2"/>
      <c r="I7" s="2"/>
      <c r="J7" s="1"/>
      <c r="K7" s="1"/>
      <c r="L7" s="2"/>
      <c r="M7" s="2"/>
    </row>
    <row r="11" spans="1:13" ht="15.75">
      <c r="A11" s="25"/>
      <c r="B11" s="1"/>
      <c r="C11" s="27"/>
      <c r="D11" s="27"/>
      <c r="E11" s="27"/>
      <c r="F11" s="27"/>
      <c r="G11" s="25"/>
      <c r="H11" s="27"/>
    </row>
    <row r="12" spans="1:13" ht="15.75">
      <c r="A12" s="25"/>
      <c r="B12" s="1"/>
      <c r="C12" s="27"/>
      <c r="D12" s="27"/>
      <c r="E12" s="27"/>
      <c r="F12" s="27"/>
      <c r="G12" s="25"/>
      <c r="H12" s="27"/>
    </row>
    <row r="13" spans="1:13" ht="15.75">
      <c r="A13" s="25"/>
      <c r="B13" s="1"/>
      <c r="C13" s="27"/>
      <c r="D13" s="27"/>
      <c r="E13" s="27"/>
      <c r="F13" s="27"/>
      <c r="G13" s="25"/>
      <c r="H13" s="27"/>
    </row>
    <row r="14" spans="1:13" ht="15.75">
      <c r="A14" s="25"/>
      <c r="B14" s="1"/>
      <c r="C14" s="27"/>
      <c r="D14" s="27"/>
      <c r="E14" s="27"/>
      <c r="F14" s="27"/>
      <c r="G14" s="25"/>
      <c r="H14" s="27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FFFF00"/>
  </sheetPr>
  <dimension ref="A1:I26"/>
  <sheetViews>
    <sheetView zoomScale="85" zoomScaleNormal="85" workbookViewId="0">
      <selection activeCell="K13" sqref="K13"/>
    </sheetView>
  </sheetViews>
  <sheetFormatPr defaultRowHeight="15"/>
  <cols>
    <col min="1" max="1" width="28.5703125" bestFit="1" customWidth="1"/>
    <col min="2" max="2" width="12.140625" bestFit="1" customWidth="1"/>
    <col min="3" max="3" width="25" customWidth="1"/>
    <col min="4" max="4" width="13.7109375" bestFit="1" customWidth="1"/>
    <col min="5" max="5" width="14" customWidth="1"/>
    <col min="6" max="6" width="24.85546875" bestFit="1" customWidth="1"/>
    <col min="7" max="7" width="14.85546875" bestFit="1" customWidth="1"/>
    <col min="8" max="8" width="17.42578125" customWidth="1"/>
    <col min="9" max="9" width="9.140625" bestFit="1" customWidth="1"/>
  </cols>
  <sheetData>
    <row r="1" spans="1:9">
      <c r="A1" s="28" t="s">
        <v>38</v>
      </c>
      <c r="B1" s="28"/>
      <c r="C1" s="28"/>
      <c r="D1" s="28"/>
      <c r="E1" s="28"/>
      <c r="F1" s="28"/>
      <c r="G1" s="28"/>
      <c r="H1" s="28"/>
      <c r="I1" s="28"/>
    </row>
    <row r="2" spans="1:9">
      <c r="A2" s="28"/>
      <c r="B2" s="28"/>
      <c r="C2" s="28"/>
      <c r="D2" s="28"/>
      <c r="E2" s="28"/>
      <c r="F2" s="28"/>
      <c r="G2" s="28"/>
      <c r="H2" s="28"/>
      <c r="I2" s="28"/>
    </row>
    <row r="3" spans="1:9" ht="15.75">
      <c r="A3" s="16"/>
      <c r="B3" s="16"/>
      <c r="C3" s="16"/>
      <c r="D3" s="16"/>
      <c r="E3" s="16"/>
      <c r="F3" s="16"/>
      <c r="G3" s="16"/>
      <c r="H3" s="16"/>
      <c r="I3" s="16"/>
    </row>
    <row r="4" spans="1:9" ht="30" customHeight="1">
      <c r="A4" s="28" t="s">
        <v>63</v>
      </c>
      <c r="B4" s="28"/>
      <c r="C4" s="28"/>
      <c r="D4" s="28"/>
      <c r="E4" s="28"/>
      <c r="F4" s="28"/>
      <c r="G4" s="28"/>
      <c r="H4" s="28"/>
      <c r="I4" s="28"/>
    </row>
    <row r="5" spans="1:9" ht="42.75" customHeight="1">
      <c r="A5" s="28" t="s">
        <v>62</v>
      </c>
      <c r="B5" s="28"/>
      <c r="C5" s="28"/>
      <c r="D5" s="28"/>
      <c r="E5" s="28"/>
      <c r="F5" s="28"/>
      <c r="G5" s="28"/>
      <c r="H5" s="28"/>
      <c r="I5" s="28"/>
    </row>
    <row r="6" spans="1:9" ht="15.75" thickBot="1"/>
    <row r="7" spans="1:9" ht="15.75">
      <c r="A7" s="7" t="s">
        <v>0</v>
      </c>
      <c r="B7" s="7" t="s">
        <v>34</v>
      </c>
      <c r="C7" s="12" t="s">
        <v>25</v>
      </c>
      <c r="D7" s="17" t="s">
        <v>29</v>
      </c>
      <c r="E7" s="16"/>
      <c r="F7" s="29" t="s">
        <v>25</v>
      </c>
      <c r="G7" s="31" t="s">
        <v>33</v>
      </c>
      <c r="H7" s="31"/>
      <c r="I7" s="32"/>
    </row>
    <row r="8" spans="1:9" ht="15.75">
      <c r="A8" s="10" t="s">
        <v>54</v>
      </c>
      <c r="B8" s="10">
        <v>31</v>
      </c>
      <c r="C8" s="12" t="s">
        <v>28</v>
      </c>
      <c r="D8" s="18">
        <f t="shared" ref="D8:D15" si="0">IF(C8="Спуск",SUBSTITUTE(B8,".",",")/$I$9,IF(C8="Подъем",SUBSTITUTE(B8,".",",")/$I$11,IF(C8="Движение по горизонту",SUBSTITUTE(B8,".",",")/$I$10)))</f>
        <v>12.15686274509804</v>
      </c>
      <c r="E8" s="14"/>
      <c r="F8" s="30"/>
      <c r="G8" s="7" t="s">
        <v>31</v>
      </c>
      <c r="H8" s="7" t="s">
        <v>30</v>
      </c>
      <c r="I8" s="19" t="s">
        <v>32</v>
      </c>
    </row>
    <row r="9" spans="1:9" ht="15.75">
      <c r="A9" s="10" t="s">
        <v>55</v>
      </c>
      <c r="B9" s="10" t="s">
        <v>23</v>
      </c>
      <c r="C9" s="12" t="s">
        <v>26</v>
      </c>
      <c r="D9" s="18">
        <f t="shared" si="0"/>
        <v>22.080802649006621</v>
      </c>
      <c r="E9" s="16"/>
      <c r="F9" s="20" t="s">
        <v>27</v>
      </c>
      <c r="G9" s="7">
        <v>0.1</v>
      </c>
      <c r="H9" s="7">
        <v>3</v>
      </c>
      <c r="I9" s="21">
        <f>AVERAGE(G9,H9)</f>
        <v>1.55</v>
      </c>
    </row>
    <row r="10" spans="1:9" ht="15.75">
      <c r="A10" s="10" t="s">
        <v>56</v>
      </c>
      <c r="B10" s="10" t="s">
        <v>24</v>
      </c>
      <c r="C10" s="12" t="s">
        <v>26</v>
      </c>
      <c r="D10" s="18">
        <f t="shared" si="0"/>
        <v>2.7069139072847683</v>
      </c>
      <c r="E10" s="16"/>
      <c r="F10" s="20" t="s">
        <v>26</v>
      </c>
      <c r="G10" s="7">
        <v>0.1</v>
      </c>
      <c r="H10" s="7">
        <v>15</v>
      </c>
      <c r="I10" s="21">
        <f>AVERAGE(G10,H10)</f>
        <v>7.55</v>
      </c>
    </row>
    <row r="11" spans="1:9" ht="16.5" thickBot="1">
      <c r="A11" s="10" t="s">
        <v>57</v>
      </c>
      <c r="B11" s="10">
        <v>9</v>
      </c>
      <c r="C11" s="12" t="s">
        <v>28</v>
      </c>
      <c r="D11" s="18">
        <f t="shared" si="0"/>
        <v>3.5294117647058827</v>
      </c>
      <c r="E11" s="16"/>
      <c r="F11" s="22" t="s">
        <v>28</v>
      </c>
      <c r="G11" s="23">
        <v>0.1</v>
      </c>
      <c r="H11" s="23">
        <v>5</v>
      </c>
      <c r="I11" s="24">
        <f>AVERAGE(G11,H11)</f>
        <v>2.5499999999999998</v>
      </c>
    </row>
    <row r="12" spans="1:9" ht="15.75">
      <c r="A12" s="10" t="s">
        <v>58</v>
      </c>
      <c r="B12" s="10" t="s">
        <v>24</v>
      </c>
      <c r="C12" s="12" t="s">
        <v>26</v>
      </c>
      <c r="D12" s="18">
        <f t="shared" si="0"/>
        <v>2.7069139072847683</v>
      </c>
      <c r="E12" s="16"/>
      <c r="F12" s="15"/>
      <c r="G12" s="16"/>
      <c r="H12" s="16"/>
      <c r="I12" s="16"/>
    </row>
    <row r="13" spans="1:9" ht="15.75">
      <c r="A13" s="10" t="s">
        <v>59</v>
      </c>
      <c r="B13" s="10">
        <v>9</v>
      </c>
      <c r="C13" s="12" t="s">
        <v>27</v>
      </c>
      <c r="D13" s="18">
        <f t="shared" si="0"/>
        <v>5.806451612903226</v>
      </c>
      <c r="E13" s="16"/>
      <c r="F13" s="15"/>
      <c r="G13" s="16"/>
      <c r="H13" s="16"/>
      <c r="I13" s="16"/>
    </row>
    <row r="14" spans="1:9" ht="15.75">
      <c r="A14" s="10" t="s">
        <v>60</v>
      </c>
      <c r="B14" s="10" t="s">
        <v>23</v>
      </c>
      <c r="C14" s="12" t="s">
        <v>26</v>
      </c>
      <c r="D14" s="18">
        <f t="shared" si="0"/>
        <v>22.080802649006621</v>
      </c>
      <c r="E14" s="16"/>
      <c r="F14" s="15"/>
      <c r="G14" s="16"/>
      <c r="H14" s="16"/>
      <c r="I14" s="16"/>
    </row>
    <row r="15" spans="1:9" ht="15.75">
      <c r="A15" s="10" t="s">
        <v>61</v>
      </c>
      <c r="B15" s="10">
        <v>31</v>
      </c>
      <c r="C15" s="12" t="s">
        <v>27</v>
      </c>
      <c r="D15" s="18">
        <f t="shared" si="0"/>
        <v>20</v>
      </c>
      <c r="E15" s="16"/>
      <c r="F15" s="15"/>
      <c r="G15" s="16"/>
      <c r="H15" s="16"/>
      <c r="I15" s="16"/>
    </row>
    <row r="16" spans="1:9" ht="15" customHeight="1">
      <c r="A16" s="25"/>
      <c r="B16" s="25"/>
      <c r="C16" s="16"/>
      <c r="D16" s="26">
        <f>SUM(D8:D15)</f>
        <v>91.068159235289926</v>
      </c>
      <c r="E16" s="16"/>
      <c r="F16" s="15"/>
      <c r="G16" s="16"/>
      <c r="H16" s="16"/>
      <c r="I16" s="16"/>
    </row>
    <row r="17" spans="1:9" ht="15" customHeight="1">
      <c r="B17" s="4"/>
      <c r="E17" s="3"/>
    </row>
    <row r="18" spans="1:9" ht="15.75">
      <c r="A18" s="25"/>
      <c r="B18" s="4"/>
      <c r="C18" s="1"/>
      <c r="D18" s="1"/>
      <c r="E18" s="1"/>
      <c r="F18" s="1"/>
      <c r="G18" s="1"/>
      <c r="H18" s="1"/>
      <c r="I18" s="1"/>
    </row>
    <row r="19" spans="1:9" ht="15.75">
      <c r="A19" s="27"/>
      <c r="B19" s="4"/>
      <c r="C19" s="1"/>
      <c r="D19" s="1"/>
      <c r="E19" s="1"/>
      <c r="F19" s="1"/>
      <c r="G19" s="1"/>
      <c r="H19" s="1"/>
      <c r="I19" s="1"/>
    </row>
    <row r="20" spans="1:9" ht="15.75">
      <c r="A20" s="27"/>
      <c r="B20" s="4"/>
      <c r="C20" s="1"/>
      <c r="D20" s="1"/>
      <c r="E20" s="1"/>
      <c r="F20" s="1"/>
      <c r="G20" s="1"/>
      <c r="H20" s="1"/>
      <c r="I20" s="1"/>
    </row>
    <row r="21" spans="1:9" ht="15.75">
      <c r="A21" s="27"/>
      <c r="B21" s="4"/>
      <c r="C21" s="1"/>
      <c r="D21" s="1"/>
      <c r="E21" s="1"/>
      <c r="F21" s="1"/>
      <c r="G21" s="1"/>
      <c r="H21" s="1"/>
      <c r="I21" s="1"/>
    </row>
    <row r="22" spans="1:9" ht="15.75">
      <c r="A22" s="27"/>
      <c r="B22" s="4"/>
      <c r="C22" s="1"/>
      <c r="D22" s="1"/>
      <c r="E22" s="1"/>
      <c r="F22" s="1"/>
      <c r="G22" s="1"/>
      <c r="H22" s="1"/>
      <c r="I22" s="1"/>
    </row>
    <row r="23" spans="1:9" ht="15.75">
      <c r="A23" s="27"/>
      <c r="B23" s="4"/>
      <c r="C23" s="1"/>
      <c r="D23" s="1"/>
      <c r="E23" s="1"/>
      <c r="F23" s="1"/>
      <c r="G23" s="1"/>
      <c r="H23" s="1"/>
      <c r="I23" s="1"/>
    </row>
    <row r="24" spans="1:9" ht="15.75">
      <c r="A24" s="27"/>
      <c r="B24" s="4"/>
      <c r="C24" s="1"/>
      <c r="D24" s="1"/>
      <c r="E24" s="1"/>
      <c r="F24" s="1"/>
      <c r="G24" s="1"/>
      <c r="H24" s="1"/>
      <c r="I24" s="1"/>
    </row>
    <row r="25" spans="1:9" ht="15.75">
      <c r="A25" s="27"/>
      <c r="B25" s="4"/>
      <c r="C25" s="1"/>
      <c r="D25" s="1"/>
      <c r="E25" s="1"/>
      <c r="F25" s="1"/>
      <c r="G25" s="1"/>
      <c r="H25" s="1"/>
      <c r="I25" s="1"/>
    </row>
    <row r="26" spans="1:9" ht="15.75">
      <c r="A26" s="27"/>
      <c r="B26" s="4"/>
      <c r="C26" s="1"/>
      <c r="D26" s="1"/>
      <c r="E26" s="1"/>
      <c r="F26" s="1"/>
      <c r="G26" s="1"/>
      <c r="H26" s="1"/>
      <c r="I26" s="1"/>
    </row>
  </sheetData>
  <mergeCells count="5">
    <mergeCell ref="A1:I2"/>
    <mergeCell ref="F7:F8"/>
    <mergeCell ref="G7:I7"/>
    <mergeCell ref="A5:I5"/>
    <mergeCell ref="A4:I4"/>
  </mergeCells>
  <dataValidations count="1">
    <dataValidation type="list" allowBlank="1" showInputMessage="1" showErrorMessage="1" sqref="C8:C15">
      <formula1>$F$9:$F$11</formula1>
    </dataValidation>
  </dataValidations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Точки_маршрута</vt:lpstr>
      <vt:lpstr>Точки_интереса</vt:lpstr>
      <vt:lpstr>Углы_рыскания_и_тангажа</vt:lpstr>
      <vt:lpstr>Расчет_времени_маршрута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2022-09-18T08:38:02Z</dcterms:modified>
</cp:coreProperties>
</file>