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rank\"/>
    </mc:Choice>
  </mc:AlternateContent>
  <bookViews>
    <workbookView xWindow="-15" yWindow="-15" windowWidth="25230" windowHeight="7800"/>
  </bookViews>
  <sheets>
    <sheet name="GTA Collections" sheetId="2" r:id="rId1"/>
    <sheet name="Chart" sheetId="3" r:id="rId2"/>
  </sheets>
  <definedNames>
    <definedName name="_xlnm.Print_Area" localSheetId="1">Chart!$A$48:$L$105</definedName>
    <definedName name="_xlnm.Print_Area" localSheetId="0">'GTA Collections'!$A$1:$L$289</definedName>
    <definedName name="SAPBEXrevision" hidden="1">1</definedName>
    <definedName name="SAPBEXsysID" hidden="1">"BPD"</definedName>
    <definedName name="SAPBEXwbID" hidden="1">"3X1Y4ANRMM58KWATXX34TLDES"</definedName>
  </definedNames>
  <calcPr calcId="171027"/>
</workbook>
</file>

<file path=xl/calcChain.xml><?xml version="1.0" encoding="utf-8"?>
<calcChain xmlns="http://schemas.openxmlformats.org/spreadsheetml/2006/main">
  <c r="H92" i="3" l="1"/>
  <c r="G92" i="3"/>
  <c r="F92" i="3"/>
  <c r="E92" i="3"/>
  <c r="D92" i="3"/>
  <c r="C92" i="3"/>
  <c r="B92" i="3"/>
  <c r="A92" i="3"/>
  <c r="I288" i="2"/>
  <c r="H288" i="2"/>
  <c r="G288" i="2"/>
  <c r="F288" i="2"/>
  <c r="E288" i="2"/>
  <c r="D288" i="2"/>
  <c r="C288" i="2"/>
  <c r="B288" i="2"/>
  <c r="I240" i="2"/>
  <c r="H240" i="2"/>
  <c r="G240" i="2"/>
  <c r="F240" i="2"/>
  <c r="E240" i="2"/>
  <c r="D240" i="2"/>
  <c r="C240" i="2"/>
  <c r="B240" i="2"/>
  <c r="I192" i="2"/>
  <c r="H192" i="2"/>
  <c r="G192" i="2"/>
  <c r="F192" i="2"/>
  <c r="E192" i="2"/>
  <c r="D192" i="2"/>
  <c r="C192" i="2"/>
  <c r="B192" i="2"/>
  <c r="I144" i="2"/>
  <c r="H144" i="2"/>
  <c r="G144" i="2"/>
  <c r="F144" i="2"/>
  <c r="E144" i="2"/>
  <c r="D144" i="2"/>
  <c r="C144" i="2"/>
  <c r="B144" i="2"/>
  <c r="I96" i="2"/>
  <c r="H96" i="2"/>
  <c r="G96" i="2"/>
  <c r="F96" i="2"/>
  <c r="E96" i="2"/>
  <c r="D96" i="2"/>
  <c r="C96" i="2"/>
  <c r="B96" i="2"/>
  <c r="I47" i="2"/>
  <c r="H47" i="2"/>
  <c r="G47" i="2"/>
  <c r="F47" i="2"/>
  <c r="E47" i="2"/>
  <c r="D47" i="2"/>
  <c r="C47" i="2"/>
  <c r="B47" i="2"/>
  <c r="I92" i="3" l="1"/>
  <c r="K92" i="3" s="1"/>
  <c r="L92" i="3" s="1"/>
  <c r="I45" i="2"/>
  <c r="A102" i="3" l="1"/>
  <c r="A101" i="3" l="1"/>
  <c r="A100" i="3" l="1"/>
  <c r="A99" i="3" l="1"/>
  <c r="A98" i="3" l="1"/>
  <c r="A97" i="3" l="1"/>
  <c r="A96" i="3" l="1"/>
  <c r="A94" i="3" l="1"/>
  <c r="A93" i="3" l="1"/>
  <c r="A90" i="3" l="1"/>
  <c r="I27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I238" i="2"/>
  <c r="I237" i="2"/>
  <c r="I236" i="2"/>
  <c r="I235" i="2"/>
  <c r="I234" i="2"/>
  <c r="I232" i="2"/>
  <c r="I231" i="2"/>
  <c r="I230" i="2"/>
  <c r="I229" i="2"/>
  <c r="I228" i="2"/>
  <c r="I227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I18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I139" i="2"/>
  <c r="I13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I8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I36" i="2"/>
  <c r="I34" i="2"/>
  <c r="I42" i="2" l="1"/>
  <c r="I91" i="2"/>
  <c r="A95" i="3" l="1"/>
  <c r="O256" i="2" l="1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64" i="2"/>
  <c r="O63" i="2"/>
  <c r="O62" i="2"/>
  <c r="O61" i="2"/>
  <c r="O60" i="2"/>
  <c r="O59" i="2"/>
  <c r="O58" i="2"/>
  <c r="O57" i="2"/>
  <c r="O56" i="2"/>
  <c r="O55" i="2"/>
  <c r="O54" i="2"/>
  <c r="O53" i="2"/>
  <c r="N64" i="2"/>
  <c r="N63" i="2"/>
  <c r="N62" i="2"/>
  <c r="N61" i="2"/>
  <c r="N60" i="2"/>
  <c r="N59" i="2"/>
  <c r="N58" i="2"/>
  <c r="N57" i="2"/>
  <c r="N56" i="2"/>
  <c r="N55" i="2"/>
  <c r="N54" i="2"/>
  <c r="N53" i="2"/>
  <c r="S48" i="2" l="1"/>
  <c r="AA47" i="2"/>
  <c r="AA104" i="3" s="1"/>
  <c r="Z47" i="2"/>
  <c r="Z104" i="3" s="1"/>
  <c r="Y47" i="2"/>
  <c r="Y104" i="3" s="1"/>
  <c r="X47" i="2"/>
  <c r="X104" i="3" s="1"/>
  <c r="W47" i="2"/>
  <c r="W104" i="3" s="1"/>
  <c r="V47" i="2"/>
  <c r="V104" i="3" s="1"/>
  <c r="U47" i="2"/>
  <c r="U104" i="3" s="1"/>
  <c r="T47" i="2"/>
  <c r="S47" i="2"/>
  <c r="S104" i="3" s="1"/>
  <c r="S46" i="2"/>
  <c r="Z45" i="2"/>
  <c r="Z102" i="3" s="1"/>
  <c r="Y45" i="2"/>
  <c r="Y102" i="3" s="1"/>
  <c r="X45" i="2"/>
  <c r="X102" i="3" s="1"/>
  <c r="W45" i="2"/>
  <c r="V45" i="2"/>
  <c r="U45" i="2"/>
  <c r="U102" i="3" s="1"/>
  <c r="T45" i="2"/>
  <c r="T102" i="3" s="1"/>
  <c r="S45" i="2"/>
  <c r="S102" i="3" s="1"/>
  <c r="Z44" i="2"/>
  <c r="Y44" i="2"/>
  <c r="Y101" i="3" s="1"/>
  <c r="X44" i="2"/>
  <c r="X101" i="3" s="1"/>
  <c r="W44" i="2"/>
  <c r="W101" i="3" s="1"/>
  <c r="V44" i="2"/>
  <c r="U44" i="2"/>
  <c r="U101" i="3" s="1"/>
  <c r="T44" i="2"/>
  <c r="T101" i="3" s="1"/>
  <c r="S44" i="2"/>
  <c r="Z43" i="2"/>
  <c r="Y43" i="2"/>
  <c r="X43" i="2"/>
  <c r="X100" i="3" s="1"/>
  <c r="W43" i="2"/>
  <c r="W100" i="3" s="1"/>
  <c r="V43" i="2"/>
  <c r="U43" i="2"/>
  <c r="U100" i="3" s="1"/>
  <c r="T43" i="2"/>
  <c r="T100" i="3" s="1"/>
  <c r="S43" i="2"/>
  <c r="S100" i="3" s="1"/>
  <c r="AA42" i="2"/>
  <c r="Z42" i="2"/>
  <c r="Y42" i="2"/>
  <c r="Y99" i="3" s="1"/>
  <c r="X42" i="2"/>
  <c r="X99" i="3" s="1"/>
  <c r="W42" i="2"/>
  <c r="V42" i="2"/>
  <c r="V99" i="3" s="1"/>
  <c r="U42" i="2"/>
  <c r="U99" i="3" s="1"/>
  <c r="T42" i="2"/>
  <c r="T99" i="3" s="1"/>
  <c r="S42" i="2"/>
  <c r="Z41" i="2"/>
  <c r="Y41" i="2"/>
  <c r="Y98" i="3" s="1"/>
  <c r="X41" i="2"/>
  <c r="X98" i="3" s="1"/>
  <c r="W41" i="2"/>
  <c r="V41" i="2"/>
  <c r="V98" i="3" s="1"/>
  <c r="U41" i="2"/>
  <c r="U98" i="3" s="1"/>
  <c r="T41" i="2"/>
  <c r="T98" i="3" s="1"/>
  <c r="S41" i="2"/>
  <c r="Z40" i="2"/>
  <c r="Z97" i="3" s="1"/>
  <c r="Y40" i="2"/>
  <c r="Y97" i="3" s="1"/>
  <c r="X40" i="2"/>
  <c r="X97" i="3" s="1"/>
  <c r="W40" i="2"/>
  <c r="V40" i="2"/>
  <c r="U40" i="2"/>
  <c r="U97" i="3" s="1"/>
  <c r="T40" i="2"/>
  <c r="T97" i="3" s="1"/>
  <c r="S40" i="2"/>
  <c r="Z39" i="2"/>
  <c r="Z96" i="3" s="1"/>
  <c r="Y39" i="2"/>
  <c r="Y96" i="3" s="1"/>
  <c r="X39" i="2"/>
  <c r="X96" i="3" s="1"/>
  <c r="W39" i="2"/>
  <c r="W96" i="3" s="1"/>
  <c r="V39" i="2"/>
  <c r="V96" i="3" s="1"/>
  <c r="U39" i="2"/>
  <c r="U96" i="3" s="1"/>
  <c r="T39" i="2"/>
  <c r="T96" i="3" s="1"/>
  <c r="S39" i="2"/>
  <c r="Z38" i="2"/>
  <c r="Y38" i="2"/>
  <c r="Y95" i="3" s="1"/>
  <c r="X38" i="2"/>
  <c r="X95" i="3" s="1"/>
  <c r="W38" i="2"/>
  <c r="V38" i="2"/>
  <c r="V95" i="3" s="1"/>
  <c r="U38" i="2"/>
  <c r="U95" i="3" s="1"/>
  <c r="T38" i="2"/>
  <c r="S38" i="2"/>
  <c r="Z37" i="2"/>
  <c r="Y37" i="2"/>
  <c r="Y94" i="3" s="1"/>
  <c r="X37" i="2"/>
  <c r="X94" i="3" s="1"/>
  <c r="W37" i="2"/>
  <c r="V37" i="2"/>
  <c r="V94" i="3" s="1"/>
  <c r="U37" i="2"/>
  <c r="U94" i="3" s="1"/>
  <c r="T37" i="2"/>
  <c r="T94" i="3" s="1"/>
  <c r="S37" i="2"/>
  <c r="AA36" i="2"/>
  <c r="Z36" i="2"/>
  <c r="Z93" i="3" s="1"/>
  <c r="Y36" i="2"/>
  <c r="Y93" i="3" s="1"/>
  <c r="X36" i="2"/>
  <c r="W36" i="2"/>
  <c r="W93" i="3" s="1"/>
  <c r="V36" i="2"/>
  <c r="V93" i="3" s="1"/>
  <c r="U36" i="2"/>
  <c r="U93" i="3" s="1"/>
  <c r="T36" i="2"/>
  <c r="S36" i="2"/>
  <c r="Z35" i="2"/>
  <c r="Z92" i="3" s="1"/>
  <c r="Y35" i="2"/>
  <c r="Y92" i="3" s="1"/>
  <c r="X35" i="2"/>
  <c r="X92" i="3" s="1"/>
  <c r="W35" i="2"/>
  <c r="W92" i="3" s="1"/>
  <c r="V35" i="2"/>
  <c r="V92" i="3" s="1"/>
  <c r="U35" i="2"/>
  <c r="U92" i="3" s="1"/>
  <c r="T35" i="2"/>
  <c r="S35" i="2"/>
  <c r="AA34" i="2"/>
  <c r="Z34" i="2"/>
  <c r="Z91" i="3" s="1"/>
  <c r="Y34" i="2"/>
  <c r="Y91" i="3" s="1"/>
  <c r="X34" i="2"/>
  <c r="X91" i="3" s="1"/>
  <c r="W34" i="2"/>
  <c r="W91" i="3" s="1"/>
  <c r="V34" i="2"/>
  <c r="U34" i="2"/>
  <c r="U91" i="3" s="1"/>
  <c r="T34" i="2"/>
  <c r="S34" i="2"/>
  <c r="AA33" i="2"/>
  <c r="Z33" i="2"/>
  <c r="Y33" i="2"/>
  <c r="X33" i="2"/>
  <c r="W33" i="2"/>
  <c r="V33" i="2"/>
  <c r="U33" i="2"/>
  <c r="T33" i="2"/>
  <c r="S33" i="2"/>
  <c r="S90" i="3" s="1"/>
  <c r="S32" i="2"/>
  <c r="S89" i="3" s="1"/>
  <c r="AA31" i="2"/>
  <c r="Z31" i="2"/>
  <c r="Y31" i="2"/>
  <c r="X31" i="2"/>
  <c r="W31" i="2"/>
  <c r="V31" i="2"/>
  <c r="U31" i="2"/>
  <c r="T31" i="2"/>
  <c r="S31" i="2"/>
  <c r="AA30" i="2"/>
  <c r="Z30" i="2"/>
  <c r="Y30" i="2"/>
  <c r="X30" i="2"/>
  <c r="W30" i="2"/>
  <c r="V30" i="2"/>
  <c r="U30" i="2"/>
  <c r="T30" i="2"/>
  <c r="S30" i="2"/>
  <c r="AA29" i="2"/>
  <c r="Z29" i="2"/>
  <c r="Y29" i="2"/>
  <c r="X29" i="2"/>
  <c r="W29" i="2"/>
  <c r="V29" i="2"/>
  <c r="U29" i="2"/>
  <c r="T29" i="2"/>
  <c r="S29" i="2"/>
  <c r="AA28" i="2"/>
  <c r="Z28" i="2"/>
  <c r="Y28" i="2"/>
  <c r="X28" i="2"/>
  <c r="W28" i="2"/>
  <c r="V28" i="2"/>
  <c r="U28" i="2"/>
  <c r="T28" i="2"/>
  <c r="S28" i="2"/>
  <c r="AA27" i="2"/>
  <c r="Z27" i="2"/>
  <c r="Y27" i="2"/>
  <c r="X27" i="2"/>
  <c r="W27" i="2"/>
  <c r="V27" i="2"/>
  <c r="U27" i="2"/>
  <c r="T27" i="2"/>
  <c r="S27" i="2"/>
  <c r="AA26" i="2"/>
  <c r="Z26" i="2"/>
  <c r="Y26" i="2"/>
  <c r="X26" i="2"/>
  <c r="W26" i="2"/>
  <c r="V26" i="2"/>
  <c r="U26" i="2"/>
  <c r="T26" i="2"/>
  <c r="S26" i="2"/>
  <c r="AA25" i="2"/>
  <c r="Z25" i="2"/>
  <c r="Y25" i="2"/>
  <c r="X25" i="2"/>
  <c r="W25" i="2"/>
  <c r="V25" i="2"/>
  <c r="U25" i="2"/>
  <c r="T25" i="2"/>
  <c r="S25" i="2"/>
  <c r="AA24" i="2"/>
  <c r="Z24" i="2"/>
  <c r="Y24" i="2"/>
  <c r="X24" i="2"/>
  <c r="W24" i="2"/>
  <c r="V24" i="2"/>
  <c r="U24" i="2"/>
  <c r="T24" i="2"/>
  <c r="S24" i="2"/>
  <c r="AA23" i="2"/>
  <c r="Z23" i="2"/>
  <c r="Y23" i="2"/>
  <c r="X23" i="2"/>
  <c r="W23" i="2"/>
  <c r="V23" i="2"/>
  <c r="U23" i="2"/>
  <c r="T23" i="2"/>
  <c r="S23" i="2"/>
  <c r="AA22" i="2"/>
  <c r="Z22" i="2"/>
  <c r="Y22" i="2"/>
  <c r="X22" i="2"/>
  <c r="W22" i="2"/>
  <c r="V22" i="2"/>
  <c r="U22" i="2"/>
  <c r="T22" i="2"/>
  <c r="S22" i="2"/>
  <c r="AA21" i="2"/>
  <c r="Z21" i="2"/>
  <c r="Y21" i="2"/>
  <c r="X21" i="2"/>
  <c r="W21" i="2"/>
  <c r="V21" i="2"/>
  <c r="U21" i="2"/>
  <c r="T21" i="2"/>
  <c r="S21" i="2"/>
  <c r="AA20" i="2"/>
  <c r="Z20" i="2"/>
  <c r="Y20" i="2"/>
  <c r="X20" i="2"/>
  <c r="W20" i="2"/>
  <c r="V20" i="2"/>
  <c r="U20" i="2"/>
  <c r="T20" i="2"/>
  <c r="S20" i="2"/>
  <c r="AA19" i="2"/>
  <c r="Z19" i="2"/>
  <c r="Y19" i="2"/>
  <c r="X19" i="2"/>
  <c r="W19" i="2"/>
  <c r="V19" i="2"/>
  <c r="U19" i="2"/>
  <c r="T19" i="2"/>
  <c r="S19" i="2"/>
  <c r="AA18" i="2"/>
  <c r="Z18" i="2"/>
  <c r="Y18" i="2"/>
  <c r="X18" i="2"/>
  <c r="W18" i="2"/>
  <c r="V18" i="2"/>
  <c r="U18" i="2"/>
  <c r="T18" i="2"/>
  <c r="S18" i="2"/>
  <c r="S17" i="2"/>
  <c r="S105" i="3"/>
  <c r="T104" i="3"/>
  <c r="W102" i="3"/>
  <c r="V102" i="3"/>
  <c r="Z101" i="3"/>
  <c r="V101" i="3"/>
  <c r="S101" i="3"/>
  <c r="Z100" i="3"/>
  <c r="Y100" i="3"/>
  <c r="V100" i="3"/>
  <c r="Z99" i="3"/>
  <c r="W99" i="3"/>
  <c r="S99" i="3"/>
  <c r="Z98" i="3"/>
  <c r="W98" i="3"/>
  <c r="S98" i="3"/>
  <c r="W97" i="3"/>
  <c r="V97" i="3"/>
  <c r="S97" i="3"/>
  <c r="S96" i="3"/>
  <c r="Z95" i="3"/>
  <c r="W95" i="3"/>
  <c r="T95" i="3"/>
  <c r="S95" i="3"/>
  <c r="Z94" i="3"/>
  <c r="W94" i="3"/>
  <c r="S94" i="3"/>
  <c r="X93" i="3"/>
  <c r="T93" i="3"/>
  <c r="S93" i="3"/>
  <c r="T92" i="3"/>
  <c r="S92" i="3"/>
  <c r="V91" i="3"/>
  <c r="T91" i="3"/>
  <c r="S91" i="3"/>
  <c r="A105" i="3"/>
  <c r="I104" i="3"/>
  <c r="H104" i="3"/>
  <c r="G104" i="3"/>
  <c r="F104" i="3"/>
  <c r="E104" i="3"/>
  <c r="D104" i="3"/>
  <c r="C104" i="3"/>
  <c r="B104" i="3"/>
  <c r="A104" i="3"/>
  <c r="H91" i="3"/>
  <c r="H103" i="3" s="1"/>
  <c r="G91" i="3"/>
  <c r="G103" i="3" s="1"/>
  <c r="F91" i="3"/>
  <c r="F103" i="3" s="1"/>
  <c r="E91" i="3"/>
  <c r="E103" i="3" s="1"/>
  <c r="D91" i="3"/>
  <c r="D103" i="3" s="1"/>
  <c r="C91" i="3"/>
  <c r="C103" i="3" s="1"/>
  <c r="B91" i="3"/>
  <c r="B103" i="3" s="1"/>
  <c r="A91" i="3"/>
  <c r="A89" i="3"/>
  <c r="C109" i="3"/>
  <c r="B109" i="3"/>
  <c r="C108" i="3"/>
  <c r="B108" i="3"/>
  <c r="I103" i="3" l="1"/>
  <c r="D109" i="3"/>
  <c r="AA98" i="3"/>
  <c r="AA94" i="3"/>
  <c r="AA93" i="3"/>
  <c r="AA92" i="3"/>
  <c r="AA99" i="3"/>
  <c r="AA95" i="3"/>
  <c r="AA102" i="3"/>
  <c r="AA101" i="3"/>
  <c r="AA100" i="3"/>
  <c r="T103" i="3"/>
  <c r="X103" i="3"/>
  <c r="U103" i="3"/>
  <c r="Y103" i="3"/>
  <c r="AA97" i="3"/>
  <c r="AA96" i="3"/>
  <c r="Z103" i="3"/>
  <c r="W103" i="3"/>
  <c r="V103" i="3"/>
  <c r="AA91" i="3"/>
  <c r="I91" i="3"/>
  <c r="AA103" i="3" l="1"/>
  <c r="AC101" i="3"/>
  <c r="AD101" i="3" s="1"/>
  <c r="AC99" i="3"/>
  <c r="AD99" i="3" s="1"/>
  <c r="AC97" i="3"/>
  <c r="AD97" i="3" s="1"/>
  <c r="AC95" i="3"/>
  <c r="AD95" i="3" s="1"/>
  <c r="AC93" i="3"/>
  <c r="AD93" i="3" s="1"/>
  <c r="AC91" i="3"/>
  <c r="AD91" i="3" s="1"/>
  <c r="AC102" i="3"/>
  <c r="AC100" i="3"/>
  <c r="AD100" i="3" s="1"/>
  <c r="AC98" i="3"/>
  <c r="AD98" i="3" s="1"/>
  <c r="AC96" i="3"/>
  <c r="AD96" i="3" s="1"/>
  <c r="AC94" i="3"/>
  <c r="AD94" i="3" s="1"/>
  <c r="AC92" i="3"/>
  <c r="AD92" i="3" s="1"/>
  <c r="K91" i="3"/>
  <c r="AD102" i="3" l="1"/>
  <c r="AD103" i="3" s="1"/>
  <c r="AC103" i="3"/>
  <c r="I286" i="2" l="1"/>
  <c r="I285" i="2"/>
  <c r="I284" i="2"/>
  <c r="I283" i="2"/>
  <c r="I282" i="2"/>
  <c r="I281" i="2"/>
  <c r="I280" i="2"/>
  <c r="I278" i="2"/>
  <c r="I276" i="2"/>
  <c r="I275" i="2"/>
  <c r="I190" i="2"/>
  <c r="I189" i="2"/>
  <c r="I188" i="2"/>
  <c r="I142" i="2"/>
  <c r="I141" i="2"/>
  <c r="I140" i="2"/>
  <c r="I94" i="2"/>
  <c r="I93" i="2"/>
  <c r="I92" i="2"/>
  <c r="I90" i="2"/>
  <c r="I89" i="2"/>
  <c r="I88" i="2"/>
  <c r="I87" i="2"/>
  <c r="I86" i="2"/>
  <c r="I84" i="2"/>
  <c r="I83" i="2"/>
  <c r="I35" i="2"/>
  <c r="AA35" i="2" s="1"/>
  <c r="I37" i="2"/>
  <c r="AA37" i="2" s="1"/>
  <c r="I38" i="2"/>
  <c r="AA38" i="2" s="1"/>
  <c r="I39" i="2"/>
  <c r="AA39" i="2" s="1"/>
  <c r="I40" i="2"/>
  <c r="AA40" i="2" s="1"/>
  <c r="I41" i="2"/>
  <c r="AA41" i="2" s="1"/>
  <c r="I43" i="2"/>
  <c r="AA43" i="2" s="1"/>
  <c r="I44" i="2"/>
  <c r="AA44" i="2" s="1"/>
  <c r="AA45" i="2"/>
  <c r="A112" i="3"/>
  <c r="A131" i="3" s="1"/>
  <c r="A125" i="3" l="1"/>
  <c r="A118" i="3"/>
  <c r="I136" i="3" l="1"/>
  <c r="H136" i="3"/>
  <c r="G136" i="3"/>
  <c r="F136" i="3"/>
  <c r="E136" i="3"/>
  <c r="D136" i="3"/>
  <c r="C136" i="3"/>
  <c r="B136" i="3"/>
  <c r="A136" i="3"/>
  <c r="I135" i="3"/>
  <c r="H135" i="3"/>
  <c r="G135" i="3"/>
  <c r="F135" i="3"/>
  <c r="E135" i="3"/>
  <c r="D135" i="3"/>
  <c r="C135" i="3"/>
  <c r="B135" i="3"/>
  <c r="A135" i="3"/>
  <c r="H133" i="3"/>
  <c r="G133" i="3"/>
  <c r="F133" i="3"/>
  <c r="E133" i="3"/>
  <c r="D133" i="3"/>
  <c r="C133" i="3"/>
  <c r="B133" i="3"/>
  <c r="I133" i="3" l="1"/>
  <c r="H287" i="2" l="1"/>
  <c r="G287" i="2"/>
  <c r="G289" i="2" s="1"/>
  <c r="F287" i="2"/>
  <c r="F289" i="2" s="1"/>
  <c r="E287" i="2"/>
  <c r="E289" i="2" s="1"/>
  <c r="D287" i="2"/>
  <c r="D289" i="2" s="1"/>
  <c r="C287" i="2"/>
  <c r="C289" i="2" s="1"/>
  <c r="B287" i="2"/>
  <c r="B289" i="2" s="1"/>
  <c r="I279" i="2"/>
  <c r="H239" i="2"/>
  <c r="G239" i="2"/>
  <c r="G241" i="2" s="1"/>
  <c r="F239" i="2"/>
  <c r="F241" i="2" s="1"/>
  <c r="E239" i="2"/>
  <c r="E241" i="2" s="1"/>
  <c r="D239" i="2"/>
  <c r="D241" i="2" s="1"/>
  <c r="C239" i="2"/>
  <c r="C241" i="2" s="1"/>
  <c r="B239" i="2"/>
  <c r="I233" i="2"/>
  <c r="H191" i="2"/>
  <c r="G191" i="2"/>
  <c r="F191" i="2"/>
  <c r="F193" i="2" s="1"/>
  <c r="E191" i="2"/>
  <c r="E193" i="2" s="1"/>
  <c r="D191" i="2"/>
  <c r="D193" i="2" s="1"/>
  <c r="C191" i="2"/>
  <c r="C193" i="2" s="1"/>
  <c r="B191" i="2"/>
  <c r="B193" i="2" s="1"/>
  <c r="I187" i="2"/>
  <c r="I186" i="2"/>
  <c r="I185" i="2"/>
  <c r="I184" i="2"/>
  <c r="I183" i="2"/>
  <c r="I182" i="2"/>
  <c r="I180" i="2"/>
  <c r="I179" i="2"/>
  <c r="H143" i="2"/>
  <c r="G143" i="2"/>
  <c r="G145" i="2" s="1"/>
  <c r="F143" i="2"/>
  <c r="F145" i="2" s="1"/>
  <c r="E143" i="2"/>
  <c r="E145" i="2" s="1"/>
  <c r="D143" i="2"/>
  <c r="D145" i="2" s="1"/>
  <c r="C143" i="2"/>
  <c r="C145" i="2" s="1"/>
  <c r="B143" i="2"/>
  <c r="I138" i="2"/>
  <c r="I137" i="2"/>
  <c r="I136" i="2"/>
  <c r="I135" i="2"/>
  <c r="I134" i="2"/>
  <c r="I132" i="2"/>
  <c r="I131" i="2"/>
  <c r="H95" i="2"/>
  <c r="H97" i="2" s="1"/>
  <c r="G95" i="2"/>
  <c r="G97" i="2" s="1"/>
  <c r="F95" i="2"/>
  <c r="F97" i="2" s="1"/>
  <c r="E95" i="2"/>
  <c r="E97" i="2" s="1"/>
  <c r="D95" i="2"/>
  <c r="D97" i="2" s="1"/>
  <c r="C95" i="2"/>
  <c r="C97" i="2" s="1"/>
  <c r="B95" i="2"/>
  <c r="H46" i="2"/>
  <c r="G46" i="2"/>
  <c r="F46" i="2"/>
  <c r="E46" i="2"/>
  <c r="D46" i="2"/>
  <c r="C46" i="2"/>
  <c r="B46" i="2"/>
  <c r="I239" i="2" l="1"/>
  <c r="I241" i="2" s="1"/>
  <c r="B48" i="2"/>
  <c r="T46" i="2"/>
  <c r="C48" i="2"/>
  <c r="U46" i="2"/>
  <c r="E48" i="2"/>
  <c r="W46" i="2"/>
  <c r="D48" i="2"/>
  <c r="V46" i="2"/>
  <c r="F48" i="2"/>
  <c r="X46" i="2"/>
  <c r="H48" i="2"/>
  <c r="Z46" i="2"/>
  <c r="G48" i="2"/>
  <c r="Y46" i="2"/>
  <c r="I95" i="2"/>
  <c r="I97" i="2" s="1"/>
  <c r="I143" i="2"/>
  <c r="I145" i="2" s="1"/>
  <c r="I46" i="2"/>
  <c r="B97" i="2"/>
  <c r="B145" i="2"/>
  <c r="I191" i="2"/>
  <c r="I193" i="2" s="1"/>
  <c r="B241" i="2"/>
  <c r="I287" i="2"/>
  <c r="I289" i="2" s="1"/>
  <c r="X48" i="2" l="1"/>
  <c r="X105" i="3" s="1"/>
  <c r="F105" i="3"/>
  <c r="V48" i="2"/>
  <c r="V105" i="3" s="1"/>
  <c r="D105" i="3"/>
  <c r="W48" i="2"/>
  <c r="W105" i="3" s="1"/>
  <c r="E105" i="3"/>
  <c r="U48" i="2"/>
  <c r="U105" i="3" s="1"/>
  <c r="C105" i="3"/>
  <c r="T48" i="2"/>
  <c r="T105" i="3" s="1"/>
  <c r="B105" i="3"/>
  <c r="I48" i="2"/>
  <c r="AA46" i="2"/>
  <c r="Y48" i="2"/>
  <c r="Y105" i="3" s="1"/>
  <c r="G105" i="3"/>
  <c r="H105" i="3"/>
  <c r="Z48" i="2"/>
  <c r="Z105" i="3" s="1"/>
  <c r="H312" i="2"/>
  <c r="G312" i="2"/>
  <c r="F312" i="2"/>
  <c r="E312" i="2"/>
  <c r="D312" i="2"/>
  <c r="C312" i="2"/>
  <c r="B312" i="2"/>
  <c r="H311" i="2"/>
  <c r="G311" i="2"/>
  <c r="F311" i="2"/>
  <c r="E311" i="2"/>
  <c r="D311" i="2"/>
  <c r="C311" i="2"/>
  <c r="B311" i="2"/>
  <c r="H310" i="2"/>
  <c r="G310" i="2"/>
  <c r="F310" i="2"/>
  <c r="E310" i="2"/>
  <c r="D310" i="2"/>
  <c r="C310" i="2"/>
  <c r="B310" i="2"/>
  <c r="H309" i="2"/>
  <c r="G309" i="2"/>
  <c r="F309" i="2"/>
  <c r="E309" i="2"/>
  <c r="D309" i="2"/>
  <c r="C309" i="2"/>
  <c r="B309" i="2"/>
  <c r="H308" i="2"/>
  <c r="G308" i="2"/>
  <c r="F308" i="2"/>
  <c r="E308" i="2"/>
  <c r="D308" i="2"/>
  <c r="C308" i="2"/>
  <c r="B308" i="2"/>
  <c r="H307" i="2"/>
  <c r="G307" i="2"/>
  <c r="F307" i="2"/>
  <c r="E307" i="2"/>
  <c r="D307" i="2"/>
  <c r="C307" i="2"/>
  <c r="B307" i="2"/>
  <c r="H306" i="2"/>
  <c r="G306" i="2"/>
  <c r="F306" i="2"/>
  <c r="E306" i="2"/>
  <c r="D306" i="2"/>
  <c r="C306" i="2"/>
  <c r="B306" i="2"/>
  <c r="H305" i="2"/>
  <c r="G305" i="2"/>
  <c r="F305" i="2"/>
  <c r="E305" i="2"/>
  <c r="D305" i="2"/>
  <c r="C305" i="2"/>
  <c r="B305" i="2"/>
  <c r="H304" i="2"/>
  <c r="G304" i="2"/>
  <c r="F304" i="2"/>
  <c r="E304" i="2"/>
  <c r="D304" i="2"/>
  <c r="C304" i="2"/>
  <c r="B304" i="2"/>
  <c r="H303" i="2"/>
  <c r="G303" i="2"/>
  <c r="F303" i="2"/>
  <c r="E303" i="2"/>
  <c r="D303" i="2"/>
  <c r="C303" i="2"/>
  <c r="B303" i="2"/>
  <c r="H302" i="2"/>
  <c r="G302" i="2"/>
  <c r="F302" i="2"/>
  <c r="E302" i="2"/>
  <c r="D302" i="2"/>
  <c r="C302" i="2"/>
  <c r="B302" i="2"/>
  <c r="H301" i="2"/>
  <c r="G301" i="2"/>
  <c r="F301" i="2"/>
  <c r="E301" i="2"/>
  <c r="D301" i="2"/>
  <c r="C301" i="2"/>
  <c r="B301" i="2"/>
  <c r="O286" i="2"/>
  <c r="P286" i="2"/>
  <c r="O285" i="2"/>
  <c r="P285" i="2"/>
  <c r="O284" i="2"/>
  <c r="P284" i="2"/>
  <c r="O283" i="2"/>
  <c r="P283" i="2"/>
  <c r="O282" i="2"/>
  <c r="P282" i="2"/>
  <c r="O281" i="2"/>
  <c r="P281" i="2"/>
  <c r="O280" i="2"/>
  <c r="P280" i="2"/>
  <c r="O279" i="2"/>
  <c r="P279" i="2"/>
  <c r="O278" i="2"/>
  <c r="P278" i="2"/>
  <c r="O277" i="2"/>
  <c r="P277" i="2"/>
  <c r="O276" i="2"/>
  <c r="P276" i="2"/>
  <c r="O275" i="2"/>
  <c r="P275" i="2"/>
  <c r="P274" i="2"/>
  <c r="O274" i="2"/>
  <c r="O238" i="2"/>
  <c r="P238" i="2"/>
  <c r="O237" i="2"/>
  <c r="P237" i="2"/>
  <c r="O236" i="2"/>
  <c r="P236" i="2"/>
  <c r="O235" i="2"/>
  <c r="P235" i="2"/>
  <c r="O234" i="2"/>
  <c r="P234" i="2"/>
  <c r="O233" i="2"/>
  <c r="P233" i="2"/>
  <c r="O232" i="2"/>
  <c r="P232" i="2"/>
  <c r="O231" i="2"/>
  <c r="P231" i="2"/>
  <c r="O230" i="2"/>
  <c r="P230" i="2"/>
  <c r="O229" i="2"/>
  <c r="P229" i="2"/>
  <c r="O228" i="2"/>
  <c r="P228" i="2"/>
  <c r="O227" i="2"/>
  <c r="P227" i="2"/>
  <c r="P226" i="2"/>
  <c r="O226" i="2"/>
  <c r="O190" i="2"/>
  <c r="P190" i="2"/>
  <c r="O189" i="2"/>
  <c r="P189" i="2"/>
  <c r="O188" i="2"/>
  <c r="P188" i="2"/>
  <c r="O187" i="2"/>
  <c r="P187" i="2"/>
  <c r="O186" i="2"/>
  <c r="P186" i="2"/>
  <c r="O185" i="2"/>
  <c r="P185" i="2"/>
  <c r="O184" i="2"/>
  <c r="P184" i="2"/>
  <c r="O183" i="2"/>
  <c r="P183" i="2"/>
  <c r="O182" i="2"/>
  <c r="P182" i="2"/>
  <c r="O181" i="2"/>
  <c r="P181" i="2"/>
  <c r="O180" i="2"/>
  <c r="P180" i="2"/>
  <c r="O179" i="2"/>
  <c r="P179" i="2"/>
  <c r="P178" i="2"/>
  <c r="O178" i="2"/>
  <c r="O142" i="2"/>
  <c r="P142" i="2"/>
  <c r="O141" i="2"/>
  <c r="P141" i="2"/>
  <c r="O140" i="2"/>
  <c r="P140" i="2"/>
  <c r="O139" i="2"/>
  <c r="P139" i="2"/>
  <c r="O138" i="2"/>
  <c r="P138" i="2"/>
  <c r="O137" i="2"/>
  <c r="P137" i="2"/>
  <c r="O136" i="2"/>
  <c r="P136" i="2"/>
  <c r="O135" i="2"/>
  <c r="P135" i="2"/>
  <c r="O134" i="2"/>
  <c r="P134" i="2"/>
  <c r="O133" i="2"/>
  <c r="P133" i="2"/>
  <c r="O132" i="2"/>
  <c r="P132" i="2"/>
  <c r="O131" i="2"/>
  <c r="P131" i="2"/>
  <c r="P130" i="2"/>
  <c r="O130" i="2"/>
  <c r="H313" i="2"/>
  <c r="G313" i="2"/>
  <c r="F313" i="2"/>
  <c r="E313" i="2"/>
  <c r="D313" i="2"/>
  <c r="C313" i="2"/>
  <c r="O94" i="2"/>
  <c r="I312" i="2"/>
  <c r="O93" i="2"/>
  <c r="I311" i="2"/>
  <c r="O92" i="2"/>
  <c r="I310" i="2"/>
  <c r="O91" i="2"/>
  <c r="I309" i="2"/>
  <c r="O90" i="2"/>
  <c r="I308" i="2"/>
  <c r="O89" i="2"/>
  <c r="I307" i="2"/>
  <c r="O88" i="2"/>
  <c r="I306" i="2"/>
  <c r="O87" i="2"/>
  <c r="I305" i="2"/>
  <c r="O86" i="2"/>
  <c r="I304" i="2"/>
  <c r="O85" i="2"/>
  <c r="I303" i="2"/>
  <c r="O84" i="2"/>
  <c r="I302" i="2"/>
  <c r="O83" i="2"/>
  <c r="I301" i="2"/>
  <c r="P82" i="2"/>
  <c r="O82" i="2"/>
  <c r="AA48" i="2" l="1"/>
  <c r="AA105" i="3" s="1"/>
  <c r="I105" i="3"/>
  <c r="P83" i="2"/>
  <c r="P85" i="2"/>
  <c r="P87" i="2"/>
  <c r="P89" i="2"/>
  <c r="P91" i="2"/>
  <c r="P93" i="2"/>
  <c r="B313" i="2"/>
  <c r="P84" i="2"/>
  <c r="P86" i="2"/>
  <c r="P88" i="2"/>
  <c r="P90" i="2"/>
  <c r="P92" i="2"/>
  <c r="P94" i="2"/>
  <c r="I313" i="2" l="1"/>
  <c r="H124" i="3"/>
  <c r="H130" i="3" s="1"/>
  <c r="G124" i="3"/>
  <c r="G130" i="3" s="1"/>
  <c r="F124" i="3"/>
  <c r="F130" i="3" s="1"/>
  <c r="E124" i="3"/>
  <c r="E130" i="3" s="1"/>
  <c r="D124" i="3"/>
  <c r="D130" i="3" s="1"/>
  <c r="C124" i="3"/>
  <c r="C130" i="3" s="1"/>
  <c r="B124" i="3"/>
  <c r="H123" i="3"/>
  <c r="H129" i="3" s="1"/>
  <c r="G123" i="3"/>
  <c r="G129" i="3" s="1"/>
  <c r="F123" i="3"/>
  <c r="F129" i="3" s="1"/>
  <c r="E123" i="3"/>
  <c r="E129" i="3" s="1"/>
  <c r="D123" i="3"/>
  <c r="D129" i="3" s="1"/>
  <c r="C123" i="3"/>
  <c r="C129" i="3" s="1"/>
  <c r="B123" i="3"/>
  <c r="H122" i="3"/>
  <c r="H128" i="3" s="1"/>
  <c r="G122" i="3"/>
  <c r="G128" i="3" s="1"/>
  <c r="F122" i="3"/>
  <c r="F128" i="3" s="1"/>
  <c r="E122" i="3"/>
  <c r="E128" i="3" s="1"/>
  <c r="D122" i="3"/>
  <c r="D128" i="3" s="1"/>
  <c r="C122" i="3"/>
  <c r="C128" i="3" s="1"/>
  <c r="B122" i="3"/>
  <c r="C111" i="3"/>
  <c r="C117" i="3" s="1"/>
  <c r="B111" i="3"/>
  <c r="A111" i="3"/>
  <c r="C110" i="3"/>
  <c r="C116" i="3" s="1"/>
  <c r="B110" i="3"/>
  <c r="B116" i="3" s="1"/>
  <c r="A110" i="3"/>
  <c r="C115" i="3"/>
  <c r="D115" i="3"/>
  <c r="A109" i="3"/>
  <c r="H125" i="3"/>
  <c r="G125" i="3"/>
  <c r="F125" i="3"/>
  <c r="E125" i="3"/>
  <c r="D125" i="3"/>
  <c r="C125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L91" i="3" s="1"/>
  <c r="I124" i="3" l="1"/>
  <c r="I122" i="3"/>
  <c r="A129" i="3"/>
  <c r="A123" i="3"/>
  <c r="A116" i="3"/>
  <c r="A128" i="3"/>
  <c r="A122" i="3"/>
  <c r="A115" i="3"/>
  <c r="A130" i="3"/>
  <c r="A124" i="3"/>
  <c r="A117" i="3"/>
  <c r="C131" i="3"/>
  <c r="C134" i="3" s="1"/>
  <c r="E131" i="3"/>
  <c r="E134" i="3" s="1"/>
  <c r="G131" i="3"/>
  <c r="G134" i="3" s="1"/>
  <c r="D131" i="3"/>
  <c r="D134" i="3" s="1"/>
  <c r="F131" i="3"/>
  <c r="F134" i="3" s="1"/>
  <c r="H131" i="3"/>
  <c r="H134" i="3" s="1"/>
  <c r="D111" i="3"/>
  <c r="D117" i="3" s="1"/>
  <c r="B112" i="3"/>
  <c r="B118" i="3" s="1"/>
  <c r="L35" i="3"/>
  <c r="L37" i="3"/>
  <c r="L39" i="3"/>
  <c r="L41" i="3"/>
  <c r="L43" i="3"/>
  <c r="L45" i="3"/>
  <c r="I123" i="3"/>
  <c r="L34" i="3"/>
  <c r="L36" i="3"/>
  <c r="L38" i="3"/>
  <c r="L40" i="3"/>
  <c r="L42" i="3"/>
  <c r="L44" i="3"/>
  <c r="L46" i="3"/>
  <c r="C112" i="3"/>
  <c r="C118" i="3" s="1"/>
  <c r="B115" i="3"/>
  <c r="B117" i="3"/>
  <c r="B125" i="3"/>
  <c r="B128" i="3"/>
  <c r="I128" i="3" s="1"/>
  <c r="B129" i="3"/>
  <c r="I129" i="3" s="1"/>
  <c r="B130" i="3"/>
  <c r="I130" i="3" s="1"/>
  <c r="D110" i="3"/>
  <c r="D116" i="3" s="1"/>
  <c r="D112" i="3" l="1"/>
  <c r="D118" i="3" s="1"/>
  <c r="I125" i="3"/>
  <c r="B131" i="3"/>
  <c r="I131" i="3" s="1"/>
  <c r="K134" i="3" l="1"/>
  <c r="L134" i="3" s="1"/>
  <c r="K133" i="3"/>
  <c r="L133" i="3" s="1"/>
  <c r="B134" i="3"/>
  <c r="I134" i="3" s="1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H16" i="2" l="1"/>
  <c r="F16" i="2"/>
  <c r="D16" i="2"/>
  <c r="B16" i="2"/>
  <c r="G16" i="2"/>
  <c r="E16" i="2"/>
  <c r="C16" i="2"/>
  <c r="I16" i="2" l="1"/>
</calcChain>
</file>

<file path=xl/sharedStrings.xml><?xml version="1.0" encoding="utf-8"?>
<sst xmlns="http://schemas.openxmlformats.org/spreadsheetml/2006/main" count="463" uniqueCount="74">
  <si>
    <t xml:space="preserve"> </t>
  </si>
  <si>
    <t>Bills</t>
  </si>
  <si>
    <t>Delinquencies</t>
  </si>
  <si>
    <t>Warrants</t>
  </si>
  <si>
    <t>Returned
Items</t>
  </si>
  <si>
    <t>Audits</t>
  </si>
  <si>
    <t>Unregistered
Taxpayer
Identification</t>
  </si>
  <si>
    <t>Total</t>
  </si>
  <si>
    <t>2004-2005</t>
  </si>
  <si>
    <t>%</t>
  </si>
  <si>
    <t>2005-2006</t>
  </si>
  <si>
    <t>2006-2007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</si>
  <si>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</si>
  <si>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</si>
  <si>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</si>
  <si>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</si>
  <si>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</si>
  <si>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</si>
  <si>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</si>
  <si>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</si>
  <si>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</si>
  <si>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</si>
  <si>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</si>
  <si>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</si>
  <si>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2007-2008</t>
  </si>
  <si>
    <t>Compliance Campaigns</t>
  </si>
  <si>
    <t>2008-2009</t>
  </si>
  <si>
    <t>2009-2010</t>
  </si>
  <si>
    <t>2010-2011</t>
  </si>
  <si>
    <t>2011-2012</t>
  </si>
  <si>
    <t>GTA Enforced Tax Collections 2012-2013</t>
  </si>
  <si>
    <t>2012-2013</t>
  </si>
  <si>
    <t>GTA Enforced Tax Collections 2013-2014</t>
  </si>
  <si>
    <t>2013-2014</t>
  </si>
  <si>
    <t>Cumulative
year to date</t>
  </si>
  <si>
    <t>Receivables Management</t>
  </si>
  <si>
    <t>Compliance Determination</t>
  </si>
  <si>
    <t>Percent of
previous
year to date</t>
  </si>
  <si>
    <t>FY 2012-2013</t>
  </si>
  <si>
    <t>Enforced collections $million</t>
  </si>
  <si>
    <t>Returned Items</t>
  </si>
  <si>
    <t>Unregistered Taxpayer Identification</t>
  </si>
  <si>
    <t>TEST TOTAL</t>
  </si>
  <si>
    <t>TOTAL</t>
  </si>
  <si>
    <t>NOTE:  Change YTD formulas each month to include the next month……………</t>
  </si>
  <si>
    <t>FY 2013-2014</t>
  </si>
  <si>
    <t>GTA Enforced Tax Collections 2014-2015</t>
  </si>
  <si>
    <t>Sales Tax Collections 2014-2015</t>
  </si>
  <si>
    <t>Corporate Tax Collections 2014-2015</t>
  </si>
  <si>
    <t>2014-2015</t>
  </si>
  <si>
    <t>Communications Services Tax Collections 2014-2015</t>
  </si>
  <si>
    <t>Reemployment Tax Collections 2014-2015</t>
  </si>
  <si>
    <t>Other Tax Collections 2014-2015</t>
  </si>
  <si>
    <t>FY 2014-2015</t>
  </si>
  <si>
    <t>GTA Enforced Tax Collections 2015-2016</t>
  </si>
  <si>
    <t>Sales Tax Collections 2015-2016</t>
  </si>
  <si>
    <t>Corporate Tax Collections 2015-2016</t>
  </si>
  <si>
    <t>Communications Services Tax Collections 2015-2016</t>
  </si>
  <si>
    <t>Reemployment Tax Collections 2015-2016</t>
  </si>
  <si>
    <t>Other Tax Collections 2015-2016</t>
  </si>
  <si>
    <t>FY 2015-2016</t>
  </si>
  <si>
    <t>Fiscal Year</t>
  </si>
  <si>
    <t>2015-2016</t>
  </si>
  <si>
    <t>GTA Enforced Tax Collections 2004-2017</t>
  </si>
  <si>
    <t>2016-2017</t>
  </si>
  <si>
    <t>GTA Enforced Tax Collections 2016-2017</t>
  </si>
  <si>
    <t>FY 2016-2017</t>
  </si>
  <si>
    <t>YTD 15-16</t>
  </si>
  <si>
    <t>Other Tax Collections 2016-2017</t>
  </si>
  <si>
    <t>Reemployment Tax Collections 2016-2017</t>
  </si>
  <si>
    <t>FY 2016-2016</t>
  </si>
  <si>
    <t>Sales Tax Collections 2016-2017</t>
  </si>
  <si>
    <t>Corporate Tax Collections 2016-2017</t>
  </si>
  <si>
    <t>Communications Services Tax Collections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</si>
</sst>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\ ;\(&quot;$&quot;#,##0\)"/>
    <numFmt numFmtId="167" formatCode="m/d"/>
  </numFmts>
  <fonts count="3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39"/>
      <name val="Arial"/>
      <family val="2"/>
    </font>
    <font>
      <b/>
      <sz val="12"/>
      <color indexed="4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36"/>
      <name val="Garamond"/>
      <family val="1"/>
    </font>
    <font>
      <b/>
      <sz val="20"/>
      <color indexed="22"/>
      <name val="Metrostyle Extended"/>
      <family val="2"/>
    </font>
    <font>
      <b/>
      <sz val="12"/>
      <name val="Arial Black"/>
      <family val="2"/>
    </font>
    <font>
      <b/>
      <sz val="12"/>
      <color indexed="9"/>
      <name val="Arial Black"/>
      <family val="2"/>
    </font>
    <font>
      <b/>
      <sz val="12"/>
      <color indexed="22"/>
      <name val="Arial Black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28"/>
      <name val="Garamond"/>
      <family val="1"/>
    </font>
    <font>
      <b/>
      <sz val="16"/>
      <name val="Times New Roman"/>
      <family val="1"/>
    </font>
    <font>
      <sz val="10"/>
      <color theme="0"/>
      <name val="Arial"/>
      <family val="2"/>
    </font>
    <font>
      <sz val="10"/>
      <name val="Times New Roman"/>
      <family val="1"/>
    </font>
    <font>
      <b/>
      <sz val="12"/>
      <color rgb="FFCCFFFF"/>
      <name val="Arial"/>
      <family val="2"/>
    </font>
    <font>
      <b/>
      <sz val="14"/>
      <color rgb="FFCCFFFF"/>
      <name val="Times New Roman"/>
      <family val="1"/>
    </font>
    <font>
      <b/>
      <i/>
      <sz val="16"/>
      <name val="Times New Roman"/>
      <family val="1"/>
    </font>
    <font>
      <b/>
      <sz val="16"/>
      <name val="Arial"/>
      <family val="2"/>
    </font>
    <font>
      <sz val="12"/>
      <color rgb="FFCCFFFF"/>
      <name val="Times New Roman"/>
      <family val="1"/>
    </font>
    <font>
      <b/>
      <sz val="2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" fontId="4" fillId="2" borderId="1" applyNumberFormat="0" applyProtection="0">
      <alignment vertical="center"/>
    </xf>
    <xf numFmtId="4" fontId="5" fillId="3" borderId="1" applyNumberFormat="0" applyProtection="0">
      <alignment vertical="center"/>
    </xf>
    <xf numFmtId="4" fontId="4" fillId="3" borderId="1" applyNumberFormat="0" applyProtection="0">
      <alignment horizontal="left" vertical="center" indent="1"/>
    </xf>
    <xf numFmtId="0" fontId="6" fillId="3" borderId="1" applyNumberFormat="0" applyProtection="0">
      <alignment horizontal="left" vertical="top" indent="1"/>
    </xf>
    <xf numFmtId="4" fontId="4" fillId="4" borderId="0" applyNumberFormat="0" applyProtection="0">
      <alignment horizontal="left" vertical="center" inden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4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10" fillId="15" borderId="0" applyNumberFormat="0" applyProtection="0">
      <alignment horizontal="left" vertical="center" indent="1"/>
    </xf>
    <xf numFmtId="4" fontId="10" fillId="4" borderId="0" applyNumberFormat="0" applyProtection="0">
      <alignment horizontal="left" vertical="center" indent="1"/>
    </xf>
    <xf numFmtId="0" fontId="1" fillId="16" borderId="1" applyNumberFormat="0" applyProtection="0">
      <alignment horizontal="left" vertical="center" indent="1"/>
    </xf>
    <xf numFmtId="0" fontId="1" fillId="16" borderId="1" applyNumberFormat="0" applyProtection="0">
      <alignment horizontal="left" vertical="top" indent="1"/>
    </xf>
    <xf numFmtId="0" fontId="1" fillId="4" borderId="1" applyNumberFormat="0" applyProtection="0">
      <alignment horizontal="left" vertical="center" indent="1"/>
    </xf>
    <xf numFmtId="0" fontId="1" fillId="4" borderId="1" applyNumberFormat="0" applyProtection="0">
      <alignment horizontal="left" vertical="top" indent="1"/>
    </xf>
    <xf numFmtId="0" fontId="1" fillId="18" borderId="1" applyNumberFormat="0" applyProtection="0">
      <alignment horizontal="left" vertical="center" indent="1"/>
    </xf>
    <xf numFmtId="0" fontId="1" fillId="18" borderId="1" applyNumberFormat="0" applyProtection="0">
      <alignment horizontal="left" vertical="top" indent="1"/>
    </xf>
    <xf numFmtId="0" fontId="1" fillId="19" borderId="1" applyNumberFormat="0" applyProtection="0">
      <alignment horizontal="left" vertical="center" indent="1"/>
    </xf>
    <xf numFmtId="0" fontId="1" fillId="19" borderId="1" applyNumberFormat="0" applyProtection="0">
      <alignment horizontal="left" vertical="top" indent="1"/>
    </xf>
    <xf numFmtId="4" fontId="7" fillId="20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7" fillId="20" borderId="1" applyNumberFormat="0" applyProtection="0">
      <alignment horizontal="left" vertical="center" indent="1"/>
    </xf>
    <xf numFmtId="0" fontId="7" fillId="20" borderId="1" applyNumberFormat="0" applyProtection="0">
      <alignment horizontal="left" vertical="top" indent="1"/>
    </xf>
    <xf numFmtId="4" fontId="8" fillId="15" borderId="1" applyNumberFormat="0" applyProtection="0">
      <alignment horizontal="right" vertical="center"/>
    </xf>
    <xf numFmtId="4" fontId="11" fillId="15" borderId="1" applyNumberFormat="0" applyProtection="0">
      <alignment horizontal="right" vertical="center"/>
    </xf>
    <xf numFmtId="4" fontId="8" fillId="17" borderId="1" applyNumberFormat="0" applyProtection="0">
      <alignment horizontal="left" vertical="center" indent="1"/>
    </xf>
    <xf numFmtId="0" fontId="8" fillId="4" borderId="1" applyNumberFormat="0" applyProtection="0">
      <alignment horizontal="left" vertical="top" indent="1"/>
    </xf>
    <xf numFmtId="4" fontId="12" fillId="21" borderId="0" applyNumberFormat="0" applyProtection="0">
      <alignment horizontal="left" vertical="center" indent="1"/>
    </xf>
    <xf numFmtId="4" fontId="13" fillId="15" borderId="1" applyNumberFormat="0" applyProtection="0">
      <alignment horizontal="right" vertical="center"/>
    </xf>
    <xf numFmtId="0" fontId="1" fillId="0" borderId="3" applyNumberFormat="0" applyFont="0" applyFill="0" applyAlignment="0" applyProtection="0"/>
  </cellStyleXfs>
  <cellXfs count="245">
    <xf numFmtId="0" fontId="0" fillId="0" borderId="0" xfId="0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7" fillId="0" borderId="4" xfId="0" applyFont="1" applyBorder="1" applyAlignment="1">
      <alignment horizontal="centerContinuous"/>
    </xf>
    <xf numFmtId="0" fontId="18" fillId="16" borderId="5" xfId="0" applyFont="1" applyFill="1" applyBorder="1" applyAlignment="1">
      <alignment horizontal="centerContinuous"/>
    </xf>
    <xf numFmtId="0" fontId="18" fillId="16" borderId="6" xfId="0" applyFont="1" applyFill="1" applyBorder="1" applyAlignment="1">
      <alignment horizontal="centerContinuous"/>
    </xf>
    <xf numFmtId="0" fontId="18" fillId="16" borderId="7" xfId="0" applyFont="1" applyFill="1" applyBorder="1" applyAlignment="1">
      <alignment horizontal="centerContinuous"/>
    </xf>
    <xf numFmtId="0" fontId="18" fillId="22" borderId="5" xfId="0" applyFont="1" applyFill="1" applyBorder="1" applyAlignment="1">
      <alignment horizontal="centerContinuous"/>
    </xf>
    <xf numFmtId="0" fontId="18" fillId="22" borderId="6" xfId="0" applyFont="1" applyFill="1" applyBorder="1" applyAlignment="1">
      <alignment horizontal="centerContinuous"/>
    </xf>
    <xf numFmtId="0" fontId="18" fillId="22" borderId="7" xfId="0" applyFont="1" applyFill="1" applyBorder="1" applyAlignment="1">
      <alignment horizontal="centerContinuous"/>
    </xf>
    <xf numFmtId="0" fontId="19" fillId="0" borderId="8" xfId="0" applyFont="1" applyBorder="1" applyAlignment="1">
      <alignment horizontal="centerContinuous"/>
    </xf>
    <xf numFmtId="0" fontId="20" fillId="0" borderId="9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 wrapText="1"/>
    </xf>
    <xf numFmtId="0" fontId="20" fillId="0" borderId="12" xfId="0" applyFont="1" applyFill="1" applyBorder="1" applyAlignment="1">
      <alignment horizontal="center" wrapText="1"/>
    </xf>
    <xf numFmtId="0" fontId="21" fillId="0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/>
    </xf>
    <xf numFmtId="17" fontId="20" fillId="23" borderId="13" xfId="0" applyNumberFormat="1" applyFont="1" applyFill="1" applyBorder="1" applyAlignment="1">
      <alignment horizontal="right"/>
    </xf>
    <xf numFmtId="165" fontId="23" fillId="23" borderId="13" xfId="2" applyNumberFormat="1" applyFont="1" applyFill="1" applyBorder="1"/>
    <xf numFmtId="165" fontId="23" fillId="23" borderId="14" xfId="2" applyNumberFormat="1" applyFont="1" applyFill="1" applyBorder="1"/>
    <xf numFmtId="165" fontId="23" fillId="23" borderId="15" xfId="2" applyNumberFormat="1" applyFont="1" applyFill="1" applyBorder="1"/>
    <xf numFmtId="165" fontId="23" fillId="23" borderId="16" xfId="2" applyNumberFormat="1" applyFont="1" applyFill="1" applyBorder="1"/>
    <xf numFmtId="165" fontId="24" fillId="23" borderId="14" xfId="0" applyNumberFormat="1" applyFont="1" applyFill="1" applyBorder="1"/>
    <xf numFmtId="165" fontId="23" fillId="23" borderId="17" xfId="2" applyNumberFormat="1" applyFont="1" applyFill="1" applyBorder="1"/>
    <xf numFmtId="165" fontId="23" fillId="23" borderId="18" xfId="2" applyNumberFormat="1" applyFont="1" applyFill="1" applyBorder="1"/>
    <xf numFmtId="17" fontId="20" fillId="19" borderId="19" xfId="0" applyNumberFormat="1" applyFont="1" applyFill="1" applyBorder="1" applyAlignment="1">
      <alignment horizontal="right"/>
    </xf>
    <xf numFmtId="165" fontId="23" fillId="19" borderId="20" xfId="2" applyNumberFormat="1" applyFont="1" applyFill="1" applyBorder="1"/>
    <xf numFmtId="165" fontId="23" fillId="19" borderId="21" xfId="2" applyNumberFormat="1" applyFont="1" applyFill="1" applyBorder="1"/>
    <xf numFmtId="165" fontId="23" fillId="19" borderId="19" xfId="2" applyNumberFormat="1" applyFont="1" applyFill="1" applyBorder="1"/>
    <xf numFmtId="165" fontId="23" fillId="19" borderId="22" xfId="2" applyNumberFormat="1" applyFont="1" applyFill="1" applyBorder="1"/>
    <xf numFmtId="165" fontId="23" fillId="19" borderId="23" xfId="2" applyNumberFormat="1" applyFont="1" applyFill="1" applyBorder="1"/>
    <xf numFmtId="165" fontId="23" fillId="19" borderId="24" xfId="2" applyNumberFormat="1" applyFont="1" applyFill="1" applyBorder="1"/>
    <xf numFmtId="165" fontId="24" fillId="19" borderId="22" xfId="0" applyNumberFormat="1" applyFont="1" applyFill="1" applyBorder="1"/>
    <xf numFmtId="0" fontId="25" fillId="0" borderId="0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Continuous"/>
    </xf>
    <xf numFmtId="17" fontId="20" fillId="3" borderId="25" xfId="0" applyNumberFormat="1" applyFont="1" applyFill="1" applyBorder="1"/>
    <xf numFmtId="165" fontId="23" fillId="3" borderId="26" xfId="2" applyNumberFormat="1" applyFont="1" applyFill="1" applyBorder="1"/>
    <xf numFmtId="165" fontId="23" fillId="3" borderId="27" xfId="2" applyNumberFormat="1" applyFont="1" applyFill="1" applyBorder="1"/>
    <xf numFmtId="165" fontId="23" fillId="3" borderId="25" xfId="2" applyNumberFormat="1" applyFont="1" applyFill="1" applyBorder="1"/>
    <xf numFmtId="165" fontId="23" fillId="3" borderId="28" xfId="2" applyNumberFormat="1" applyFont="1" applyFill="1" applyBorder="1"/>
    <xf numFmtId="165" fontId="23" fillId="3" borderId="29" xfId="2" applyNumberFormat="1" applyFont="1" applyFill="1" applyBorder="1"/>
    <xf numFmtId="165" fontId="24" fillId="3" borderId="28" xfId="0" applyNumberFormat="1" applyFont="1" applyFill="1" applyBorder="1"/>
    <xf numFmtId="17" fontId="20" fillId="3" borderId="13" xfId="0" applyNumberFormat="1" applyFont="1" applyFill="1" applyBorder="1"/>
    <xf numFmtId="165" fontId="23" fillId="3" borderId="17" xfId="2" applyNumberFormat="1" applyFont="1" applyFill="1" applyBorder="1"/>
    <xf numFmtId="165" fontId="23" fillId="3" borderId="18" xfId="2" applyNumberFormat="1" applyFont="1" applyFill="1" applyBorder="1"/>
    <xf numFmtId="165" fontId="23" fillId="3" borderId="13" xfId="2" applyNumberFormat="1" applyFont="1" applyFill="1" applyBorder="1"/>
    <xf numFmtId="165" fontId="23" fillId="3" borderId="14" xfId="2" applyNumberFormat="1" applyFont="1" applyFill="1" applyBorder="1"/>
    <xf numFmtId="165" fontId="23" fillId="3" borderId="16" xfId="2" applyNumberFormat="1" applyFont="1" applyFill="1" applyBorder="1"/>
    <xf numFmtId="165" fontId="24" fillId="3" borderId="14" xfId="0" applyNumberFormat="1" applyFont="1" applyFill="1" applyBorder="1"/>
    <xf numFmtId="17" fontId="20" fillId="3" borderId="30" xfId="0" applyNumberFormat="1" applyFont="1" applyFill="1" applyBorder="1"/>
    <xf numFmtId="165" fontId="23" fillId="3" borderId="31" xfId="2" applyNumberFormat="1" applyFont="1" applyFill="1" applyBorder="1"/>
    <xf numFmtId="165" fontId="23" fillId="3" borderId="32" xfId="2" applyNumberFormat="1" applyFont="1" applyFill="1" applyBorder="1"/>
    <xf numFmtId="165" fontId="23" fillId="3" borderId="30" xfId="2" applyNumberFormat="1" applyFont="1" applyFill="1" applyBorder="1"/>
    <xf numFmtId="165" fontId="23" fillId="3" borderId="33" xfId="2" applyNumberFormat="1" applyFont="1" applyFill="1" applyBorder="1"/>
    <xf numFmtId="165" fontId="23" fillId="3" borderId="34" xfId="2" applyNumberFormat="1" applyFont="1" applyFill="1" applyBorder="1"/>
    <xf numFmtId="165" fontId="24" fillId="3" borderId="33" xfId="0" applyNumberFormat="1" applyFont="1" applyFill="1" applyBorder="1"/>
    <xf numFmtId="17" fontId="20" fillId="3" borderId="35" xfId="0" applyNumberFormat="1" applyFont="1" applyFill="1" applyBorder="1"/>
    <xf numFmtId="165" fontId="23" fillId="3" borderId="35" xfId="2" applyNumberFormat="1" applyFont="1" applyFill="1" applyBorder="1"/>
    <xf numFmtId="165" fontId="23" fillId="3" borderId="36" xfId="2" applyNumberFormat="1" applyFont="1" applyFill="1" applyBorder="1"/>
    <xf numFmtId="165" fontId="23" fillId="3" borderId="37" xfId="2" applyNumberFormat="1" applyFont="1" applyFill="1" applyBorder="1"/>
    <xf numFmtId="165" fontId="24" fillId="3" borderId="36" xfId="0" applyNumberFormat="1" applyFont="1" applyFill="1" applyBorder="1"/>
    <xf numFmtId="0" fontId="26" fillId="3" borderId="38" xfId="0" applyFont="1" applyFill="1" applyBorder="1" applyAlignment="1">
      <alignment horizontal="center"/>
    </xf>
    <xf numFmtId="165" fontId="20" fillId="3" borderId="39" xfId="0" applyNumberFormat="1" applyFont="1" applyFill="1" applyBorder="1"/>
    <xf numFmtId="165" fontId="20" fillId="3" borderId="40" xfId="0" applyNumberFormat="1" applyFont="1" applyFill="1" applyBorder="1"/>
    <xf numFmtId="165" fontId="20" fillId="3" borderId="38" xfId="0" applyNumberFormat="1" applyFont="1" applyFill="1" applyBorder="1"/>
    <xf numFmtId="165" fontId="20" fillId="3" borderId="4" xfId="0" applyNumberFormat="1" applyFont="1" applyFill="1" applyBorder="1"/>
    <xf numFmtId="165" fontId="20" fillId="3" borderId="41" xfId="0" applyNumberFormat="1" applyFont="1" applyFill="1" applyBorder="1"/>
    <xf numFmtId="165" fontId="20" fillId="3" borderId="42" xfId="0" applyNumberFormat="1" applyFont="1" applyFill="1" applyBorder="1"/>
    <xf numFmtId="165" fontId="20" fillId="3" borderId="43" xfId="0" applyNumberFormat="1" applyFont="1" applyFill="1" applyBorder="1"/>
    <xf numFmtId="165" fontId="22" fillId="3" borderId="4" xfId="0" applyNumberFormat="1" applyFont="1" applyFill="1" applyBorder="1"/>
    <xf numFmtId="17" fontId="20" fillId="19" borderId="25" xfId="0" applyNumberFormat="1" applyFont="1" applyFill="1" applyBorder="1"/>
    <xf numFmtId="165" fontId="23" fillId="19" borderId="26" xfId="2" applyNumberFormat="1" applyFont="1" applyFill="1" applyBorder="1"/>
    <xf numFmtId="165" fontId="23" fillId="19" borderId="27" xfId="2" applyNumberFormat="1" applyFont="1" applyFill="1" applyBorder="1"/>
    <xf numFmtId="165" fontId="23" fillId="19" borderId="25" xfId="2" applyNumberFormat="1" applyFont="1" applyFill="1" applyBorder="1"/>
    <xf numFmtId="165" fontId="23" fillId="19" borderId="29" xfId="2" applyNumberFormat="1" applyFont="1" applyFill="1" applyBorder="1"/>
    <xf numFmtId="17" fontId="20" fillId="19" borderId="30" xfId="0" applyNumberFormat="1" applyFont="1" applyFill="1" applyBorder="1"/>
    <xf numFmtId="165" fontId="23" fillId="19" borderId="31" xfId="2" applyNumberFormat="1" applyFont="1" applyFill="1" applyBorder="1"/>
    <xf numFmtId="165" fontId="23" fillId="19" borderId="32" xfId="2" applyNumberFormat="1" applyFont="1" applyFill="1" applyBorder="1"/>
    <xf numFmtId="165" fontId="23" fillId="19" borderId="30" xfId="2" applyNumberFormat="1" applyFont="1" applyFill="1" applyBorder="1"/>
    <xf numFmtId="165" fontId="23" fillId="19" borderId="34" xfId="2" applyNumberFormat="1" applyFont="1" applyFill="1" applyBorder="1"/>
    <xf numFmtId="0" fontId="0" fillId="0" borderId="0" xfId="0" applyFill="1"/>
    <xf numFmtId="0" fontId="26" fillId="19" borderId="43" xfId="0" applyFont="1" applyFill="1" applyBorder="1" applyAlignment="1">
      <alignment horizontal="center"/>
    </xf>
    <xf numFmtId="165" fontId="20" fillId="19" borderId="39" xfId="0" applyNumberFormat="1" applyFont="1" applyFill="1" applyBorder="1"/>
    <xf numFmtId="165" fontId="20" fillId="19" borderId="40" xfId="0" applyNumberFormat="1" applyFont="1" applyFill="1" applyBorder="1"/>
    <xf numFmtId="165" fontId="20" fillId="19" borderId="43" xfId="0" applyNumberFormat="1" applyFont="1" applyFill="1" applyBorder="1"/>
    <xf numFmtId="165" fontId="20" fillId="19" borderId="44" xfId="0" applyNumberFormat="1" applyFont="1" applyFill="1" applyBorder="1"/>
    <xf numFmtId="165" fontId="20" fillId="19" borderId="45" xfId="0" applyNumberFormat="1" applyFont="1" applyFill="1" applyBorder="1"/>
    <xf numFmtId="165" fontId="22" fillId="19" borderId="46" xfId="0" applyNumberFormat="1" applyFont="1" applyFill="1" applyBorder="1"/>
    <xf numFmtId="0" fontId="20" fillId="3" borderId="27" xfId="0" applyFont="1" applyFill="1" applyBorder="1" applyAlignment="1">
      <alignment horizontal="center"/>
    </xf>
    <xf numFmtId="165" fontId="20" fillId="3" borderId="27" xfId="0" applyNumberFormat="1" applyFont="1" applyFill="1" applyBorder="1" applyAlignment="1">
      <alignment horizontal="center"/>
    </xf>
    <xf numFmtId="165" fontId="22" fillId="3" borderId="27" xfId="0" applyNumberFormat="1" applyFont="1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0" fillId="0" borderId="18" xfId="8" applyNumberFormat="1" applyFont="1" applyBorder="1" applyAlignment="1">
      <alignment horizontal="center"/>
    </xf>
    <xf numFmtId="165" fontId="23" fillId="3" borderId="47" xfId="2" applyNumberFormat="1" applyFont="1" applyFill="1" applyBorder="1"/>
    <xf numFmtId="165" fontId="23" fillId="3" borderId="15" xfId="2" applyNumberFormat="1" applyFont="1" applyFill="1" applyBorder="1"/>
    <xf numFmtId="165" fontId="23" fillId="3" borderId="48" xfId="2" applyNumberFormat="1" applyFont="1" applyFill="1" applyBorder="1"/>
    <xf numFmtId="165" fontId="23" fillId="3" borderId="49" xfId="2" applyNumberFormat="1" applyFont="1" applyFill="1" applyBorder="1"/>
    <xf numFmtId="165" fontId="23" fillId="19" borderId="47" xfId="2" applyNumberFormat="1" applyFont="1" applyFill="1" applyBorder="1"/>
    <xf numFmtId="165" fontId="23" fillId="19" borderId="48" xfId="2" applyNumberFormat="1" applyFont="1" applyFill="1" applyBorder="1"/>
    <xf numFmtId="165" fontId="23" fillId="19" borderId="28" xfId="2" applyNumberFormat="1" applyFont="1" applyFill="1" applyBorder="1"/>
    <xf numFmtId="165" fontId="23" fillId="19" borderId="33" xfId="2" applyNumberFormat="1" applyFont="1" applyFill="1" applyBorder="1"/>
    <xf numFmtId="165" fontId="20" fillId="19" borderId="46" xfId="0" applyNumberFormat="1" applyFont="1" applyFill="1" applyBorder="1"/>
    <xf numFmtId="17" fontId="0" fillId="0" borderId="0" xfId="0" applyNumberFormat="1"/>
    <xf numFmtId="165" fontId="0" fillId="0" borderId="0" xfId="0" applyNumberFormat="1"/>
    <xf numFmtId="0" fontId="27" fillId="0" borderId="0" xfId="0" applyFont="1"/>
    <xf numFmtId="17" fontId="27" fillId="0" borderId="0" xfId="0" applyNumberFormat="1" applyFont="1"/>
    <xf numFmtId="165" fontId="27" fillId="0" borderId="0" xfId="0" applyNumberFormat="1" applyFont="1"/>
    <xf numFmtId="0" fontId="28" fillId="0" borderId="9" xfId="0" applyFont="1" applyFill="1" applyBorder="1" applyAlignment="1">
      <alignment horizontal="center" wrapText="1"/>
    </xf>
    <xf numFmtId="165" fontId="3" fillId="3" borderId="28" xfId="0" applyNumberFormat="1" applyFont="1" applyFill="1" applyBorder="1"/>
    <xf numFmtId="165" fontId="3" fillId="24" borderId="25" xfId="0" applyNumberFormat="1" applyFont="1" applyFill="1" applyBorder="1"/>
    <xf numFmtId="165" fontId="3" fillId="3" borderId="14" xfId="0" applyNumberFormat="1" applyFont="1" applyFill="1" applyBorder="1"/>
    <xf numFmtId="165" fontId="3" fillId="24" borderId="13" xfId="0" applyNumberFormat="1" applyFont="1" applyFill="1" applyBorder="1"/>
    <xf numFmtId="165" fontId="3" fillId="3" borderId="33" xfId="0" applyNumberFormat="1" applyFont="1" applyFill="1" applyBorder="1"/>
    <xf numFmtId="165" fontId="3" fillId="24" borderId="30" xfId="0" applyNumberFormat="1" applyFont="1" applyFill="1" applyBorder="1"/>
    <xf numFmtId="165" fontId="3" fillId="3" borderId="36" xfId="0" applyNumberFormat="1" applyFont="1" applyFill="1" applyBorder="1"/>
    <xf numFmtId="165" fontId="3" fillId="24" borderId="35" xfId="0" applyNumberFormat="1" applyFont="1" applyFill="1" applyBorder="1"/>
    <xf numFmtId="165" fontId="22" fillId="24" borderId="38" xfId="0" applyNumberFormat="1" applyFont="1" applyFill="1" applyBorder="1"/>
    <xf numFmtId="17" fontId="20" fillId="24" borderId="25" xfId="0" applyNumberFormat="1" applyFont="1" applyFill="1" applyBorder="1"/>
    <xf numFmtId="165" fontId="23" fillId="24" borderId="26" xfId="2" applyNumberFormat="1" applyFont="1" applyFill="1" applyBorder="1"/>
    <xf numFmtId="165" fontId="23" fillId="24" borderId="27" xfId="2" applyNumberFormat="1" applyFont="1" applyFill="1" applyBorder="1"/>
    <xf numFmtId="165" fontId="23" fillId="24" borderId="25" xfId="2" applyNumberFormat="1" applyFont="1" applyFill="1" applyBorder="1"/>
    <xf numFmtId="165" fontId="23" fillId="24" borderId="28" xfId="2" applyNumberFormat="1" applyFont="1" applyFill="1" applyBorder="1"/>
    <xf numFmtId="165" fontId="23" fillId="24" borderId="47" xfId="2" applyNumberFormat="1" applyFont="1" applyFill="1" applyBorder="1"/>
    <xf numFmtId="165" fontId="23" fillId="24" borderId="29" xfId="2" applyNumberFormat="1" applyFont="1" applyFill="1" applyBorder="1"/>
    <xf numFmtId="165" fontId="3" fillId="24" borderId="28" xfId="0" applyNumberFormat="1" applyFont="1" applyFill="1" applyBorder="1"/>
    <xf numFmtId="164" fontId="3" fillId="24" borderId="25" xfId="8" applyNumberFormat="1" applyFont="1" applyFill="1" applyBorder="1"/>
    <xf numFmtId="17" fontId="20" fillId="24" borderId="13" xfId="0" applyNumberFormat="1" applyFont="1" applyFill="1" applyBorder="1"/>
    <xf numFmtId="165" fontId="23" fillId="24" borderId="17" xfId="2" applyNumberFormat="1" applyFont="1" applyFill="1" applyBorder="1"/>
    <xf numFmtId="165" fontId="23" fillId="24" borderId="18" xfId="2" applyNumberFormat="1" applyFont="1" applyFill="1" applyBorder="1"/>
    <xf numFmtId="165" fontId="23" fillId="24" borderId="13" xfId="2" applyNumberFormat="1" applyFont="1" applyFill="1" applyBorder="1"/>
    <xf numFmtId="165" fontId="23" fillId="24" borderId="14" xfId="2" applyNumberFormat="1" applyFont="1" applyFill="1" applyBorder="1"/>
    <xf numFmtId="165" fontId="23" fillId="24" borderId="15" xfId="2" applyNumberFormat="1" applyFont="1" applyFill="1" applyBorder="1"/>
    <xf numFmtId="165" fontId="23" fillId="24" borderId="16" xfId="2" applyNumberFormat="1" applyFont="1" applyFill="1" applyBorder="1"/>
    <xf numFmtId="165" fontId="3" fillId="24" borderId="14" xfId="0" applyNumberFormat="1" applyFont="1" applyFill="1" applyBorder="1"/>
    <xf numFmtId="164" fontId="3" fillId="24" borderId="13" xfId="8" applyNumberFormat="1" applyFont="1" applyFill="1" applyBorder="1"/>
    <xf numFmtId="17" fontId="20" fillId="24" borderId="30" xfId="0" applyNumberFormat="1" applyFont="1" applyFill="1" applyBorder="1"/>
    <xf numFmtId="165" fontId="23" fillId="24" borderId="31" xfId="2" applyNumberFormat="1" applyFont="1" applyFill="1" applyBorder="1"/>
    <xf numFmtId="165" fontId="23" fillId="24" borderId="32" xfId="2" applyNumberFormat="1" applyFont="1" applyFill="1" applyBorder="1"/>
    <xf numFmtId="165" fontId="23" fillId="24" borderId="30" xfId="2" applyNumberFormat="1" applyFont="1" applyFill="1" applyBorder="1"/>
    <xf numFmtId="165" fontId="23" fillId="24" borderId="33" xfId="2" applyNumberFormat="1" applyFont="1" applyFill="1" applyBorder="1"/>
    <xf numFmtId="165" fontId="23" fillId="24" borderId="48" xfId="2" applyNumberFormat="1" applyFont="1" applyFill="1" applyBorder="1"/>
    <xf numFmtId="165" fontId="23" fillId="24" borderId="34" xfId="2" applyNumberFormat="1" applyFont="1" applyFill="1" applyBorder="1"/>
    <xf numFmtId="165" fontId="3" fillId="24" borderId="33" xfId="0" applyNumberFormat="1" applyFont="1" applyFill="1" applyBorder="1"/>
    <xf numFmtId="164" fontId="3" fillId="24" borderId="30" xfId="8" applyNumberFormat="1" applyFont="1" applyFill="1" applyBorder="1"/>
    <xf numFmtId="17" fontId="20" fillId="24" borderId="35" xfId="0" applyNumberFormat="1" applyFont="1" applyFill="1" applyBorder="1"/>
    <xf numFmtId="165" fontId="23" fillId="24" borderId="35" xfId="2" applyNumberFormat="1" applyFont="1" applyFill="1" applyBorder="1"/>
    <xf numFmtId="165" fontId="23" fillId="24" borderId="36" xfId="2" applyNumberFormat="1" applyFont="1" applyFill="1" applyBorder="1"/>
    <xf numFmtId="165" fontId="23" fillId="24" borderId="49" xfId="2" applyNumberFormat="1" applyFont="1" applyFill="1" applyBorder="1"/>
    <xf numFmtId="165" fontId="23" fillId="24" borderId="37" xfId="2" applyNumberFormat="1" applyFont="1" applyFill="1" applyBorder="1"/>
    <xf numFmtId="165" fontId="3" fillId="24" borderId="36" xfId="0" applyNumberFormat="1" applyFont="1" applyFill="1" applyBorder="1"/>
    <xf numFmtId="164" fontId="3" fillId="24" borderId="35" xfId="8" applyNumberFormat="1" applyFont="1" applyFill="1" applyBorder="1"/>
    <xf numFmtId="0" fontId="26" fillId="24" borderId="38" xfId="0" applyFont="1" applyFill="1" applyBorder="1" applyAlignment="1">
      <alignment horizontal="center"/>
    </xf>
    <xf numFmtId="165" fontId="20" fillId="24" borderId="39" xfId="0" applyNumberFormat="1" applyFont="1" applyFill="1" applyBorder="1"/>
    <xf numFmtId="165" fontId="20" fillId="24" borderId="40" xfId="0" applyNumberFormat="1" applyFont="1" applyFill="1" applyBorder="1"/>
    <xf numFmtId="165" fontId="20" fillId="24" borderId="38" xfId="0" applyNumberFormat="1" applyFont="1" applyFill="1" applyBorder="1"/>
    <xf numFmtId="165" fontId="20" fillId="24" borderId="4" xfId="0" applyNumberFormat="1" applyFont="1" applyFill="1" applyBorder="1"/>
    <xf numFmtId="165" fontId="20" fillId="24" borderId="41" xfId="0" applyNumberFormat="1" applyFont="1" applyFill="1" applyBorder="1"/>
    <xf numFmtId="165" fontId="20" fillId="24" borderId="42" xfId="0" applyNumberFormat="1" applyFont="1" applyFill="1" applyBorder="1"/>
    <xf numFmtId="165" fontId="20" fillId="24" borderId="43" xfId="0" applyNumberFormat="1" applyFont="1" applyFill="1" applyBorder="1"/>
    <xf numFmtId="165" fontId="22" fillId="24" borderId="4" xfId="0" applyNumberFormat="1" applyFont="1" applyFill="1" applyBorder="1"/>
    <xf numFmtId="164" fontId="22" fillId="24" borderId="38" xfId="8" applyNumberFormat="1" applyFont="1" applyFill="1" applyBorder="1"/>
    <xf numFmtId="165" fontId="3" fillId="3" borderId="25" xfId="0" applyNumberFormat="1" applyFont="1" applyFill="1" applyBorder="1"/>
    <xf numFmtId="164" fontId="3" fillId="3" borderId="25" xfId="8" applyNumberFormat="1" applyFont="1" applyFill="1" applyBorder="1"/>
    <xf numFmtId="10" fontId="0" fillId="0" borderId="0" xfId="8" applyNumberFormat="1" applyFont="1"/>
    <xf numFmtId="165" fontId="3" fillId="3" borderId="13" xfId="0" applyNumberFormat="1" applyFont="1" applyFill="1" applyBorder="1"/>
    <xf numFmtId="164" fontId="3" fillId="3" borderId="13" xfId="8" applyNumberFormat="1" applyFont="1" applyFill="1" applyBorder="1"/>
    <xf numFmtId="165" fontId="3" fillId="3" borderId="30" xfId="0" applyNumberFormat="1" applyFont="1" applyFill="1" applyBorder="1"/>
    <xf numFmtId="164" fontId="3" fillId="3" borderId="30" xfId="8" applyNumberFormat="1" applyFont="1" applyFill="1" applyBorder="1"/>
    <xf numFmtId="165" fontId="3" fillId="3" borderId="35" xfId="0" applyNumberFormat="1" applyFont="1" applyFill="1" applyBorder="1"/>
    <xf numFmtId="164" fontId="3" fillId="3" borderId="35" xfId="8" applyNumberFormat="1" applyFont="1" applyFill="1" applyBorder="1"/>
    <xf numFmtId="165" fontId="22" fillId="3" borderId="38" xfId="0" applyNumberFormat="1" applyFont="1" applyFill="1" applyBorder="1"/>
    <xf numFmtId="164" fontId="22" fillId="3" borderId="38" xfId="8" applyNumberFormat="1" applyFont="1" applyFill="1" applyBorder="1"/>
    <xf numFmtId="165" fontId="3" fillId="19" borderId="28" xfId="0" applyNumberFormat="1" applyFont="1" applyFill="1" applyBorder="1"/>
    <xf numFmtId="165" fontId="3" fillId="19" borderId="25" xfId="0" applyNumberFormat="1" applyFont="1" applyFill="1" applyBorder="1"/>
    <xf numFmtId="164" fontId="3" fillId="19" borderId="25" xfId="8" applyNumberFormat="1" applyFont="1" applyFill="1" applyBorder="1"/>
    <xf numFmtId="165" fontId="3" fillId="19" borderId="33" xfId="0" applyNumberFormat="1" applyFont="1" applyFill="1" applyBorder="1"/>
    <xf numFmtId="165" fontId="29" fillId="19" borderId="30" xfId="0" applyNumberFormat="1" applyFont="1" applyFill="1" applyBorder="1"/>
    <xf numFmtId="164" fontId="29" fillId="19" borderId="30" xfId="8" applyNumberFormat="1" applyFont="1" applyFill="1" applyBorder="1"/>
    <xf numFmtId="165" fontId="30" fillId="19" borderId="43" xfId="0" applyNumberFormat="1" applyFont="1" applyFill="1" applyBorder="1"/>
    <xf numFmtId="164" fontId="30" fillId="19" borderId="43" xfId="8" applyNumberFormat="1" applyFont="1" applyFill="1" applyBorder="1"/>
    <xf numFmtId="164" fontId="22" fillId="3" borderId="27" xfId="8" applyNumberFormat="1" applyFont="1" applyFill="1" applyBorder="1" applyAlignment="1">
      <alignment horizontal="center"/>
    </xf>
    <xf numFmtId="17" fontId="20" fillId="0" borderId="25" xfId="0" applyNumberFormat="1" applyFont="1" applyFill="1" applyBorder="1"/>
    <xf numFmtId="165" fontId="23" fillId="0" borderId="26" xfId="2" applyNumberFormat="1" applyFont="1" applyFill="1" applyBorder="1"/>
    <xf numFmtId="165" fontId="23" fillId="0" borderId="27" xfId="2" applyNumberFormat="1" applyFont="1" applyFill="1" applyBorder="1"/>
    <xf numFmtId="165" fontId="23" fillId="0" borderId="25" xfId="2" applyNumberFormat="1" applyFont="1" applyFill="1" applyBorder="1"/>
    <xf numFmtId="165" fontId="23" fillId="0" borderId="28" xfId="2" applyNumberFormat="1" applyFont="1" applyFill="1" applyBorder="1"/>
    <xf numFmtId="165" fontId="23" fillId="0" borderId="47" xfId="2" applyNumberFormat="1" applyFont="1" applyFill="1" applyBorder="1"/>
    <xf numFmtId="165" fontId="23" fillId="0" borderId="29" xfId="2" applyNumberFormat="1" applyFont="1" applyFill="1" applyBorder="1"/>
    <xf numFmtId="165" fontId="3" fillId="0" borderId="28" xfId="0" applyNumberFormat="1" applyFont="1" applyFill="1" applyBorder="1"/>
    <xf numFmtId="17" fontId="20" fillId="0" borderId="13" xfId="0" applyNumberFormat="1" applyFont="1" applyFill="1" applyBorder="1"/>
    <xf numFmtId="165" fontId="23" fillId="0" borderId="17" xfId="2" applyNumberFormat="1" applyFont="1" applyFill="1" applyBorder="1"/>
    <xf numFmtId="165" fontId="23" fillId="0" borderId="18" xfId="2" applyNumberFormat="1" applyFont="1" applyFill="1" applyBorder="1"/>
    <xf numFmtId="165" fontId="23" fillId="0" borderId="13" xfId="2" applyNumberFormat="1" applyFont="1" applyFill="1" applyBorder="1"/>
    <xf numFmtId="165" fontId="23" fillId="0" borderId="14" xfId="2" applyNumberFormat="1" applyFont="1" applyFill="1" applyBorder="1"/>
    <xf numFmtId="165" fontId="23" fillId="0" borderId="15" xfId="2" applyNumberFormat="1" applyFont="1" applyFill="1" applyBorder="1"/>
    <xf numFmtId="165" fontId="23" fillId="0" borderId="16" xfId="2" applyNumberFormat="1" applyFont="1" applyFill="1" applyBorder="1"/>
    <xf numFmtId="165" fontId="3" fillId="0" borderId="14" xfId="0" applyNumberFormat="1" applyFont="1" applyFill="1" applyBorder="1"/>
    <xf numFmtId="17" fontId="20" fillId="0" borderId="30" xfId="0" applyNumberFormat="1" applyFont="1" applyFill="1" applyBorder="1"/>
    <xf numFmtId="165" fontId="23" fillId="0" borderId="31" xfId="2" applyNumberFormat="1" applyFont="1" applyFill="1" applyBorder="1"/>
    <xf numFmtId="165" fontId="23" fillId="0" borderId="32" xfId="2" applyNumberFormat="1" applyFont="1" applyFill="1" applyBorder="1"/>
    <xf numFmtId="165" fontId="23" fillId="0" borderId="30" xfId="2" applyNumberFormat="1" applyFont="1" applyFill="1" applyBorder="1"/>
    <xf numFmtId="165" fontId="23" fillId="0" borderId="33" xfId="2" applyNumberFormat="1" applyFont="1" applyFill="1" applyBorder="1"/>
    <xf numFmtId="165" fontId="23" fillId="0" borderId="48" xfId="2" applyNumberFormat="1" applyFont="1" applyFill="1" applyBorder="1"/>
    <xf numFmtId="165" fontId="23" fillId="0" borderId="34" xfId="2" applyNumberFormat="1" applyFont="1" applyFill="1" applyBorder="1"/>
    <xf numFmtId="165" fontId="3" fillId="0" borderId="33" xfId="0" applyNumberFormat="1" applyFont="1" applyFill="1" applyBorder="1"/>
    <xf numFmtId="17" fontId="20" fillId="0" borderId="13" xfId="0" applyNumberFormat="1" applyFont="1" applyFill="1" applyBorder="1" applyAlignment="1">
      <alignment horizontal="right"/>
    </xf>
    <xf numFmtId="17" fontId="20" fillId="0" borderId="35" xfId="0" applyNumberFormat="1" applyFont="1" applyFill="1" applyBorder="1"/>
    <xf numFmtId="165" fontId="23" fillId="0" borderId="35" xfId="2" applyNumberFormat="1" applyFont="1" applyFill="1" applyBorder="1"/>
    <xf numFmtId="165" fontId="23" fillId="0" borderId="36" xfId="2" applyNumberFormat="1" applyFont="1" applyFill="1" applyBorder="1"/>
    <xf numFmtId="165" fontId="23" fillId="0" borderId="49" xfId="2" applyNumberFormat="1" applyFont="1" applyFill="1" applyBorder="1"/>
    <xf numFmtId="165" fontId="23" fillId="0" borderId="37" xfId="2" applyNumberFormat="1" applyFont="1" applyFill="1" applyBorder="1"/>
    <xf numFmtId="165" fontId="3" fillId="0" borderId="36" xfId="0" applyNumberFormat="1" applyFont="1" applyFill="1" applyBorder="1"/>
    <xf numFmtId="0" fontId="31" fillId="23" borderId="38" xfId="0" applyFont="1" applyFill="1" applyBorder="1" applyAlignment="1">
      <alignment horizontal="center"/>
    </xf>
    <xf numFmtId="165" fontId="20" fillId="23" borderId="39" xfId="0" applyNumberFormat="1" applyFont="1" applyFill="1" applyBorder="1"/>
    <xf numFmtId="165" fontId="20" fillId="23" borderId="40" xfId="0" applyNumberFormat="1" applyFont="1" applyFill="1" applyBorder="1"/>
    <xf numFmtId="165" fontId="20" fillId="23" borderId="43" xfId="0" applyNumberFormat="1" applyFont="1" applyFill="1" applyBorder="1"/>
    <xf numFmtId="165" fontId="20" fillId="23" borderId="41" xfId="0" applyNumberFormat="1" applyFont="1" applyFill="1" applyBorder="1"/>
    <xf numFmtId="165" fontId="20" fillId="23" borderId="45" xfId="0" applyNumberFormat="1" applyFont="1" applyFill="1" applyBorder="1"/>
    <xf numFmtId="165" fontId="22" fillId="23" borderId="4" xfId="0" applyNumberFormat="1" applyFont="1" applyFill="1" applyBorder="1"/>
    <xf numFmtId="0" fontId="31" fillId="3" borderId="43" xfId="0" applyFont="1" applyFill="1" applyBorder="1" applyAlignment="1">
      <alignment horizontal="center"/>
    </xf>
    <xf numFmtId="165" fontId="20" fillId="3" borderId="45" xfId="0" applyNumberFormat="1" applyFont="1" applyFill="1" applyBorder="1"/>
    <xf numFmtId="0" fontId="31" fillId="19" borderId="43" xfId="0" applyFont="1" applyFill="1" applyBorder="1" applyAlignment="1">
      <alignment horizontal="center"/>
    </xf>
    <xf numFmtId="165" fontId="20" fillId="19" borderId="41" xfId="0" applyNumberFormat="1" applyFont="1" applyFill="1" applyBorder="1"/>
    <xf numFmtId="165" fontId="22" fillId="19" borderId="4" xfId="0" applyNumberFormat="1" applyFont="1" applyFill="1" applyBorder="1"/>
    <xf numFmtId="0" fontId="20" fillId="0" borderId="27" xfId="0" applyFont="1" applyFill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165" fontId="32" fillId="0" borderId="0" xfId="0" applyNumberFormat="1" applyFont="1"/>
    <xf numFmtId="165" fontId="33" fillId="19" borderId="31" xfId="2" applyNumberFormat="1" applyFont="1" applyFill="1" applyBorder="1"/>
    <xf numFmtId="165" fontId="33" fillId="19" borderId="32" xfId="2" applyNumberFormat="1" applyFont="1" applyFill="1" applyBorder="1"/>
    <xf numFmtId="165" fontId="33" fillId="19" borderId="30" xfId="2" applyNumberFormat="1" applyFont="1" applyFill="1" applyBorder="1"/>
    <xf numFmtId="165" fontId="33" fillId="19" borderId="33" xfId="2" applyNumberFormat="1" applyFont="1" applyFill="1" applyBorder="1"/>
    <xf numFmtId="165" fontId="33" fillId="19" borderId="48" xfId="2" applyNumberFormat="1" applyFont="1" applyFill="1" applyBorder="1"/>
    <xf numFmtId="165" fontId="33" fillId="19" borderId="34" xfId="2" applyNumberFormat="1" applyFont="1" applyFill="1" applyBorder="1"/>
    <xf numFmtId="165" fontId="29" fillId="19" borderId="33" xfId="0" applyNumberFormat="1" applyFont="1" applyFill="1" applyBorder="1"/>
    <xf numFmtId="0" fontId="1" fillId="0" borderId="0" xfId="0" applyFont="1"/>
    <xf numFmtId="165" fontId="3" fillId="19" borderId="30" xfId="0" applyNumberFormat="1" applyFont="1" applyFill="1" applyBorder="1"/>
    <xf numFmtId="164" fontId="3" fillId="19" borderId="30" xfId="8" applyNumberFormat="1" applyFont="1" applyFill="1" applyBorder="1"/>
    <xf numFmtId="0" fontId="1" fillId="0" borderId="0" xfId="0" applyFont="1" applyFill="1"/>
    <xf numFmtId="165" fontId="22" fillId="19" borderId="43" xfId="0" applyNumberFormat="1" applyFont="1" applyFill="1" applyBorder="1"/>
    <xf numFmtId="164" fontId="22" fillId="19" borderId="43" xfId="8" applyNumberFormat="1" applyFont="1" applyFill="1" applyBorder="1"/>
    <xf numFmtId="165" fontId="23" fillId="19" borderId="30" xfId="2" applyNumberFormat="1" applyFont="1" applyFill="1" applyBorder="1" applyAlignment="1">
      <alignment horizontal="center" vertical="center"/>
    </xf>
    <xf numFmtId="165" fontId="23" fillId="0" borderId="30" xfId="2" applyNumberFormat="1" applyFont="1" applyFill="1" applyBorder="1" applyAlignment="1">
      <alignment horizontal="center" vertical="center"/>
    </xf>
    <xf numFmtId="0" fontId="34" fillId="0" borderId="0" xfId="0" applyFont="1"/>
  </cellXfs>
  <cellStyles count="48">
    <cellStyle name="Comma0" xfId="1"/>
    <cellStyle name="Currency" xfId="2" builtinId="4"/>
    <cellStyle name="Currency0" xfId="3"/>
    <cellStyle name="Date" xfId="4"/>
    <cellStyle name="Fixed" xfId="5"/>
    <cellStyle name="Heading 1" xfId="6" builtinId="16" customBuiltin="1"/>
    <cellStyle name="Heading 2" xfId="7" builtinId="17" customBuiltin="1"/>
    <cellStyle name="Normal" xfId="0" builtinId="0"/>
    <cellStyle name="Percent" xfId="8" builtinId="5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  <cellStyle name="Total" xfId="47" builtinId="25" customBuiltin="1"/>
  </cellStyles>
  <dxfs count="0"/>
  <tableStyles count="0" defaultTableStyle="TableStyleMedium2" defaultPivotStyle="PivotStyleLight16"/>
  <colors>
    <mruColors>
      <color rgb="FFCCFF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EBF-483A-B1FA-F68A3233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49984"/>
        <c:axId val="62356800"/>
      </c:barChart>
      <c:catAx>
        <c:axId val="110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35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35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4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5497250655631"/>
          <c:y val="3.0623043747610473E-2"/>
          <c:w val="0.83972701032899999"/>
          <c:h val="0.7951431704120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Collections'!$O$82</c:f>
              <c:strCache>
                <c:ptCount val="1"/>
                <c:pt idx="0">
                  <c:v>FY 2015-2016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Collections'!$N$83:$N$94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Collections'!$O$83:$O$94</c:f>
              <c:numCache>
                <c:formatCode>_("$"* #,##0_);_("$"* \(#,##0\);_("$"* "-"??_);_(@_)</c:formatCode>
                <c:ptCount val="12"/>
                <c:pt idx="0">
                  <c:v>44268195.319999993</c:v>
                </c:pt>
                <c:pt idx="1">
                  <c:v>38209720.449999996</c:v>
                </c:pt>
                <c:pt idx="2">
                  <c:v>37410359.449999996</c:v>
                </c:pt>
                <c:pt idx="3">
                  <c:v>41927588.240000002</c:v>
                </c:pt>
                <c:pt idx="4">
                  <c:v>30128781.95000001</c:v>
                </c:pt>
                <c:pt idx="5">
                  <c:v>40799032.560000002</c:v>
                </c:pt>
                <c:pt idx="6">
                  <c:v>38094124.850000001</c:v>
                </c:pt>
                <c:pt idx="7">
                  <c:v>38340729.890000001</c:v>
                </c:pt>
                <c:pt idx="8">
                  <c:v>47609775.489999987</c:v>
                </c:pt>
                <c:pt idx="9">
                  <c:v>35093216.530000001</c:v>
                </c:pt>
                <c:pt idx="10">
                  <c:v>42001128.159999996</c:v>
                </c:pt>
                <c:pt idx="11">
                  <c:v>41280221.399999999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1B9-9F06-7EEE8524B436}"/>
            </c:ext>
          </c:extLst>
        </c:ser>
        <c:ser>
          <c:idx val="1"/>
          <c:order val="1"/>
          <c:tx>
            <c:strRef>
              <c:f>'GTA Collections'!$P$82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Collections'!$N$83:$N$94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Collections'!$P$83:$P$94</c:f>
              <c:numCache>
                <c:formatCode>_("$"* #,##0_);_("$"* \(#,##0\);_("$"* "-"??_);_(@_)</c:formatCode>
                <c:ptCount val="12"/>
                <c:pt idx="0">
                  <c:v>45465482.039999999</c:v>
                </c:pt>
                <c:pt idx="1">
                  <c:v>39519370.230000004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1B9-9F06-7EEE8524B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47136"/>
        <c:axId val="65201856"/>
      </c:barChart>
      <c:cat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0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0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713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70355589113004"/>
          <c:y val="0.92291261511959821"/>
          <c:w val="0.60544943012260444"/>
          <c:h val="3.87952399118461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1103121514582"/>
          <c:y val="6.9711722566312084E-2"/>
          <c:w val="0.79617082722215482"/>
          <c:h val="0.814905998275165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'GTA Collections'!$N$53:$N$64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'GTA Collections'!$O$53:$O$64</c:f>
              <c:numCache>
                <c:formatCode>_("$"* #,##0_);_("$"* \(#,##0\);_("$"* "-"??_);_(@_)</c:formatCode>
                <c:ptCount val="12"/>
                <c:pt idx="0">
                  <c:v>45446177.610000007</c:v>
                </c:pt>
                <c:pt idx="1">
                  <c:v>42417376.780000009</c:v>
                </c:pt>
                <c:pt idx="2">
                  <c:v>44571997.100000001</c:v>
                </c:pt>
                <c:pt idx="3">
                  <c:v>42648660.729999997</c:v>
                </c:pt>
                <c:pt idx="4">
                  <c:v>36969405.479999997</c:v>
                </c:pt>
                <c:pt idx="5">
                  <c:v>38037058.030000001</c:v>
                </c:pt>
                <c:pt idx="6">
                  <c:v>42189675.409999996</c:v>
                </c:pt>
                <c:pt idx="7">
                  <c:v>44438459.090000004</c:v>
                </c:pt>
                <c:pt idx="8">
                  <c:v>46218500.380000003</c:v>
                </c:pt>
                <c:pt idx="9">
                  <c:v>48667552.400000006</c:v>
                </c:pt>
                <c:pt idx="10">
                  <c:v>40311095.560000002</c:v>
                </c:pt>
                <c:pt idx="11">
                  <c:v>39852032.020000011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C-423E-9A5F-2AF19D83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47648"/>
        <c:axId val="65204160"/>
      </c:barChart>
      <c:dateAx>
        <c:axId val="10594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0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520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764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2615803814718"/>
          <c:y val="3.1645602219312681E-2"/>
          <c:w val="0.84059945504087197"/>
          <c:h val="0.84810213947757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Collections'!$O$130</c:f>
              <c:strCache>
                <c:ptCount val="1"/>
                <c:pt idx="0">
                  <c:v>FY 2015-2016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Collections'!$N$131:$N$142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Collections'!$O$131:$O$142</c:f>
              <c:numCache>
                <c:formatCode>_("$"* #,##0_);_("$"* \(#,##0\);_("$"* "-"??_);_(@_)</c:formatCode>
                <c:ptCount val="12"/>
                <c:pt idx="0">
                  <c:v>9023182.6799999997</c:v>
                </c:pt>
                <c:pt idx="1">
                  <c:v>4673410.5600000005</c:v>
                </c:pt>
                <c:pt idx="2">
                  <c:v>6442460.4500000002</c:v>
                </c:pt>
                <c:pt idx="3">
                  <c:v>9329293.6799999997</c:v>
                </c:pt>
                <c:pt idx="4">
                  <c:v>4106955.84</c:v>
                </c:pt>
                <c:pt idx="5">
                  <c:v>4346964.91</c:v>
                </c:pt>
                <c:pt idx="6">
                  <c:v>3324340.37</c:v>
                </c:pt>
                <c:pt idx="7">
                  <c:v>16868508.559999999</c:v>
                </c:pt>
                <c:pt idx="8">
                  <c:v>11886874.390000001</c:v>
                </c:pt>
                <c:pt idx="9">
                  <c:v>8099277.7500000009</c:v>
                </c:pt>
                <c:pt idx="10">
                  <c:v>5986004.6400000006</c:v>
                </c:pt>
                <c:pt idx="11">
                  <c:v>12031732.199999999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F-4476-87A1-8A0FE3EEAEBF}"/>
            </c:ext>
          </c:extLst>
        </c:ser>
        <c:ser>
          <c:idx val="1"/>
          <c:order val="1"/>
          <c:tx>
            <c:strRef>
              <c:f>'GTA Collections'!$P$130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Collections'!$N$131:$N$142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Collections'!$P$131:$P$142</c:f>
              <c:numCache>
                <c:formatCode>_("$"* #,##0_);_("$"* \(#,##0\);_("$"* "-"??_);_(@_)</c:formatCode>
                <c:ptCount val="12"/>
                <c:pt idx="0">
                  <c:v>3536795.6700000004</c:v>
                </c:pt>
                <c:pt idx="1">
                  <c:v>3832947.5199999996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476-87A1-8A0FE3EE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48160"/>
        <c:axId val="65205888"/>
      </c:barChart>
      <c:catAx>
        <c:axId val="1059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058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5205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816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298819255222529"/>
          <c:y val="0.94514865295013872"/>
          <c:w val="0.65891655402747684"/>
          <c:h val="3.87547156361722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2045832684233"/>
          <c:y val="3.1645602219312681E-2"/>
          <c:w val="0.84081660581971662"/>
          <c:h val="0.8597055269579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Collections'!$O$178</c:f>
              <c:strCache>
                <c:ptCount val="1"/>
                <c:pt idx="0">
                  <c:v>FY 2015-2016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Collections'!$N$179:$N$190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Collections'!$O$179:$O$190</c:f>
              <c:numCache>
                <c:formatCode>_("$"* #,##0_);_("$"* \(#,##0\);_("$"* "-"??_);_(@_)</c:formatCode>
                <c:ptCount val="12"/>
                <c:pt idx="0">
                  <c:v>573477.71000000008</c:v>
                </c:pt>
                <c:pt idx="1">
                  <c:v>79984.399999999994</c:v>
                </c:pt>
                <c:pt idx="2">
                  <c:v>1716545.5499999998</c:v>
                </c:pt>
                <c:pt idx="3">
                  <c:v>232083.56000000003</c:v>
                </c:pt>
                <c:pt idx="4">
                  <c:v>613307.5</c:v>
                </c:pt>
                <c:pt idx="5">
                  <c:v>67131.880000000077</c:v>
                </c:pt>
                <c:pt idx="6">
                  <c:v>21118314.620000005</c:v>
                </c:pt>
                <c:pt idx="7">
                  <c:v>1326991.93</c:v>
                </c:pt>
                <c:pt idx="8">
                  <c:v>498409.45999999996</c:v>
                </c:pt>
                <c:pt idx="9">
                  <c:v>155751.6500000011</c:v>
                </c:pt>
                <c:pt idx="10">
                  <c:v>376840.66</c:v>
                </c:pt>
                <c:pt idx="11">
                  <c:v>487957.77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4A94-A4C5-57A3B4A14057}"/>
            </c:ext>
          </c:extLst>
        </c:ser>
        <c:ser>
          <c:idx val="1"/>
          <c:order val="1"/>
          <c:tx>
            <c:strRef>
              <c:f>'GTA Collections'!$P$178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Collections'!$N$179:$N$190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Collections'!$P$179:$P$190</c:f>
              <c:numCache>
                <c:formatCode>_("$"* #,##0_);_("$"* \(#,##0\);_("$"* "-"??_);_(@_)</c:formatCode>
                <c:ptCount val="12"/>
                <c:pt idx="0">
                  <c:v>97749.049999999988</c:v>
                </c:pt>
                <c:pt idx="1">
                  <c:v>87907.849999999977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7-4A94-A4C5-57A3B4A1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10251520"/>
        <c:axId val="85614592"/>
      </c:barChart>
      <c:catAx>
        <c:axId val="1102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45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56145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5152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850782899495335"/>
          <c:y val="0.9514777733940013"/>
          <c:w val="0.56971429101573723"/>
          <c:h val="3.87547156361722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D19-4234-9574-9118A1C9F2B5}"/>
            </c:ext>
          </c:extLst>
        </c:ser>
        <c:ser>
          <c:idx val="1"/>
          <c:order val="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D19-4234-9574-9118A1C9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48672"/>
        <c:axId val="85616896"/>
      </c:barChart>
      <c:catAx>
        <c:axId val="1059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61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867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A5-417C-99F3-798E0180DEB6}"/>
            </c:ext>
          </c:extLst>
        </c:ser>
        <c:ser>
          <c:idx val="1"/>
          <c:order val="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DA5-417C-99F3-798E0180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49184"/>
        <c:axId val="85618624"/>
      </c:barChart>
      <c:catAx>
        <c:axId val="1059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6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9184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2045832684233"/>
          <c:y val="3.1645602219312681E-2"/>
          <c:w val="0.84081660581971662"/>
          <c:h val="0.8597055269579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Collections'!$O$226</c:f>
              <c:strCache>
                <c:ptCount val="1"/>
                <c:pt idx="0">
                  <c:v>FY 2015-2016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Collections'!$N$227:$N$238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Collections'!$O$227:$O$238</c:f>
              <c:numCache>
                <c:formatCode>_("$"* #,##0_);_("$"* \(#,##0\);_("$"* "-"??_);_(@_)</c:formatCode>
                <c:ptCount val="12"/>
                <c:pt idx="0">
                  <c:v>6490233.9400000004</c:v>
                </c:pt>
                <c:pt idx="1">
                  <c:v>6645719.5800000001</c:v>
                </c:pt>
                <c:pt idx="2">
                  <c:v>3961055.65</c:v>
                </c:pt>
                <c:pt idx="3">
                  <c:v>6189564.0899999989</c:v>
                </c:pt>
                <c:pt idx="4">
                  <c:v>8916797.5800000001</c:v>
                </c:pt>
                <c:pt idx="5">
                  <c:v>5637760.0812000018</c:v>
                </c:pt>
                <c:pt idx="6">
                  <c:v>3987567.0000000009</c:v>
                </c:pt>
                <c:pt idx="7">
                  <c:v>7678602.2299999995</c:v>
                </c:pt>
                <c:pt idx="8">
                  <c:v>4517925.76</c:v>
                </c:pt>
                <c:pt idx="9">
                  <c:v>3843994.28</c:v>
                </c:pt>
                <c:pt idx="10">
                  <c:v>6171825.700000002</c:v>
                </c:pt>
                <c:pt idx="11">
                  <c:v>6912218.3000000007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45A1-BEE9-FB1FADE08BEE}"/>
            </c:ext>
          </c:extLst>
        </c:ser>
        <c:ser>
          <c:idx val="1"/>
          <c:order val="1"/>
          <c:tx>
            <c:strRef>
              <c:f>'GTA Collections'!$P$226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Collections'!$N$227:$N$238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Collections'!$P$227:$P$238</c:f>
              <c:numCache>
                <c:formatCode>_("$"* #,##0_);_("$"* \(#,##0\);_("$"* "-"??_);_(@_)</c:formatCode>
                <c:ptCount val="12"/>
                <c:pt idx="0">
                  <c:v>5691715.3499999987</c:v>
                </c:pt>
                <c:pt idx="1">
                  <c:v>8764797.8199999984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45A1-BEE9-FB1FADE08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49696"/>
        <c:axId val="85620352"/>
      </c:barChart>
      <c:catAx>
        <c:axId val="105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62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4969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315933068971021"/>
          <c:y val="0.9514777733940013"/>
          <c:w val="0.63089253147316271"/>
          <c:h val="3.87547156361722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979243389125"/>
          <c:y val="6.9047659184139673E-2"/>
          <c:w val="0.79755487694441884"/>
          <c:h val="0.816667141384824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'GTA Collections'!$N$245:$N$256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'GTA Collections'!$O$245:$O$256</c:f>
              <c:numCache>
                <c:formatCode>_("$"* #,##0_);_("$"* \(#,##0\);_("$"* "-"??_);_(@_)</c:formatCode>
                <c:ptCount val="12"/>
                <c:pt idx="0">
                  <c:v>3091006.7000000007</c:v>
                </c:pt>
                <c:pt idx="1">
                  <c:v>1843113.1300000001</c:v>
                </c:pt>
                <c:pt idx="2">
                  <c:v>2866582.1499999994</c:v>
                </c:pt>
                <c:pt idx="3">
                  <c:v>10918264.43</c:v>
                </c:pt>
                <c:pt idx="4">
                  <c:v>2559045.34</c:v>
                </c:pt>
                <c:pt idx="5">
                  <c:v>2152534.66</c:v>
                </c:pt>
                <c:pt idx="6">
                  <c:v>4771711.0599999996</c:v>
                </c:pt>
                <c:pt idx="7">
                  <c:v>11363426.810000001</c:v>
                </c:pt>
                <c:pt idx="8">
                  <c:v>7592083.959999999</c:v>
                </c:pt>
                <c:pt idx="9">
                  <c:v>-5315116.1199999982</c:v>
                </c:pt>
                <c:pt idx="10">
                  <c:v>-5726781.6199999992</c:v>
                </c:pt>
                <c:pt idx="11">
                  <c:v>6008987.3499999996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6-4882-8555-26B2A7BF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50208"/>
        <c:axId val="85966848"/>
      </c:barChart>
      <c:dateAx>
        <c:axId val="10595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66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5966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5020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1501163073039"/>
          <c:y val="2.8481041997381409E-2"/>
          <c:w val="0.85442205251582848"/>
          <c:h val="0.88291230191882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Collections'!$O$274</c:f>
              <c:strCache>
                <c:ptCount val="1"/>
                <c:pt idx="0">
                  <c:v>FY 2016-2016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Collections'!$N$275:$N$286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Collections'!$O$275:$O$286</c:f>
              <c:numCache>
                <c:formatCode>_("$"* #,##0_);_("$"* \(#,##0\);_("$"* "-"??_);_(@_)</c:formatCode>
                <c:ptCount val="12"/>
                <c:pt idx="0">
                  <c:v>4457239.03</c:v>
                </c:pt>
                <c:pt idx="1">
                  <c:v>1547841.3399999999</c:v>
                </c:pt>
                <c:pt idx="2">
                  <c:v>2283927.73</c:v>
                </c:pt>
                <c:pt idx="3">
                  <c:v>12634676.98</c:v>
                </c:pt>
                <c:pt idx="4">
                  <c:v>-10812650.77</c:v>
                </c:pt>
                <c:pt idx="5">
                  <c:v>2634520.4500000007</c:v>
                </c:pt>
                <c:pt idx="6">
                  <c:v>2535267.5099999998</c:v>
                </c:pt>
                <c:pt idx="7">
                  <c:v>12747052.580000002</c:v>
                </c:pt>
                <c:pt idx="8">
                  <c:v>8713191.6400000006</c:v>
                </c:pt>
                <c:pt idx="9">
                  <c:v>-16185439.240000008</c:v>
                </c:pt>
                <c:pt idx="10">
                  <c:v>31705730.300000001</c:v>
                </c:pt>
                <c:pt idx="11">
                  <c:v>8426395.8100000005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B-43BD-AC2F-E6CA7E2DB626}"/>
            </c:ext>
          </c:extLst>
        </c:ser>
        <c:ser>
          <c:idx val="1"/>
          <c:order val="1"/>
          <c:tx>
            <c:strRef>
              <c:f>'GTA Collections'!$P$274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Collections'!$N$275:$N$286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Collections'!$P$275:$P$286</c:f>
              <c:numCache>
                <c:formatCode>_("$"* #,##0_);_("$"* \(#,##0\);_("$"* "-"??_);_(@_)</c:formatCode>
                <c:ptCount val="12"/>
                <c:pt idx="0">
                  <c:v>-1743086.2300000002</c:v>
                </c:pt>
                <c:pt idx="1">
                  <c:v>3651507.74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B-43BD-AC2F-E6CA7E2D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5950720"/>
        <c:axId val="85968576"/>
      </c:barChart>
      <c:catAx>
        <c:axId val="1059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6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685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5072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58724045635507"/>
          <c:y val="0.9514777733940013"/>
          <c:w val="0.62182908844243301"/>
          <c:h val="3.87547156361722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6457765667578"/>
          <c:y val="6.9544588447544575E-2"/>
          <c:w val="0.80653950953678488"/>
          <c:h val="0.815350347316039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'GTA Collections'!$N$197:$N$208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'GTA Collections'!$O$197:$O$208</c:f>
              <c:numCache>
                <c:formatCode>_("$"* #,##0_);_("$"* \(#,##0\);_("$"* "-"??_);_(@_)</c:formatCode>
                <c:ptCount val="12"/>
                <c:pt idx="0">
                  <c:v>19766312.579999991</c:v>
                </c:pt>
                <c:pt idx="1">
                  <c:v>9800887.5900000017</c:v>
                </c:pt>
                <c:pt idx="2">
                  <c:v>8351470.7699999996</c:v>
                </c:pt>
                <c:pt idx="3">
                  <c:v>11286836.930000002</c:v>
                </c:pt>
                <c:pt idx="4">
                  <c:v>8137173.2199999997</c:v>
                </c:pt>
                <c:pt idx="5">
                  <c:v>7809140.3899999997</c:v>
                </c:pt>
                <c:pt idx="6">
                  <c:v>3783692.4199999995</c:v>
                </c:pt>
                <c:pt idx="7">
                  <c:v>4795010.9799999995</c:v>
                </c:pt>
                <c:pt idx="8">
                  <c:v>6673724.6900000013</c:v>
                </c:pt>
                <c:pt idx="9">
                  <c:v>5365039.0500000007</c:v>
                </c:pt>
                <c:pt idx="10">
                  <c:v>9462980.6500000022</c:v>
                </c:pt>
                <c:pt idx="11">
                  <c:v>5212409.5100000007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C-4F71-BF20-6AA9CD00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37248"/>
        <c:axId val="85970880"/>
      </c:barChart>
      <c:dateAx>
        <c:axId val="10603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7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597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3724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8B4-49C7-BF73-4E614299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6528"/>
        <c:axId val="108137280"/>
      </c:barChart>
      <c:catAx>
        <c:axId val="1098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3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13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GTA Enforced Collections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dLbls>
            <c:dLbl>
              <c:idx val="3"/>
              <c:layout>
                <c:manualLayout>
                  <c:x val="2.0800770690179056E-3"/>
                  <c:y val="1.70994149664029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AA-4AF4-BB61-0A59DEDAC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Chart!$A$115:$A$118</c:f>
              <c:strCache>
                <c:ptCount val="4"/>
                <c:pt idx="0">
                  <c:v>FY 2013-2014</c:v>
                </c:pt>
                <c:pt idx="1">
                  <c:v>FY 2014-2015</c:v>
                </c:pt>
                <c:pt idx="2">
                  <c:v>FY 2015-2016</c:v>
                </c:pt>
                <c:pt idx="3">
                  <c:v>FY 2016-2017</c:v>
                </c:pt>
              </c:strCache>
            </c:strRef>
          </c:cat>
          <c:val>
            <c:numRef>
              <c:f>Chart!$D$115:$D$118</c:f>
              <c:numCache>
                <c:formatCode>_("$"* #,##0_);_("$"* \(#,##0\);_("$"* "-"??_);_(@_)</c:formatCode>
                <c:ptCount val="4"/>
                <c:pt idx="0">
                  <c:v>719.25660754000023</c:v>
                </c:pt>
                <c:pt idx="1">
                  <c:v>749.90082560999986</c:v>
                </c:pt>
                <c:pt idx="2">
                  <c:v>730.16969456119989</c:v>
                </c:pt>
                <c:pt idx="3">
                  <c:v>108.90518704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AF4-BB61-0A59DEDA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38784"/>
        <c:axId val="85972608"/>
      </c:barChart>
      <c:catAx>
        <c:axId val="10603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5972608"/>
        <c:crosses val="autoZero"/>
        <c:auto val="1"/>
        <c:lblAlgn val="ctr"/>
        <c:lblOffset val="100"/>
        <c:noMultiLvlLbl val="0"/>
      </c:catAx>
      <c:valAx>
        <c:axId val="8597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6038784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Receivables Management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Chart!$B$114</c:f>
              <c:strCache>
                <c:ptCount val="1"/>
                <c:pt idx="0">
                  <c:v>Receivables Management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7.6900677632335525E-17"/>
                  <c:y val="1.4970059880239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11-4CBC-BEE2-D9C9CA6E7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Chart!$A$115:$A$118</c:f>
              <c:strCache>
                <c:ptCount val="4"/>
                <c:pt idx="0">
                  <c:v>FY 2013-2014</c:v>
                </c:pt>
                <c:pt idx="1">
                  <c:v>FY 2014-2015</c:v>
                </c:pt>
                <c:pt idx="2">
                  <c:v>FY 2015-2016</c:v>
                </c:pt>
                <c:pt idx="3">
                  <c:v>FY 2016-2017</c:v>
                </c:pt>
              </c:strCache>
            </c:strRef>
          </c:cat>
          <c:val>
            <c:numRef>
              <c:f>Chart!$B$115:$B$118</c:f>
              <c:numCache>
                <c:formatCode>_("$"* #,##0_);_("$"* \(#,##0\);_("$"* "-"??_);_(@_)</c:formatCode>
                <c:ptCount val="4"/>
                <c:pt idx="0">
                  <c:v>480.61876811000013</c:v>
                </c:pt>
                <c:pt idx="1">
                  <c:v>543.13907693999988</c:v>
                </c:pt>
                <c:pt idx="2">
                  <c:v>493.43882051999992</c:v>
                </c:pt>
                <c:pt idx="3">
                  <c:v>81.17226986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1-4CBC-BEE2-D9C9CA6E7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39808"/>
        <c:axId val="85974336"/>
      </c:barChart>
      <c:catAx>
        <c:axId val="10603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74336"/>
        <c:crosses val="autoZero"/>
        <c:auto val="1"/>
        <c:lblAlgn val="ctr"/>
        <c:lblOffset val="100"/>
        <c:noMultiLvlLbl val="0"/>
      </c:catAx>
      <c:valAx>
        <c:axId val="85974336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6039808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Compliance Determination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Chart!$C$114</c:f>
              <c:strCache>
                <c:ptCount val="1"/>
                <c:pt idx="0">
                  <c:v>Compliance Determination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Chart!$A$115:$A$118</c:f>
              <c:strCache>
                <c:ptCount val="4"/>
                <c:pt idx="0">
                  <c:v>FY 2013-2014</c:v>
                </c:pt>
                <c:pt idx="1">
                  <c:v>FY 2014-2015</c:v>
                </c:pt>
                <c:pt idx="2">
                  <c:v>FY 2015-2016</c:v>
                </c:pt>
                <c:pt idx="3">
                  <c:v>FY 2016-2017</c:v>
                </c:pt>
              </c:strCache>
            </c:strRef>
          </c:cat>
          <c:val>
            <c:numRef>
              <c:f>Chart!$C$115:$C$118</c:f>
              <c:numCache>
                <c:formatCode>_("$"* #,##0_);_("$"* \(#,##0\);_("$"* "-"??_);_(@_)</c:formatCode>
                <c:ptCount val="4"/>
                <c:pt idx="0">
                  <c:v>238.63783943000001</c:v>
                </c:pt>
                <c:pt idx="1">
                  <c:v>206.76174866999997</c:v>
                </c:pt>
                <c:pt idx="2">
                  <c:v>236.73087404120002</c:v>
                </c:pt>
                <c:pt idx="3">
                  <c:v>27.732917180000005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1F0-94BE-E684F7B0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40320"/>
        <c:axId val="85197952"/>
      </c:barChart>
      <c:catAx>
        <c:axId val="1060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97952"/>
        <c:crosses val="autoZero"/>
        <c:auto val="1"/>
        <c:lblAlgn val="ctr"/>
        <c:lblOffset val="100"/>
        <c:noMultiLvlLbl val="0"/>
      </c:catAx>
      <c:valAx>
        <c:axId val="85197952"/>
        <c:scaling>
          <c:orientation val="minMax"/>
          <c:max val="5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million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6040320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('GTA Collections'!#REF!,'GTA Collections'!#REF!,'GTA Collections'!#REF!)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('GTA Collections'!#REF!,'GTA Collections'!#REF!,'GTA Collections'!#REF!)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208-44FA-9C3A-0A945E74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7040"/>
        <c:axId val="108139584"/>
      </c:barChart>
      <c:catAx>
        <c:axId val="109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3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13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9587819790193"/>
          <c:y val="7.1942677704356459E-2"/>
          <c:w val="0.79972510528582219"/>
          <c:h val="0.70503824150269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'GTA Collections'!$A$4:$A$15</c:f>
              <c:strCache>
                <c:ptCount val="12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</c:v>
                </c:pt>
                <c:pt idx="6">
                  <c:v>2010-2011</c:v>
                </c:pt>
                <c:pt idx="7">
                  <c:v>2011-2012</c:v>
                </c:pt>
                <c:pt idx="8">
                  <c:v>2012-2013</c:v>
                </c:pt>
                <c:pt idx="9">
                  <c:v>2013-2014</c:v>
                </c:pt>
                <c:pt idx="10">
                  <c:v>2014-2015</c:v>
                </c:pt>
                <c:pt idx="11">
                  <c:v>2015-2016</c:v>
                </c:pt>
              </c:strCache>
            </c:strRef>
          </c:cat>
          <c:val>
            <c:numRef>
              <c:f>'GTA Collections'!$I$4:$I$15</c:f>
              <c:numCache>
                <c:formatCode>_("$"* #,##0_);_("$"* \(#,##0\);_("$"* "-"??_);_(@_)</c:formatCode>
                <c:ptCount val="12"/>
                <c:pt idx="0">
                  <c:v>615844921.82999992</c:v>
                </c:pt>
                <c:pt idx="1">
                  <c:v>756024705.03798914</c:v>
                </c:pt>
                <c:pt idx="2">
                  <c:v>803854746.98100007</c:v>
                </c:pt>
                <c:pt idx="3">
                  <c:v>770543740.15993786</c:v>
                </c:pt>
                <c:pt idx="4">
                  <c:v>784426662.704</c:v>
                </c:pt>
                <c:pt idx="5">
                  <c:v>781407912.89999998</c:v>
                </c:pt>
                <c:pt idx="6">
                  <c:v>834839295.95999992</c:v>
                </c:pt>
                <c:pt idx="7">
                  <c:v>774798718.49999988</c:v>
                </c:pt>
                <c:pt idx="8">
                  <c:v>764545630.48999989</c:v>
                </c:pt>
                <c:pt idx="9">
                  <c:v>719256607.54000008</c:v>
                </c:pt>
                <c:pt idx="10">
                  <c:v>749900825.6099999</c:v>
                </c:pt>
                <c:pt idx="11">
                  <c:v>730169694.56120002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3-42A1-BA79-FFA74975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7552"/>
        <c:axId val="108141312"/>
      </c:barChart>
      <c:catAx>
        <c:axId val="1098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4131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8141312"/>
        <c:scaling>
          <c:orientation val="minMax"/>
          <c:max val="890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7552"/>
        <c:crosses val="autoZero"/>
        <c:crossBetween val="between"/>
        <c:majorUnit val="100000000"/>
        <c:minorUnit val="20000000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2534059945508"/>
          <c:y val="3.2734977799169819E-2"/>
          <c:w val="0.82970027247956413"/>
          <c:h val="0.83448187385465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'GTA Collections'!$O$33</c:f>
              <c:strCache>
                <c:ptCount val="1"/>
                <c:pt idx="0">
                  <c:v>FY 2015-2016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Collections'!$N$34:$N$45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Collections'!$O$34:$O$45</c:f>
              <c:numCache>
                <c:formatCode>_("$"* #,##0_);_("$"* \(#,##0\);_("$"* "-"??_);_(@_)</c:formatCode>
                <c:ptCount val="12"/>
                <c:pt idx="0">
                  <c:v>64812328.680000007</c:v>
                </c:pt>
                <c:pt idx="1">
                  <c:v>51156676.329999998</c:v>
                </c:pt>
                <c:pt idx="2">
                  <c:v>51814348.829999991</c:v>
                </c:pt>
                <c:pt idx="3">
                  <c:v>70313206.549999997</c:v>
                </c:pt>
                <c:pt idx="4">
                  <c:v>32953192.100000005</c:v>
                </c:pt>
                <c:pt idx="5">
                  <c:v>53485409.881200001</c:v>
                </c:pt>
                <c:pt idx="6">
                  <c:v>69059614.350000009</c:v>
                </c:pt>
                <c:pt idx="7">
                  <c:v>76961885.189999983</c:v>
                </c:pt>
                <c:pt idx="8">
                  <c:v>73226176.739999995</c:v>
                </c:pt>
                <c:pt idx="9">
                  <c:v>31006800.970000006</c:v>
                </c:pt>
                <c:pt idx="10">
                  <c:v>86241529.460000023</c:v>
                </c:pt>
                <c:pt idx="11">
                  <c:v>69138525.480000004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F-454C-B84E-BB7BAA3EDB1C}"/>
            </c:ext>
          </c:extLst>
        </c:ser>
        <c:ser>
          <c:idx val="1"/>
          <c:order val="1"/>
          <c:tx>
            <c:strRef>
              <c:f>'GTA Collections'!$P$33</c:f>
              <c:strCache>
                <c:ptCount val="1"/>
                <c:pt idx="0">
                  <c:v>FY 2016-2017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'GTA Collections'!$N$34:$N$45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'GTA Collections'!$P$34:$P$45</c:f>
              <c:numCache>
                <c:formatCode>_("$"* #,##0_);_("$"* \(#,##0\);_("$"* "-"??_);_(@_)</c:formatCode>
                <c:ptCount val="12"/>
                <c:pt idx="0">
                  <c:v>53048655.88000001</c:v>
                </c:pt>
                <c:pt idx="1">
                  <c:v>55856531.160000004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F-454C-B84E-BB7BAA3E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"/>
        <c:axId val="109848064"/>
        <c:axId val="62669376"/>
      </c:barChart>
      <c:catAx>
        <c:axId val="1098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6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6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8064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DBDBDB" mc:Ignorable="a14" a14:legacySpreadsheetColorIndex="9">
                <a:gamma/>
                <a:shade val="85882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BDBDB" mc:Ignorable="a14" a14:legacySpreadsheetColorIndex="9">
                <a:gamma/>
                <a:shade val="85882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36797043462064"/>
          <c:y val="0.93190315337505447"/>
          <c:w val="0.61274762557418172"/>
          <c:h val="4.32946480569665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29936898761989"/>
          <c:y val="6.937825382135554E-2"/>
          <c:w val="0.79727917639215851"/>
          <c:h val="0.815792570795939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'GTA Collections'!$N$101:$N$112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'GTA Collections'!$O$101:$O$112</c:f>
              <c:numCache>
                <c:formatCode>_("$"* #,##0_);_("$"* \(#,##0\);_("$"* "-"??_);_(@_)</c:formatCode>
                <c:ptCount val="12"/>
                <c:pt idx="0">
                  <c:v>3702283.6100000013</c:v>
                </c:pt>
                <c:pt idx="1">
                  <c:v>7698433.3899999997</c:v>
                </c:pt>
                <c:pt idx="2">
                  <c:v>8079265.5900000017</c:v>
                </c:pt>
                <c:pt idx="3">
                  <c:v>7661262.4600000009</c:v>
                </c:pt>
                <c:pt idx="4">
                  <c:v>-4159754.7700000019</c:v>
                </c:pt>
                <c:pt idx="5">
                  <c:v>8692430.5600000005</c:v>
                </c:pt>
                <c:pt idx="6">
                  <c:v>2782133.51</c:v>
                </c:pt>
                <c:pt idx="7">
                  <c:v>18388115.759999998</c:v>
                </c:pt>
                <c:pt idx="8">
                  <c:v>8621897.7300000004</c:v>
                </c:pt>
                <c:pt idx="9">
                  <c:v>5063470.0100000007</c:v>
                </c:pt>
                <c:pt idx="10">
                  <c:v>9688627.1500000004</c:v>
                </c:pt>
                <c:pt idx="11">
                  <c:v>11098814.140000001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1-4B46-98B3-8B2741ED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8576"/>
        <c:axId val="62671680"/>
      </c:barChart>
      <c:dateAx>
        <c:axId val="10984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71680"/>
        <c:crossesAt val="0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671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8576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8704846393652"/>
          <c:y val="6.9047659184139673E-2"/>
          <c:w val="0.80706575281939497"/>
          <c:h val="0.816667141384824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'GTA Collections'!$N$149:$N$160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'GTA Collections'!$O$149:$O$160</c:f>
              <c:numCache>
                <c:formatCode>_("$"* #,##0_);_("$"* \(#,##0\);_("$"* "-"??_);_(@_)</c:formatCode>
                <c:ptCount val="12"/>
                <c:pt idx="0">
                  <c:v>739430.89999999991</c:v>
                </c:pt>
                <c:pt idx="1">
                  <c:v>104855.08999999997</c:v>
                </c:pt>
                <c:pt idx="2">
                  <c:v>1415160.07</c:v>
                </c:pt>
                <c:pt idx="3">
                  <c:v>248501.35000000068</c:v>
                </c:pt>
                <c:pt idx="4">
                  <c:v>442778.12</c:v>
                </c:pt>
                <c:pt idx="5">
                  <c:v>27139.059999999939</c:v>
                </c:pt>
                <c:pt idx="6">
                  <c:v>244900.95</c:v>
                </c:pt>
                <c:pt idx="7">
                  <c:v>258999.79</c:v>
                </c:pt>
                <c:pt idx="8">
                  <c:v>3425758.26</c:v>
                </c:pt>
                <c:pt idx="9">
                  <c:v>584470.81000000006</c:v>
                </c:pt>
                <c:pt idx="10">
                  <c:v>418325.24</c:v>
                </c:pt>
                <c:pt idx="11">
                  <c:v>335999.61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E-4501-99BA-655A3152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9088"/>
        <c:axId val="62673408"/>
      </c:barChart>
      <c:dateAx>
        <c:axId val="10984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7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267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9088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8BA-4FA7-A27D-72FEDED9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49600"/>
        <c:axId val="62675136"/>
      </c:barChart>
      <c:catAx>
        <c:axId val="109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67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49600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'GTA Collections'!#REF!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'GTA Collections'!#REF!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729-4826-901E-91B8D516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94624"/>
        <c:axId val="65200128"/>
      </c:barChart>
      <c:catAx>
        <c:axId val="999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0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0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4624"/>
        <c:crosses val="autoZero"/>
        <c:crossBetween val="between"/>
      </c:valAx>
      <c:spPr>
        <a:solidFill>
          <a:srgbClr val="993366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4678680</xdr:colOff>
      <xdr:row>0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0</xdr:row>
      <xdr:rowOff>0</xdr:rowOff>
    </xdr:from>
    <xdr:to>
      <xdr:col>11</xdr:col>
      <xdr:colOff>0</xdr:colOff>
      <xdr:row>0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</xdr:colOff>
      <xdr:row>2</xdr:row>
      <xdr:rowOff>0</xdr:rowOff>
    </xdr:from>
    <xdr:to>
      <xdr:col>10</xdr:col>
      <xdr:colOff>5534660</xdr:colOff>
      <xdr:row>15</xdr:row>
      <xdr:rowOff>190500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</xdr:row>
      <xdr:rowOff>11430</xdr:rowOff>
    </xdr:from>
    <xdr:to>
      <xdr:col>11</xdr:col>
      <xdr:colOff>0</xdr:colOff>
      <xdr:row>47</xdr:row>
      <xdr:rowOff>190500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11</xdr:col>
      <xdr:colOff>0</xdr:colOff>
      <xdr:row>113</xdr:row>
      <xdr:rowOff>15240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147</xdr:row>
      <xdr:rowOff>0</xdr:rowOff>
    </xdr:from>
    <xdr:to>
      <xdr:col>11</xdr:col>
      <xdr:colOff>7620</xdr:colOff>
      <xdr:row>161</xdr:row>
      <xdr:rowOff>30480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193</xdr:row>
      <xdr:rowOff>0</xdr:rowOff>
    </xdr:from>
    <xdr:to>
      <xdr:col>11</xdr:col>
      <xdr:colOff>22860</xdr:colOff>
      <xdr:row>193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160020</xdr:colOff>
      <xdr:row>241</xdr:row>
      <xdr:rowOff>0</xdr:rowOff>
    </xdr:from>
    <xdr:to>
      <xdr:col>11</xdr:col>
      <xdr:colOff>7620</xdr:colOff>
      <xdr:row>241</xdr:row>
      <xdr:rowOff>0</xdr:rowOff>
    </xdr:to>
    <xdr:graphicFrame macro="">
      <xdr:nvGraphicFramePr>
        <xdr:cNvPr id="1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66</xdr:row>
      <xdr:rowOff>7620</xdr:rowOff>
    </xdr:from>
    <xdr:to>
      <xdr:col>10</xdr:col>
      <xdr:colOff>5562600</xdr:colOff>
      <xdr:row>96</xdr:row>
      <xdr:rowOff>182880</xdr:rowOff>
    </xdr:to>
    <xdr:graphicFrame macro="">
      <xdr:nvGraphicFramePr>
        <xdr:cNvPr id="11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5570220</xdr:colOff>
      <xdr:row>65</xdr:row>
      <xdr:rowOff>0</xdr:rowOff>
    </xdr:to>
    <xdr:graphicFrame macro="">
      <xdr:nvGraphicFramePr>
        <xdr:cNvPr id="12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10</xdr:col>
      <xdr:colOff>5593080</xdr:colOff>
      <xdr:row>144</xdr:row>
      <xdr:rowOff>182880</xdr:rowOff>
    </xdr:to>
    <xdr:graphicFrame macro="">
      <xdr:nvGraphicFramePr>
        <xdr:cNvPr id="13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11</xdr:col>
      <xdr:colOff>0</xdr:colOff>
      <xdr:row>192</xdr:row>
      <xdr:rowOff>182880</xdr:rowOff>
    </xdr:to>
    <xdr:graphicFrame macro="">
      <xdr:nvGraphicFramePr>
        <xdr:cNvPr id="14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193</xdr:row>
      <xdr:rowOff>0</xdr:rowOff>
    </xdr:from>
    <xdr:to>
      <xdr:col>10</xdr:col>
      <xdr:colOff>5562600</xdr:colOff>
      <xdr:row>193</xdr:row>
      <xdr:rowOff>0</xdr:rowOff>
    </xdr:to>
    <xdr:graphicFrame macro="">
      <xdr:nvGraphicFramePr>
        <xdr:cNvPr id="15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289</xdr:row>
      <xdr:rowOff>0</xdr:rowOff>
    </xdr:from>
    <xdr:to>
      <xdr:col>11</xdr:col>
      <xdr:colOff>7620</xdr:colOff>
      <xdr:row>289</xdr:row>
      <xdr:rowOff>0</xdr:rowOff>
    </xdr:to>
    <xdr:graphicFrame macro="">
      <xdr:nvGraphicFramePr>
        <xdr:cNvPr id="16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11</xdr:col>
      <xdr:colOff>0</xdr:colOff>
      <xdr:row>240</xdr:row>
      <xdr:rowOff>182880</xdr:rowOff>
    </xdr:to>
    <xdr:graphicFrame macro="">
      <xdr:nvGraphicFramePr>
        <xdr:cNvPr id="1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243</xdr:row>
      <xdr:rowOff>0</xdr:rowOff>
    </xdr:from>
    <xdr:to>
      <xdr:col>11</xdr:col>
      <xdr:colOff>7620</xdr:colOff>
      <xdr:row>257</xdr:row>
      <xdr:rowOff>30480</xdr:rowOff>
    </xdr:to>
    <xdr:graphicFrame macro="">
      <xdr:nvGraphicFramePr>
        <xdr:cNvPr id="1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258</xdr:row>
      <xdr:rowOff>0</xdr:rowOff>
    </xdr:from>
    <xdr:to>
      <xdr:col>11</xdr:col>
      <xdr:colOff>0</xdr:colOff>
      <xdr:row>288</xdr:row>
      <xdr:rowOff>182880</xdr:rowOff>
    </xdr:to>
    <xdr:graphicFrame macro="">
      <xdr:nvGraphicFramePr>
        <xdr:cNvPr id="1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5593080</xdr:colOff>
      <xdr:row>209</xdr:row>
      <xdr:rowOff>7620</xdr:rowOff>
    </xdr:to>
    <xdr:graphicFrame macro="">
      <xdr:nvGraphicFramePr>
        <xdr:cNvPr id="2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53340</xdr:rowOff>
    </xdr:from>
    <xdr:to>
      <xdr:col>11</xdr:col>
      <xdr:colOff>878840</xdr:colOff>
      <xdr:row>65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</xdr:row>
      <xdr:rowOff>129540</xdr:rowOff>
    </xdr:from>
    <xdr:to>
      <xdr:col>5</xdr:col>
      <xdr:colOff>528320</xdr:colOff>
      <xdr:row>86</xdr:row>
      <xdr:rowOff>73660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919480</xdr:colOff>
      <xdr:row>66</xdr:row>
      <xdr:rowOff>135890</xdr:rowOff>
    </xdr:from>
    <xdr:to>
      <xdr:col>11</xdr:col>
      <xdr:colOff>876300</xdr:colOff>
      <xdr:row>86</xdr:row>
      <xdr:rowOff>74930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13"/>
  <sheetViews>
    <sheetView tabSelected="1" zoomScaleNormal="100" zoomScaleSheetLayoutView="75" workbookViewId="0"/>
  </sheetViews>
  <sheetFormatPr defaultRowHeight="12.75"/>
  <cols>
    <col min="1" max="1" width="16.5703125" customWidth="1"/>
    <col min="2" max="8" width="16" customWidth="1"/>
    <col min="9" max="9" width="20.140625" customWidth="1"/>
    <col min="10" max="10" width="2.7109375" customWidth="1"/>
    <col min="11" max="11" width="81.7109375" customWidth="1"/>
    <col min="12" max="12" width="1" customWidth="1"/>
    <col min="15" max="15" width="12.28515625" customWidth="1"/>
    <col min="16" max="16" width="12.5703125" customWidth="1"/>
    <col min="17" max="17" width="12.28515625" bestFit="1" customWidth="1"/>
    <col min="20" max="21" width="15" bestFit="1" customWidth="1"/>
    <col min="22" max="23" width="13.85546875" bestFit="1" customWidth="1"/>
    <col min="24" max="24" width="15" bestFit="1" customWidth="1"/>
    <col min="25" max="25" width="13.85546875" bestFit="1" customWidth="1"/>
    <col min="26" max="26" width="12.7109375" bestFit="1" customWidth="1"/>
    <col min="27" max="27" width="17.85546875" bestFit="1" customWidth="1"/>
  </cols>
  <sheetData>
    <row r="1" spans="1:9" ht="47.25" thickBot="1">
      <c r="A1" s="1" t="s">
        <v>63</v>
      </c>
      <c r="B1" s="2"/>
      <c r="C1" s="2"/>
      <c r="D1" s="2"/>
      <c r="E1" s="2"/>
      <c r="F1" s="2"/>
      <c r="G1" s="2"/>
      <c r="H1" s="2"/>
      <c r="I1" s="2"/>
    </row>
    <row r="2" spans="1:9" ht="20.25" thickBot="1">
      <c r="A2" s="3" t="s">
        <v>0</v>
      </c>
      <c r="B2" s="4" t="s">
        <v>35</v>
      </c>
      <c r="C2" s="5"/>
      <c r="D2" s="5"/>
      <c r="E2" s="6"/>
      <c r="F2" s="7" t="s">
        <v>36</v>
      </c>
      <c r="G2" s="8"/>
      <c r="H2" s="9"/>
      <c r="I2" s="10" t="s">
        <v>0</v>
      </c>
    </row>
    <row r="3" spans="1:9" ht="39" thickBot="1">
      <c r="A3" s="11" t="s">
        <v>61</v>
      </c>
      <c r="B3" s="12" t="s">
        <v>1</v>
      </c>
      <c r="C3" s="13" t="s">
        <v>2</v>
      </c>
      <c r="D3" s="11" t="s">
        <v>3</v>
      </c>
      <c r="E3" s="14" t="s">
        <v>4</v>
      </c>
      <c r="F3" s="15" t="s">
        <v>5</v>
      </c>
      <c r="G3" s="14" t="s">
        <v>25</v>
      </c>
      <c r="H3" s="16" t="s">
        <v>6</v>
      </c>
      <c r="I3" s="17" t="s">
        <v>7</v>
      </c>
    </row>
    <row r="4" spans="1:9" ht="15" customHeight="1">
      <c r="A4" s="18" t="s">
        <v>8</v>
      </c>
      <c r="B4" s="24">
        <v>135613252.95999998</v>
      </c>
      <c r="C4" s="25">
        <v>229840160.59</v>
      </c>
      <c r="D4" s="19">
        <v>26055777.939999998</v>
      </c>
      <c r="E4" s="20">
        <v>36930547.949999996</v>
      </c>
      <c r="F4" s="21">
        <v>144194143.03999999</v>
      </c>
      <c r="G4" s="22">
        <v>38401488.289999999</v>
      </c>
      <c r="H4" s="19">
        <v>4809551.0599999996</v>
      </c>
      <c r="I4" s="23">
        <v>615844921.82999992</v>
      </c>
    </row>
    <row r="5" spans="1:9" ht="15" customHeight="1">
      <c r="A5" s="18" t="s">
        <v>10</v>
      </c>
      <c r="B5" s="24">
        <v>165147758.83999997</v>
      </c>
      <c r="C5" s="25">
        <v>284462561.47000003</v>
      </c>
      <c r="D5" s="19">
        <v>45013177.530000001</v>
      </c>
      <c r="E5" s="20">
        <v>40046287.770000003</v>
      </c>
      <c r="F5" s="21">
        <v>175655868.74998915</v>
      </c>
      <c r="G5" s="22">
        <v>38356355.560000002</v>
      </c>
      <c r="H5" s="19">
        <v>7342695.1180000007</v>
      </c>
      <c r="I5" s="23">
        <v>756024705.03798914</v>
      </c>
    </row>
    <row r="6" spans="1:9" ht="15" customHeight="1">
      <c r="A6" s="18" t="s">
        <v>11</v>
      </c>
      <c r="B6" s="24">
        <v>181828450.47</v>
      </c>
      <c r="C6" s="25">
        <v>297969244.92000002</v>
      </c>
      <c r="D6" s="19">
        <v>56530325.569999993</v>
      </c>
      <c r="E6" s="20">
        <v>39305601.149999999</v>
      </c>
      <c r="F6" s="21">
        <v>180151426.47</v>
      </c>
      <c r="G6" s="22">
        <v>39038408.210000016</v>
      </c>
      <c r="H6" s="19">
        <v>9031290.1909999996</v>
      </c>
      <c r="I6" s="23">
        <v>803854746.98100007</v>
      </c>
    </row>
    <row r="7" spans="1:9" ht="15" customHeight="1">
      <c r="A7" s="18" t="s">
        <v>24</v>
      </c>
      <c r="B7" s="24">
        <v>151004129</v>
      </c>
      <c r="C7" s="25">
        <v>282866115</v>
      </c>
      <c r="D7" s="19">
        <v>53550107</v>
      </c>
      <c r="E7" s="20">
        <v>33957579</v>
      </c>
      <c r="F7" s="21">
        <v>196937978.62993783</v>
      </c>
      <c r="G7" s="22">
        <v>43520580.579999998</v>
      </c>
      <c r="H7" s="19">
        <v>8707250.9500000011</v>
      </c>
      <c r="I7" s="23">
        <v>770543740.15993786</v>
      </c>
    </row>
    <row r="8" spans="1:9" ht="15" customHeight="1">
      <c r="A8" s="18" t="s">
        <v>26</v>
      </c>
      <c r="B8" s="24">
        <v>187667728.53999999</v>
      </c>
      <c r="C8" s="25">
        <v>276168552</v>
      </c>
      <c r="D8" s="19">
        <v>51792995.829999998</v>
      </c>
      <c r="E8" s="20">
        <v>45482871.870000005</v>
      </c>
      <c r="F8" s="21">
        <v>176197102.84999996</v>
      </c>
      <c r="G8" s="22">
        <v>40151615.079999998</v>
      </c>
      <c r="H8" s="19">
        <v>6965796.5340000009</v>
      </c>
      <c r="I8" s="23">
        <v>784426662.704</v>
      </c>
    </row>
    <row r="9" spans="1:9" ht="15" customHeight="1">
      <c r="A9" s="18" t="s">
        <v>27</v>
      </c>
      <c r="B9" s="24">
        <v>162637012</v>
      </c>
      <c r="C9" s="25">
        <v>224850434</v>
      </c>
      <c r="D9" s="19">
        <v>51069446</v>
      </c>
      <c r="E9" s="20">
        <v>32732613</v>
      </c>
      <c r="F9" s="21">
        <v>257002372.22</v>
      </c>
      <c r="G9" s="22">
        <v>46789178.520000011</v>
      </c>
      <c r="H9" s="19">
        <v>6326857.1600000001</v>
      </c>
      <c r="I9" s="23">
        <v>781407912.89999998</v>
      </c>
    </row>
    <row r="10" spans="1:9" ht="15" customHeight="1">
      <c r="A10" s="18" t="s">
        <v>28</v>
      </c>
      <c r="B10" s="24">
        <v>142020653.53999999</v>
      </c>
      <c r="C10" s="25">
        <v>253745095.87</v>
      </c>
      <c r="D10" s="19">
        <v>39252412.390000001</v>
      </c>
      <c r="E10" s="20">
        <v>34527894.060000002</v>
      </c>
      <c r="F10" s="21">
        <v>323320911.66000003</v>
      </c>
      <c r="G10" s="22">
        <v>37820297.329999998</v>
      </c>
      <c r="H10" s="19">
        <v>4152031.11</v>
      </c>
      <c r="I10" s="23">
        <v>834839295.95999992</v>
      </c>
    </row>
    <row r="11" spans="1:9" ht="15" customHeight="1">
      <c r="A11" s="18" t="s">
        <v>29</v>
      </c>
      <c r="B11" s="24">
        <v>164710278.38</v>
      </c>
      <c r="C11" s="25">
        <v>225715725.25999996</v>
      </c>
      <c r="D11" s="19">
        <v>34782054.230000004</v>
      </c>
      <c r="E11" s="20">
        <v>29919743.419999998</v>
      </c>
      <c r="F11" s="21">
        <v>281078455.5</v>
      </c>
      <c r="G11" s="22">
        <v>37149671.199999996</v>
      </c>
      <c r="H11" s="19">
        <v>1442790.5099999998</v>
      </c>
      <c r="I11" s="23">
        <v>774798718.49999988</v>
      </c>
    </row>
    <row r="12" spans="1:9" ht="15" customHeight="1">
      <c r="A12" s="18" t="s">
        <v>31</v>
      </c>
      <c r="B12" s="24">
        <v>196505244.50000003</v>
      </c>
      <c r="C12" s="25">
        <v>247093873.05999994</v>
      </c>
      <c r="D12" s="19">
        <v>42278033.549999997</v>
      </c>
      <c r="E12" s="20">
        <v>35402822.659999996</v>
      </c>
      <c r="F12" s="21">
        <v>192826453.06</v>
      </c>
      <c r="G12" s="22">
        <v>44483360.990000002</v>
      </c>
      <c r="H12" s="19">
        <v>5955842.6699999999</v>
      </c>
      <c r="I12" s="23">
        <v>764545630.48999989</v>
      </c>
    </row>
    <row r="13" spans="1:9" ht="15" customHeight="1">
      <c r="A13" s="18" t="s">
        <v>33</v>
      </c>
      <c r="B13" s="24">
        <v>165634704.99000001</v>
      </c>
      <c r="C13" s="25">
        <v>222330946.56000003</v>
      </c>
      <c r="D13" s="19">
        <v>57711291.030000009</v>
      </c>
      <c r="E13" s="20">
        <v>34941825.530000001</v>
      </c>
      <c r="F13" s="21">
        <v>192770467.55000001</v>
      </c>
      <c r="G13" s="22">
        <v>39917655.589999996</v>
      </c>
      <c r="H13" s="19">
        <v>5949716.2899999991</v>
      </c>
      <c r="I13" s="23">
        <v>719256607.54000008</v>
      </c>
    </row>
    <row r="14" spans="1:9" ht="15" customHeight="1">
      <c r="A14" s="18" t="s">
        <v>49</v>
      </c>
      <c r="B14" s="24">
        <v>187860136.59999996</v>
      </c>
      <c r="C14" s="25">
        <v>269900666.66000003</v>
      </c>
      <c r="D14" s="19">
        <v>44633251.330000006</v>
      </c>
      <c r="E14" s="20">
        <v>40745022.350000001</v>
      </c>
      <c r="F14" s="21">
        <v>148321549.28999999</v>
      </c>
      <c r="G14" s="22">
        <v>52341631.470000006</v>
      </c>
      <c r="H14" s="19">
        <v>6098567.9099999992</v>
      </c>
      <c r="I14" s="23">
        <v>749900825.6099999</v>
      </c>
    </row>
    <row r="15" spans="1:9" ht="15" customHeight="1">
      <c r="A15" s="18" t="s">
        <v>62</v>
      </c>
      <c r="B15" s="24">
        <v>170352686.35999998</v>
      </c>
      <c r="C15" s="25">
        <v>259952129.06999999</v>
      </c>
      <c r="D15" s="19">
        <v>35441349.510000005</v>
      </c>
      <c r="E15" s="20">
        <v>27692655.579999998</v>
      </c>
      <c r="F15" s="21">
        <v>179093960.73000002</v>
      </c>
      <c r="G15" s="22">
        <v>51270968.091200002</v>
      </c>
      <c r="H15" s="19">
        <v>6365945.2199999997</v>
      </c>
      <c r="I15" s="23">
        <v>730169694.56120002</v>
      </c>
    </row>
    <row r="16" spans="1:9" ht="15" customHeight="1" thickBot="1">
      <c r="A16" s="26" t="s">
        <v>64</v>
      </c>
      <c r="B16" s="27">
        <f t="shared" ref="B16:I16" si="0">+B46</f>
        <v>23185549.099999994</v>
      </c>
      <c r="C16" s="28">
        <f t="shared" si="0"/>
        <v>45708913.870000005</v>
      </c>
      <c r="D16" s="29">
        <f t="shared" si="0"/>
        <v>4309900.3600000013</v>
      </c>
      <c r="E16" s="30">
        <f t="shared" si="0"/>
        <v>7967906.5300000003</v>
      </c>
      <c r="F16" s="31">
        <f t="shared" si="0"/>
        <v>18037660.140000001</v>
      </c>
      <c r="G16" s="32">
        <f t="shared" si="0"/>
        <v>9349132.120000001</v>
      </c>
      <c r="H16" s="29">
        <f t="shared" si="0"/>
        <v>346124.92</v>
      </c>
      <c r="I16" s="33">
        <f t="shared" si="0"/>
        <v>108905187.04000001</v>
      </c>
    </row>
    <row r="17" spans="1:27" ht="36.75" thickBot="1">
      <c r="A17" s="34" t="s">
        <v>54</v>
      </c>
      <c r="B17" s="35"/>
      <c r="C17" s="35"/>
      <c r="D17" s="35"/>
      <c r="E17" s="35"/>
      <c r="F17" s="35"/>
      <c r="G17" s="35"/>
      <c r="H17" s="35"/>
      <c r="I17" s="35"/>
      <c r="S17" s="34" t="str">
        <f>+A17</f>
        <v>GTA Enforced Tax Collections 2015-2016</v>
      </c>
      <c r="T17" s="35"/>
      <c r="U17" s="35"/>
      <c r="V17" s="35"/>
      <c r="W17" s="35"/>
      <c r="X17" s="35"/>
      <c r="Y17" s="35"/>
      <c r="Z17" s="35"/>
      <c r="AA17" s="35"/>
    </row>
    <row r="18" spans="1:27" ht="39" thickBot="1">
      <c r="A18" s="11" t="s">
        <v>60</v>
      </c>
      <c r="B18" s="12" t="s">
        <v>1</v>
      </c>
      <c r="C18" s="13" t="s">
        <v>2</v>
      </c>
      <c r="D18" s="11" t="s">
        <v>3</v>
      </c>
      <c r="E18" s="14" t="s">
        <v>4</v>
      </c>
      <c r="F18" s="15" t="s">
        <v>5</v>
      </c>
      <c r="G18" s="14" t="s">
        <v>25</v>
      </c>
      <c r="H18" s="16" t="s">
        <v>6</v>
      </c>
      <c r="I18" s="17" t="s">
        <v>7</v>
      </c>
      <c r="S18" s="11" t="str">
        <f t="shared" ref="S18:S48" si="1">+A18</f>
        <v>FY 2015-2016</v>
      </c>
      <c r="T18" s="12" t="str">
        <f t="shared" ref="T18:T48" si="2">+B18</f>
        <v>Bills</v>
      </c>
      <c r="U18" s="13" t="str">
        <f t="shared" ref="U18:U48" si="3">+C18</f>
        <v>Delinquencies</v>
      </c>
      <c r="V18" s="11" t="str">
        <f t="shared" ref="V18:V48" si="4">+D18</f>
        <v>Warrants</v>
      </c>
      <c r="W18" s="14" t="str">
        <f t="shared" ref="W18:W48" si="5">+E18</f>
        <v>Returned
Items</v>
      </c>
      <c r="X18" s="15" t="str">
        <f t="shared" ref="X18:X48" si="6">+F18</f>
        <v>Audits</v>
      </c>
      <c r="Y18" s="14" t="str">
        <f t="shared" ref="Y18:Y48" si="7">+G18</f>
        <v>Compliance Campaigns</v>
      </c>
      <c r="Z18" s="16" t="str">
        <f t="shared" ref="Z18:Z48" si="8">+H18</f>
        <v>Unregistered
Taxpayer
Identification</v>
      </c>
      <c r="AA18" s="17" t="str">
        <f t="shared" ref="AA18:AA48" si="9">+I18</f>
        <v>Total</v>
      </c>
    </row>
    <row r="19" spans="1:27" ht="15.75">
      <c r="A19" s="36">
        <v>42186</v>
      </c>
      <c r="B19" s="37">
        <v>17478613.370000005</v>
      </c>
      <c r="C19" s="38">
        <v>20273619.189999998</v>
      </c>
      <c r="D19" s="39">
        <v>3232254.38</v>
      </c>
      <c r="E19" s="40">
        <v>2543835.8400000003</v>
      </c>
      <c r="F19" s="94">
        <v>11409569.970000001</v>
      </c>
      <c r="G19" s="41">
        <v>9647997.1799999997</v>
      </c>
      <c r="H19" s="39">
        <v>226438.75</v>
      </c>
      <c r="I19" s="42">
        <v>64812328.680000007</v>
      </c>
      <c r="S19" s="36">
        <f t="shared" si="1"/>
        <v>42186</v>
      </c>
      <c r="T19" s="37">
        <f t="shared" si="2"/>
        <v>17478613.370000005</v>
      </c>
      <c r="U19" s="38">
        <f t="shared" si="3"/>
        <v>20273619.189999998</v>
      </c>
      <c r="V19" s="39">
        <f t="shared" si="4"/>
        <v>3232254.38</v>
      </c>
      <c r="W19" s="40">
        <f t="shared" si="5"/>
        <v>2543835.8400000003</v>
      </c>
      <c r="X19" s="94">
        <f t="shared" si="6"/>
        <v>11409569.970000001</v>
      </c>
      <c r="Y19" s="41">
        <f t="shared" si="7"/>
        <v>9647997.1799999997</v>
      </c>
      <c r="Z19" s="39">
        <f t="shared" si="8"/>
        <v>226438.75</v>
      </c>
      <c r="AA19" s="42">
        <f t="shared" si="9"/>
        <v>64812328.680000007</v>
      </c>
    </row>
    <row r="20" spans="1:27" ht="15.75">
      <c r="A20" s="43">
        <v>42217</v>
      </c>
      <c r="B20" s="44">
        <v>10006750.850000001</v>
      </c>
      <c r="C20" s="45">
        <v>20757533.119999997</v>
      </c>
      <c r="D20" s="46">
        <v>3260043.74</v>
      </c>
      <c r="E20" s="47">
        <v>2122479.6900000004</v>
      </c>
      <c r="F20" s="95">
        <v>9680138.2200000007</v>
      </c>
      <c r="G20" s="48">
        <v>5278923.21</v>
      </c>
      <c r="H20" s="46">
        <v>50807.5</v>
      </c>
      <c r="I20" s="49">
        <v>51156676.329999998</v>
      </c>
      <c r="S20" s="43">
        <f t="shared" si="1"/>
        <v>42217</v>
      </c>
      <c r="T20" s="44">
        <f t="shared" si="2"/>
        <v>10006750.850000001</v>
      </c>
      <c r="U20" s="45">
        <f t="shared" si="3"/>
        <v>20757533.119999997</v>
      </c>
      <c r="V20" s="46">
        <f t="shared" si="4"/>
        <v>3260043.74</v>
      </c>
      <c r="W20" s="47">
        <f t="shared" si="5"/>
        <v>2122479.6900000004</v>
      </c>
      <c r="X20" s="95">
        <f t="shared" si="6"/>
        <v>9680138.2200000007</v>
      </c>
      <c r="Y20" s="48">
        <f t="shared" si="7"/>
        <v>5278923.21</v>
      </c>
      <c r="Z20" s="46">
        <f t="shared" si="8"/>
        <v>50807.5</v>
      </c>
      <c r="AA20" s="49">
        <f t="shared" si="9"/>
        <v>51156676.329999998</v>
      </c>
    </row>
    <row r="21" spans="1:27" ht="15.75">
      <c r="A21" s="43">
        <v>42248</v>
      </c>
      <c r="B21" s="44">
        <v>13377501.659999998</v>
      </c>
      <c r="C21" s="45">
        <v>19588987.890000001</v>
      </c>
      <c r="D21" s="46">
        <v>2764651.5799999996</v>
      </c>
      <c r="E21" s="47">
        <v>2145506.15</v>
      </c>
      <c r="F21" s="95">
        <v>15617513.939999999</v>
      </c>
      <c r="G21" s="48">
        <v>-1759502.5599999998</v>
      </c>
      <c r="H21" s="46">
        <v>79690.17</v>
      </c>
      <c r="I21" s="49">
        <v>51814348.829999991</v>
      </c>
      <c r="S21" s="43">
        <f t="shared" si="1"/>
        <v>42248</v>
      </c>
      <c r="T21" s="44">
        <f t="shared" si="2"/>
        <v>13377501.659999998</v>
      </c>
      <c r="U21" s="45">
        <f t="shared" si="3"/>
        <v>19588987.890000001</v>
      </c>
      <c r="V21" s="46">
        <f t="shared" si="4"/>
        <v>2764651.5799999996</v>
      </c>
      <c r="W21" s="47">
        <f t="shared" si="5"/>
        <v>2145506.15</v>
      </c>
      <c r="X21" s="95">
        <f t="shared" si="6"/>
        <v>15617513.939999999</v>
      </c>
      <c r="Y21" s="48">
        <f t="shared" si="7"/>
        <v>-1759502.5599999998</v>
      </c>
      <c r="Z21" s="46">
        <f t="shared" si="8"/>
        <v>79690.17</v>
      </c>
      <c r="AA21" s="49">
        <f t="shared" si="9"/>
        <v>51814348.829999991</v>
      </c>
    </row>
    <row r="22" spans="1:27" ht="15.75">
      <c r="A22" s="43">
        <v>42278</v>
      </c>
      <c r="B22" s="44">
        <v>23811356.080000002</v>
      </c>
      <c r="C22" s="45">
        <v>18128547.210000001</v>
      </c>
      <c r="D22" s="46">
        <v>3409613.13</v>
      </c>
      <c r="E22" s="47">
        <v>2198575.83</v>
      </c>
      <c r="F22" s="95">
        <v>14758743.289999999</v>
      </c>
      <c r="G22" s="48">
        <v>7878021.8800000008</v>
      </c>
      <c r="H22" s="46">
        <v>128349.13</v>
      </c>
      <c r="I22" s="49">
        <v>70313206.549999997</v>
      </c>
      <c r="S22" s="43">
        <f t="shared" si="1"/>
        <v>42278</v>
      </c>
      <c r="T22" s="44">
        <f t="shared" si="2"/>
        <v>23811356.080000002</v>
      </c>
      <c r="U22" s="45">
        <f t="shared" si="3"/>
        <v>18128547.210000001</v>
      </c>
      <c r="V22" s="46">
        <f t="shared" si="4"/>
        <v>3409613.13</v>
      </c>
      <c r="W22" s="47">
        <f t="shared" si="5"/>
        <v>2198575.83</v>
      </c>
      <c r="X22" s="95">
        <f t="shared" si="6"/>
        <v>14758743.289999999</v>
      </c>
      <c r="Y22" s="48">
        <f t="shared" si="7"/>
        <v>7878021.8800000008</v>
      </c>
      <c r="Z22" s="46">
        <f t="shared" si="8"/>
        <v>128349.13</v>
      </c>
      <c r="AA22" s="49">
        <f t="shared" si="9"/>
        <v>70313206.549999997</v>
      </c>
    </row>
    <row r="23" spans="1:27" ht="15.75">
      <c r="A23" s="43">
        <v>42309</v>
      </c>
      <c r="B23" s="44">
        <v>2161416.66</v>
      </c>
      <c r="C23" s="45">
        <v>15287892.370000001</v>
      </c>
      <c r="D23" s="46">
        <v>2390665.59</v>
      </c>
      <c r="E23" s="47">
        <v>962813.72999999986</v>
      </c>
      <c r="F23" s="95">
        <v>8607260.2000000011</v>
      </c>
      <c r="G23" s="48">
        <v>3315490.7700000005</v>
      </c>
      <c r="H23" s="46">
        <v>227652.78</v>
      </c>
      <c r="I23" s="49">
        <v>32953192.100000005</v>
      </c>
      <c r="S23" s="43">
        <f t="shared" si="1"/>
        <v>42309</v>
      </c>
      <c r="T23" s="44">
        <f t="shared" si="2"/>
        <v>2161416.66</v>
      </c>
      <c r="U23" s="45">
        <f t="shared" si="3"/>
        <v>15287892.370000001</v>
      </c>
      <c r="V23" s="46">
        <f t="shared" si="4"/>
        <v>2390665.59</v>
      </c>
      <c r="W23" s="47">
        <f t="shared" si="5"/>
        <v>962813.72999999986</v>
      </c>
      <c r="X23" s="95">
        <f t="shared" si="6"/>
        <v>8607260.2000000011</v>
      </c>
      <c r="Y23" s="48">
        <f t="shared" si="7"/>
        <v>3315490.7700000005</v>
      </c>
      <c r="Z23" s="46">
        <f t="shared" si="8"/>
        <v>227652.78</v>
      </c>
      <c r="AA23" s="49">
        <f t="shared" si="9"/>
        <v>32953192.100000005</v>
      </c>
    </row>
    <row r="24" spans="1:27" ht="15.75">
      <c r="A24" s="43">
        <v>42339</v>
      </c>
      <c r="B24" s="44">
        <v>13662247.500000002</v>
      </c>
      <c r="C24" s="45">
        <v>19381178.82</v>
      </c>
      <c r="D24" s="46">
        <v>2766014.6899999995</v>
      </c>
      <c r="E24" s="47">
        <v>1832715.06</v>
      </c>
      <c r="F24" s="95">
        <v>12314036.370000001</v>
      </c>
      <c r="G24" s="48">
        <v>3220140.0912000006</v>
      </c>
      <c r="H24" s="46">
        <v>309077.34999999998</v>
      </c>
      <c r="I24" s="49">
        <v>53485409.881200001</v>
      </c>
      <c r="S24" s="43">
        <f t="shared" si="1"/>
        <v>42339</v>
      </c>
      <c r="T24" s="44">
        <f t="shared" si="2"/>
        <v>13662247.500000002</v>
      </c>
      <c r="U24" s="45">
        <f t="shared" si="3"/>
        <v>19381178.82</v>
      </c>
      <c r="V24" s="46">
        <f t="shared" si="4"/>
        <v>2766014.6899999995</v>
      </c>
      <c r="W24" s="47">
        <f t="shared" si="5"/>
        <v>1832715.06</v>
      </c>
      <c r="X24" s="95">
        <f t="shared" si="6"/>
        <v>12314036.370000001</v>
      </c>
      <c r="Y24" s="48">
        <f t="shared" si="7"/>
        <v>3220140.0912000006</v>
      </c>
      <c r="Z24" s="46">
        <f t="shared" si="8"/>
        <v>309077.34999999998</v>
      </c>
      <c r="AA24" s="49">
        <f t="shared" si="9"/>
        <v>53485409.881200001</v>
      </c>
    </row>
    <row r="25" spans="1:27" ht="15.75">
      <c r="A25" s="50">
        <v>42370</v>
      </c>
      <c r="B25" s="51">
        <v>9702656.3800000008</v>
      </c>
      <c r="C25" s="52">
        <v>18745293.300000004</v>
      </c>
      <c r="D25" s="53">
        <v>2463156.1800000002</v>
      </c>
      <c r="E25" s="54">
        <v>4930914.21</v>
      </c>
      <c r="F25" s="96">
        <v>29038305.470000003</v>
      </c>
      <c r="G25" s="55">
        <v>3596414.9499999997</v>
      </c>
      <c r="H25" s="53">
        <v>582873.86</v>
      </c>
      <c r="I25" s="56">
        <v>69059614.350000009</v>
      </c>
      <c r="S25" s="50">
        <f t="shared" si="1"/>
        <v>42370</v>
      </c>
      <c r="T25" s="51">
        <f t="shared" si="2"/>
        <v>9702656.3800000008</v>
      </c>
      <c r="U25" s="52">
        <f t="shared" si="3"/>
        <v>18745293.300000004</v>
      </c>
      <c r="V25" s="53">
        <f t="shared" si="4"/>
        <v>2463156.1800000002</v>
      </c>
      <c r="W25" s="54">
        <f t="shared" si="5"/>
        <v>4930914.21</v>
      </c>
      <c r="X25" s="96">
        <f t="shared" si="6"/>
        <v>29038305.470000003</v>
      </c>
      <c r="Y25" s="55">
        <f t="shared" si="7"/>
        <v>3596414.9499999997</v>
      </c>
      <c r="Z25" s="53">
        <f t="shared" si="8"/>
        <v>582873.86</v>
      </c>
      <c r="AA25" s="56">
        <f t="shared" si="9"/>
        <v>69059614.350000009</v>
      </c>
    </row>
    <row r="26" spans="1:27" ht="15.75">
      <c r="A26" s="50">
        <v>42401</v>
      </c>
      <c r="B26" s="51">
        <v>25630415.049999997</v>
      </c>
      <c r="C26" s="52">
        <v>20302363.040000003</v>
      </c>
      <c r="D26" s="53">
        <v>2606208.7999999998</v>
      </c>
      <c r="E26" s="54">
        <v>759364.32000000007</v>
      </c>
      <c r="F26" s="96">
        <v>23035125.859999999</v>
      </c>
      <c r="G26" s="55">
        <v>4197620.5999999996</v>
      </c>
      <c r="H26" s="53">
        <v>430787.52</v>
      </c>
      <c r="I26" s="56">
        <v>76961885.189999983</v>
      </c>
      <c r="S26" s="50">
        <f t="shared" si="1"/>
        <v>42401</v>
      </c>
      <c r="T26" s="51">
        <f t="shared" si="2"/>
        <v>25630415.049999997</v>
      </c>
      <c r="U26" s="52">
        <f t="shared" si="3"/>
        <v>20302363.040000003</v>
      </c>
      <c r="V26" s="53">
        <f t="shared" si="4"/>
        <v>2606208.7999999998</v>
      </c>
      <c r="W26" s="54">
        <f t="shared" si="5"/>
        <v>759364.32000000007</v>
      </c>
      <c r="X26" s="96">
        <f t="shared" si="6"/>
        <v>23035125.859999999</v>
      </c>
      <c r="Y26" s="55">
        <f t="shared" si="7"/>
        <v>4197620.5999999996</v>
      </c>
      <c r="Z26" s="53">
        <f t="shared" si="8"/>
        <v>430787.52</v>
      </c>
      <c r="AA26" s="56">
        <f t="shared" si="9"/>
        <v>76961885.189999983</v>
      </c>
    </row>
    <row r="27" spans="1:27" ht="15.75">
      <c r="A27" s="50">
        <v>42430</v>
      </c>
      <c r="B27" s="51">
        <v>24753301.959999997</v>
      </c>
      <c r="C27" s="52">
        <v>22203204.359999996</v>
      </c>
      <c r="D27" s="53">
        <v>3680496.0500000007</v>
      </c>
      <c r="E27" s="54">
        <v>3763449.6799999997</v>
      </c>
      <c r="F27" s="96">
        <v>14070751.850000001</v>
      </c>
      <c r="G27" s="55">
        <v>3227828.189999999</v>
      </c>
      <c r="H27" s="53">
        <v>1527144.65</v>
      </c>
      <c r="I27" s="56">
        <v>73226176.739999995</v>
      </c>
      <c r="S27" s="50">
        <f t="shared" si="1"/>
        <v>42430</v>
      </c>
      <c r="T27" s="51">
        <f t="shared" si="2"/>
        <v>24753301.959999997</v>
      </c>
      <c r="U27" s="52">
        <f t="shared" si="3"/>
        <v>22203204.359999996</v>
      </c>
      <c r="V27" s="53">
        <f t="shared" si="4"/>
        <v>3680496.0500000007</v>
      </c>
      <c r="W27" s="54">
        <f t="shared" si="5"/>
        <v>3763449.6799999997</v>
      </c>
      <c r="X27" s="96">
        <f t="shared" si="6"/>
        <v>14070751.850000001</v>
      </c>
      <c r="Y27" s="55">
        <f t="shared" si="7"/>
        <v>3227828.189999999</v>
      </c>
      <c r="Z27" s="53">
        <f t="shared" si="8"/>
        <v>1527144.65</v>
      </c>
      <c r="AA27" s="56">
        <f t="shared" si="9"/>
        <v>73226176.739999995</v>
      </c>
    </row>
    <row r="28" spans="1:27" ht="15.75">
      <c r="A28" s="50">
        <v>42461</v>
      </c>
      <c r="B28" s="51">
        <v>-10901861.810000002</v>
      </c>
      <c r="C28" s="52">
        <v>21264464.320000004</v>
      </c>
      <c r="D28" s="53">
        <v>3479658.21</v>
      </c>
      <c r="E28" s="54">
        <v>2232662.31</v>
      </c>
      <c r="F28" s="96">
        <v>11074190.280000003</v>
      </c>
      <c r="G28" s="55">
        <v>3470619.14</v>
      </c>
      <c r="H28" s="53">
        <v>387068.52</v>
      </c>
      <c r="I28" s="56">
        <v>31006800.970000006</v>
      </c>
      <c r="S28" s="50">
        <f t="shared" si="1"/>
        <v>42461</v>
      </c>
      <c r="T28" s="51">
        <f t="shared" si="2"/>
        <v>-10901861.810000002</v>
      </c>
      <c r="U28" s="52">
        <f t="shared" si="3"/>
        <v>21264464.320000004</v>
      </c>
      <c r="V28" s="53">
        <f t="shared" si="4"/>
        <v>3479658.21</v>
      </c>
      <c r="W28" s="54">
        <f t="shared" si="5"/>
        <v>2232662.31</v>
      </c>
      <c r="X28" s="96">
        <f t="shared" si="6"/>
        <v>11074190.280000003</v>
      </c>
      <c r="Y28" s="55">
        <f t="shared" si="7"/>
        <v>3470619.14</v>
      </c>
      <c r="Z28" s="53">
        <f t="shared" si="8"/>
        <v>387068.52</v>
      </c>
      <c r="AA28" s="56">
        <f t="shared" si="9"/>
        <v>31006800.970000006</v>
      </c>
    </row>
    <row r="29" spans="1:27" ht="15.75">
      <c r="A29" s="50">
        <v>42491</v>
      </c>
      <c r="B29" s="51">
        <v>20750992.649999999</v>
      </c>
      <c r="C29" s="52">
        <v>41086150.370000005</v>
      </c>
      <c r="D29" s="53">
        <v>2726895.66</v>
      </c>
      <c r="E29" s="54">
        <v>2968062.6999999997</v>
      </c>
      <c r="F29" s="96">
        <v>12295521.010000002</v>
      </c>
      <c r="G29" s="55">
        <v>4117418.1799999997</v>
      </c>
      <c r="H29" s="53">
        <v>2296488.89</v>
      </c>
      <c r="I29" s="56">
        <v>86241529.460000023</v>
      </c>
      <c r="S29" s="50">
        <f t="shared" si="1"/>
        <v>42491</v>
      </c>
      <c r="T29" s="51">
        <f t="shared" si="2"/>
        <v>20750992.649999999</v>
      </c>
      <c r="U29" s="52">
        <f t="shared" si="3"/>
        <v>41086150.370000005</v>
      </c>
      <c r="V29" s="53">
        <f t="shared" si="4"/>
        <v>2726895.66</v>
      </c>
      <c r="W29" s="54">
        <f t="shared" si="5"/>
        <v>2968062.6999999997</v>
      </c>
      <c r="X29" s="96">
        <f t="shared" si="6"/>
        <v>12295521.010000002</v>
      </c>
      <c r="Y29" s="55">
        <f t="shared" si="7"/>
        <v>4117418.1799999997</v>
      </c>
      <c r="Z29" s="53">
        <f t="shared" si="8"/>
        <v>2296488.89</v>
      </c>
      <c r="AA29" s="56">
        <f t="shared" si="9"/>
        <v>86241529.460000023</v>
      </c>
    </row>
    <row r="30" spans="1:27" ht="16.5" thickBot="1">
      <c r="A30" s="57">
        <v>42522</v>
      </c>
      <c r="B30" s="51">
        <v>19919296.009999998</v>
      </c>
      <c r="C30" s="52">
        <v>22932895.080000002</v>
      </c>
      <c r="D30" s="58">
        <v>2661691.5000000005</v>
      </c>
      <c r="E30" s="59">
        <v>1232276.06</v>
      </c>
      <c r="F30" s="97">
        <v>17192804.270000003</v>
      </c>
      <c r="G30" s="60">
        <v>5079996.46</v>
      </c>
      <c r="H30" s="53">
        <v>119566.1</v>
      </c>
      <c r="I30" s="61">
        <v>69138525.480000004</v>
      </c>
      <c r="S30" s="57">
        <f t="shared" si="1"/>
        <v>42522</v>
      </c>
      <c r="T30" s="51">
        <f t="shared" si="2"/>
        <v>19919296.009999998</v>
      </c>
      <c r="U30" s="52">
        <f t="shared" si="3"/>
        <v>22932895.080000002</v>
      </c>
      <c r="V30" s="58">
        <f t="shared" si="4"/>
        <v>2661691.5000000005</v>
      </c>
      <c r="W30" s="59">
        <f t="shared" si="5"/>
        <v>1232276.06</v>
      </c>
      <c r="X30" s="97">
        <f t="shared" si="6"/>
        <v>17192804.270000003</v>
      </c>
      <c r="Y30" s="60">
        <f t="shared" si="7"/>
        <v>5079996.46</v>
      </c>
      <c r="Z30" s="53">
        <f t="shared" si="8"/>
        <v>119566.1</v>
      </c>
      <c r="AA30" s="61">
        <f t="shared" si="9"/>
        <v>69138525.480000004</v>
      </c>
    </row>
    <row r="31" spans="1:27" ht="21.75" thickTop="1" thickBot="1">
      <c r="A31" s="62" t="s">
        <v>7</v>
      </c>
      <c r="B31" s="63">
        <v>170352686.35999998</v>
      </c>
      <c r="C31" s="64">
        <v>259952129.06999999</v>
      </c>
      <c r="D31" s="65">
        <v>35441349.510000005</v>
      </c>
      <c r="E31" s="66">
        <v>27692655.579999998</v>
      </c>
      <c r="F31" s="67">
        <v>179093960.73000002</v>
      </c>
      <c r="G31" s="68">
        <v>51270968.091200002</v>
      </c>
      <c r="H31" s="69">
        <v>6365945.2199999997</v>
      </c>
      <c r="I31" s="70">
        <v>730169694.56120002</v>
      </c>
      <c r="S31" s="62" t="str">
        <f t="shared" si="1"/>
        <v>Total</v>
      </c>
      <c r="T31" s="63">
        <f t="shared" si="2"/>
        <v>170352686.35999998</v>
      </c>
      <c r="U31" s="64">
        <f t="shared" si="3"/>
        <v>259952129.06999999</v>
      </c>
      <c r="V31" s="65">
        <f t="shared" si="4"/>
        <v>35441349.510000005</v>
      </c>
      <c r="W31" s="66">
        <f t="shared" si="5"/>
        <v>27692655.579999998</v>
      </c>
      <c r="X31" s="67">
        <f t="shared" si="6"/>
        <v>179093960.73000002</v>
      </c>
      <c r="Y31" s="68">
        <f t="shared" si="7"/>
        <v>51270968.091200002</v>
      </c>
      <c r="Z31" s="69">
        <f t="shared" si="8"/>
        <v>6365945.2199999997</v>
      </c>
      <c r="AA31" s="70">
        <f t="shared" si="9"/>
        <v>730169694.56120002</v>
      </c>
    </row>
    <row r="32" spans="1:27" ht="36.75" thickBot="1">
      <c r="A32" s="34" t="s">
        <v>65</v>
      </c>
      <c r="B32" s="35"/>
      <c r="C32" s="35"/>
      <c r="D32" s="35"/>
      <c r="E32" s="35"/>
      <c r="F32" s="35"/>
      <c r="G32" s="35"/>
      <c r="H32" s="35"/>
      <c r="I32" s="35"/>
      <c r="S32" s="34" t="str">
        <f t="shared" si="1"/>
        <v>GTA Enforced Tax Collections 2016-2017</v>
      </c>
      <c r="T32" s="35"/>
      <c r="U32" s="35"/>
      <c r="V32" s="35"/>
      <c r="W32" s="35"/>
      <c r="X32" s="35"/>
      <c r="Y32" s="35"/>
      <c r="Z32" s="35"/>
      <c r="AA32" s="35"/>
    </row>
    <row r="33" spans="1:27" ht="39" thickBot="1">
      <c r="A33" s="11" t="s">
        <v>66</v>
      </c>
      <c r="B33" s="12" t="s">
        <v>1</v>
      </c>
      <c r="C33" s="13" t="s">
        <v>2</v>
      </c>
      <c r="D33" s="11" t="s">
        <v>3</v>
      </c>
      <c r="E33" s="14" t="s">
        <v>4</v>
      </c>
      <c r="F33" s="15" t="s">
        <v>5</v>
      </c>
      <c r="G33" s="14" t="s">
        <v>25</v>
      </c>
      <c r="H33" s="16" t="s">
        <v>6</v>
      </c>
      <c r="I33" s="17" t="s">
        <v>7</v>
      </c>
      <c r="N33" s="105"/>
      <c r="O33" s="105" t="str">
        <f>+A18</f>
        <v>FY 2015-2016</v>
      </c>
      <c r="P33" s="105" t="str">
        <f>+A33</f>
        <v>FY 2016-2017</v>
      </c>
      <c r="S33" s="11" t="str">
        <f t="shared" si="1"/>
        <v>FY 2016-2017</v>
      </c>
      <c r="T33" s="12" t="str">
        <f t="shared" si="2"/>
        <v>Bills</v>
      </c>
      <c r="U33" s="13" t="str">
        <f t="shared" si="3"/>
        <v>Delinquencies</v>
      </c>
      <c r="V33" s="11" t="str">
        <f t="shared" si="4"/>
        <v>Warrants</v>
      </c>
      <c r="W33" s="14" t="str">
        <f t="shared" si="5"/>
        <v>Returned
Items</v>
      </c>
      <c r="X33" s="15" t="str">
        <f t="shared" si="6"/>
        <v>Audits</v>
      </c>
      <c r="Y33" s="14" t="str">
        <f t="shared" si="7"/>
        <v>Compliance Campaigns</v>
      </c>
      <c r="Z33" s="16" t="str">
        <f t="shared" si="8"/>
        <v>Unregistered
Taxpayer
Identification</v>
      </c>
      <c r="AA33" s="17" t="str">
        <f t="shared" si="9"/>
        <v>Total</v>
      </c>
    </row>
    <row r="34" spans="1:27" ht="15.75">
      <c r="A34" s="71">
        <v>42552</v>
      </c>
      <c r="B34" s="72">
        <v>8663708.5399999991</v>
      </c>
      <c r="C34" s="73">
        <v>22154513.470000003</v>
      </c>
      <c r="D34" s="74">
        <v>1979395.3200000003</v>
      </c>
      <c r="E34" s="100">
        <v>6320750.54</v>
      </c>
      <c r="F34" s="98">
        <v>7894300.6400000006</v>
      </c>
      <c r="G34" s="75">
        <v>5793877.120000001</v>
      </c>
      <c r="H34" s="74">
        <v>242110.25</v>
      </c>
      <c r="I34" s="173">
        <f>SUM(B34:H34)</f>
        <v>53048655.88000001</v>
      </c>
      <c r="N34" s="106" t="s">
        <v>12</v>
      </c>
      <c r="O34" s="107">
        <f>+I19</f>
        <v>64812328.680000007</v>
      </c>
      <c r="P34" s="107">
        <f t="shared" ref="P34:P45" si="10">+I34</f>
        <v>53048655.88000001</v>
      </c>
      <c r="S34" s="71">
        <f t="shared" si="1"/>
        <v>42552</v>
      </c>
      <c r="T34" s="72">
        <f t="shared" si="2"/>
        <v>8663708.5399999991</v>
      </c>
      <c r="U34" s="73">
        <f t="shared" si="3"/>
        <v>22154513.470000003</v>
      </c>
      <c r="V34" s="74">
        <f t="shared" si="4"/>
        <v>1979395.3200000003</v>
      </c>
      <c r="W34" s="100">
        <f t="shared" si="5"/>
        <v>6320750.54</v>
      </c>
      <c r="X34" s="98">
        <f t="shared" si="6"/>
        <v>7894300.6400000006</v>
      </c>
      <c r="Y34" s="75">
        <f t="shared" si="7"/>
        <v>5793877.120000001</v>
      </c>
      <c r="Z34" s="74">
        <f t="shared" si="8"/>
        <v>242110.25</v>
      </c>
      <c r="AA34" s="173">
        <f t="shared" si="9"/>
        <v>53048655.88000001</v>
      </c>
    </row>
    <row r="35" spans="1:27" ht="16.5" thickBot="1">
      <c r="A35" s="76">
        <v>42583</v>
      </c>
      <c r="B35" s="77">
        <v>14521840.559999997</v>
      </c>
      <c r="C35" s="78">
        <v>23554400.400000002</v>
      </c>
      <c r="D35" s="79">
        <v>2330505.0400000005</v>
      </c>
      <c r="E35" s="101">
        <v>1647155.9900000002</v>
      </c>
      <c r="F35" s="99">
        <v>10143359.5</v>
      </c>
      <c r="G35" s="80">
        <v>3555255</v>
      </c>
      <c r="H35" s="79">
        <v>104014.67</v>
      </c>
      <c r="I35" s="176">
        <f t="shared" ref="I35:I45" si="11">SUM(B35:H35)</f>
        <v>55856531.160000004</v>
      </c>
      <c r="N35" s="106" t="s">
        <v>13</v>
      </c>
      <c r="O35" s="107">
        <f t="shared" ref="O35:O45" si="12">+I20</f>
        <v>51156676.329999998</v>
      </c>
      <c r="P35" s="107">
        <f t="shared" si="10"/>
        <v>55856531.160000004</v>
      </c>
      <c r="S35" s="76">
        <f t="shared" si="1"/>
        <v>42583</v>
      </c>
      <c r="T35" s="77">
        <f t="shared" si="2"/>
        <v>14521840.559999997</v>
      </c>
      <c r="U35" s="78">
        <f t="shared" si="3"/>
        <v>23554400.400000002</v>
      </c>
      <c r="V35" s="79">
        <f t="shared" si="4"/>
        <v>2330505.0400000005</v>
      </c>
      <c r="W35" s="101">
        <f t="shared" si="5"/>
        <v>1647155.9900000002</v>
      </c>
      <c r="X35" s="99">
        <f t="shared" si="6"/>
        <v>10143359.5</v>
      </c>
      <c r="Y35" s="80">
        <f t="shared" si="7"/>
        <v>3555255</v>
      </c>
      <c r="Z35" s="79">
        <f t="shared" si="8"/>
        <v>104014.67</v>
      </c>
      <c r="AA35" s="176">
        <f t="shared" si="9"/>
        <v>55856531.160000004</v>
      </c>
    </row>
    <row r="36" spans="1:27" ht="15.75">
      <c r="A36" s="71">
        <v>42614</v>
      </c>
      <c r="B36" s="77"/>
      <c r="C36" s="78"/>
      <c r="D36" s="79"/>
      <c r="E36" s="101"/>
      <c r="F36" s="99"/>
      <c r="G36" s="80"/>
      <c r="H36" s="79"/>
      <c r="I36" s="176">
        <f t="shared" si="11"/>
        <v>0</v>
      </c>
      <c r="N36" s="106" t="s">
        <v>14</v>
      </c>
      <c r="O36" s="107">
        <f t="shared" si="12"/>
        <v>51814348.829999991</v>
      </c>
      <c r="P36" s="107">
        <f t="shared" si="10"/>
        <v>0</v>
      </c>
      <c r="S36" s="71">
        <f t="shared" si="1"/>
        <v>42614</v>
      </c>
      <c r="T36" s="77">
        <f t="shared" si="2"/>
        <v>0</v>
      </c>
      <c r="U36" s="78">
        <f t="shared" si="3"/>
        <v>0</v>
      </c>
      <c r="V36" s="79">
        <f t="shared" si="4"/>
        <v>0</v>
      </c>
      <c r="W36" s="101">
        <f t="shared" si="5"/>
        <v>0</v>
      </c>
      <c r="X36" s="99">
        <f t="shared" si="6"/>
        <v>0</v>
      </c>
      <c r="Y36" s="80">
        <f t="shared" si="7"/>
        <v>0</v>
      </c>
      <c r="Z36" s="79">
        <f t="shared" si="8"/>
        <v>0</v>
      </c>
      <c r="AA36" s="176">
        <f t="shared" si="9"/>
        <v>0</v>
      </c>
    </row>
    <row r="37" spans="1:27" ht="16.5" thickBot="1">
      <c r="A37" s="76">
        <v>42644</v>
      </c>
      <c r="B37" s="77"/>
      <c r="C37" s="78"/>
      <c r="D37" s="79"/>
      <c r="E37" s="101"/>
      <c r="F37" s="99"/>
      <c r="G37" s="80"/>
      <c r="H37" s="79"/>
      <c r="I37" s="176">
        <f t="shared" si="11"/>
        <v>0</v>
      </c>
      <c r="J37" s="81"/>
      <c r="N37" s="106" t="s">
        <v>15</v>
      </c>
      <c r="O37" s="107">
        <f t="shared" si="12"/>
        <v>70313206.549999997</v>
      </c>
      <c r="P37" s="107">
        <f t="shared" si="10"/>
        <v>0</v>
      </c>
      <c r="S37" s="76">
        <f t="shared" si="1"/>
        <v>42644</v>
      </c>
      <c r="T37" s="77">
        <f t="shared" si="2"/>
        <v>0</v>
      </c>
      <c r="U37" s="78">
        <f t="shared" si="3"/>
        <v>0</v>
      </c>
      <c r="V37" s="79">
        <f t="shared" si="4"/>
        <v>0</v>
      </c>
      <c r="W37" s="101">
        <f t="shared" si="5"/>
        <v>0</v>
      </c>
      <c r="X37" s="99">
        <f t="shared" si="6"/>
        <v>0</v>
      </c>
      <c r="Y37" s="80">
        <f t="shared" si="7"/>
        <v>0</v>
      </c>
      <c r="Z37" s="79">
        <f t="shared" si="8"/>
        <v>0</v>
      </c>
      <c r="AA37" s="176">
        <f t="shared" si="9"/>
        <v>0</v>
      </c>
    </row>
    <row r="38" spans="1:27" ht="15.75">
      <c r="A38" s="71">
        <v>42675</v>
      </c>
      <c r="B38" s="77"/>
      <c r="C38" s="78"/>
      <c r="D38" s="79"/>
      <c r="E38" s="101"/>
      <c r="F38" s="99"/>
      <c r="G38" s="80"/>
      <c r="H38" s="79"/>
      <c r="I38" s="176">
        <f t="shared" ref="I38" si="13">SUM(B38:H38)</f>
        <v>0</v>
      </c>
      <c r="J38" s="81"/>
      <c r="N38" s="106" t="s">
        <v>16</v>
      </c>
      <c r="O38" s="107">
        <f t="shared" si="12"/>
        <v>32953192.100000005</v>
      </c>
      <c r="P38" s="107">
        <f t="shared" si="10"/>
        <v>0</v>
      </c>
      <c r="S38" s="71">
        <f t="shared" si="1"/>
        <v>42675</v>
      </c>
      <c r="T38" s="77">
        <f t="shared" si="2"/>
        <v>0</v>
      </c>
      <c r="U38" s="78">
        <f t="shared" si="3"/>
        <v>0</v>
      </c>
      <c r="V38" s="79">
        <f t="shared" si="4"/>
        <v>0</v>
      </c>
      <c r="W38" s="101">
        <f t="shared" si="5"/>
        <v>0</v>
      </c>
      <c r="X38" s="99">
        <f t="shared" si="6"/>
        <v>0</v>
      </c>
      <c r="Y38" s="80">
        <f t="shared" si="7"/>
        <v>0</v>
      </c>
      <c r="Z38" s="79">
        <f t="shared" si="8"/>
        <v>0</v>
      </c>
      <c r="AA38" s="176">
        <f t="shared" si="9"/>
        <v>0</v>
      </c>
    </row>
    <row r="39" spans="1:27" ht="16.5" thickBot="1">
      <c r="A39" s="76">
        <v>42705</v>
      </c>
      <c r="B39" s="77"/>
      <c r="C39" s="78"/>
      <c r="D39" s="79"/>
      <c r="E39" s="101"/>
      <c r="F39" s="99"/>
      <c r="G39" s="80"/>
      <c r="H39" s="79"/>
      <c r="I39" s="176">
        <f t="shared" si="11"/>
        <v>0</v>
      </c>
      <c r="J39" t="s">
        <v>0</v>
      </c>
      <c r="N39" s="106" t="s">
        <v>17</v>
      </c>
      <c r="O39" s="107">
        <f t="shared" si="12"/>
        <v>53485409.881200001</v>
      </c>
      <c r="P39" s="107">
        <f t="shared" si="10"/>
        <v>0</v>
      </c>
      <c r="S39" s="76">
        <f t="shared" si="1"/>
        <v>42705</v>
      </c>
      <c r="T39" s="77">
        <f t="shared" si="2"/>
        <v>0</v>
      </c>
      <c r="U39" s="78">
        <f t="shared" si="3"/>
        <v>0</v>
      </c>
      <c r="V39" s="79">
        <f t="shared" si="4"/>
        <v>0</v>
      </c>
      <c r="W39" s="101">
        <f t="shared" si="5"/>
        <v>0</v>
      </c>
      <c r="X39" s="99">
        <f t="shared" si="6"/>
        <v>0</v>
      </c>
      <c r="Y39" s="80">
        <f t="shared" si="7"/>
        <v>0</v>
      </c>
      <c r="Z39" s="79">
        <f t="shared" si="8"/>
        <v>0</v>
      </c>
      <c r="AA39" s="176">
        <f t="shared" si="9"/>
        <v>0</v>
      </c>
    </row>
    <row r="40" spans="1:27" ht="15.75">
      <c r="A40" s="71">
        <v>42736</v>
      </c>
      <c r="B40" s="77"/>
      <c r="C40" s="78"/>
      <c r="D40" s="79"/>
      <c r="E40" s="101"/>
      <c r="F40" s="99"/>
      <c r="G40" s="80"/>
      <c r="H40" s="79"/>
      <c r="I40" s="176">
        <f t="shared" si="11"/>
        <v>0</v>
      </c>
      <c r="N40" s="106" t="s">
        <v>18</v>
      </c>
      <c r="O40" s="107">
        <f t="shared" si="12"/>
        <v>69059614.350000009</v>
      </c>
      <c r="P40" s="107">
        <f t="shared" si="10"/>
        <v>0</v>
      </c>
      <c r="S40" s="71">
        <f t="shared" si="1"/>
        <v>42736</v>
      </c>
      <c r="T40" s="77">
        <f t="shared" si="2"/>
        <v>0</v>
      </c>
      <c r="U40" s="78">
        <f t="shared" si="3"/>
        <v>0</v>
      </c>
      <c r="V40" s="79">
        <f t="shared" si="4"/>
        <v>0</v>
      </c>
      <c r="W40" s="101">
        <f t="shared" si="5"/>
        <v>0</v>
      </c>
      <c r="X40" s="99">
        <f t="shared" si="6"/>
        <v>0</v>
      </c>
      <c r="Y40" s="80">
        <f t="shared" si="7"/>
        <v>0</v>
      </c>
      <c r="Z40" s="79">
        <f t="shared" si="8"/>
        <v>0</v>
      </c>
      <c r="AA40" s="176">
        <f t="shared" si="9"/>
        <v>0</v>
      </c>
    </row>
    <row r="41" spans="1:27" ht="16.5" thickBot="1">
      <c r="A41" s="76">
        <v>42767</v>
      </c>
      <c r="B41" s="77"/>
      <c r="C41" s="78"/>
      <c r="D41" s="79"/>
      <c r="E41" s="101"/>
      <c r="F41" s="99"/>
      <c r="G41" s="80"/>
      <c r="H41" s="79"/>
      <c r="I41" s="176">
        <f t="shared" si="11"/>
        <v>0</v>
      </c>
      <c r="N41" s="106" t="s">
        <v>19</v>
      </c>
      <c r="O41" s="107">
        <f t="shared" si="12"/>
        <v>76961885.189999983</v>
      </c>
      <c r="P41" s="107">
        <f t="shared" si="10"/>
        <v>0</v>
      </c>
      <c r="S41" s="76">
        <f t="shared" si="1"/>
        <v>42767</v>
      </c>
      <c r="T41" s="77">
        <f t="shared" si="2"/>
        <v>0</v>
      </c>
      <c r="U41" s="78">
        <f t="shared" si="3"/>
        <v>0</v>
      </c>
      <c r="V41" s="79">
        <f t="shared" si="4"/>
        <v>0</v>
      </c>
      <c r="W41" s="101">
        <f t="shared" si="5"/>
        <v>0</v>
      </c>
      <c r="X41" s="99">
        <f t="shared" si="6"/>
        <v>0</v>
      </c>
      <c r="Y41" s="80">
        <f t="shared" si="7"/>
        <v>0</v>
      </c>
      <c r="Z41" s="79">
        <f t="shared" si="8"/>
        <v>0</v>
      </c>
      <c r="AA41" s="176">
        <f t="shared" si="9"/>
        <v>0</v>
      </c>
    </row>
    <row r="42" spans="1:27" ht="15.75">
      <c r="A42" s="71">
        <v>42795</v>
      </c>
      <c r="B42" s="77"/>
      <c r="C42" s="78"/>
      <c r="D42" s="79"/>
      <c r="E42" s="101"/>
      <c r="F42" s="99"/>
      <c r="G42" s="80"/>
      <c r="H42" s="79"/>
      <c r="I42" s="176">
        <f t="shared" si="11"/>
        <v>0</v>
      </c>
      <c r="N42" s="106" t="s">
        <v>20</v>
      </c>
      <c r="O42" s="107">
        <f t="shared" si="12"/>
        <v>73226176.739999995</v>
      </c>
      <c r="P42" s="107">
        <f t="shared" si="10"/>
        <v>0</v>
      </c>
      <c r="S42" s="71">
        <f t="shared" si="1"/>
        <v>42795</v>
      </c>
      <c r="T42" s="77">
        <f t="shared" si="2"/>
        <v>0</v>
      </c>
      <c r="U42" s="78">
        <f t="shared" si="3"/>
        <v>0</v>
      </c>
      <c r="V42" s="79">
        <f t="shared" si="4"/>
        <v>0</v>
      </c>
      <c r="W42" s="101">
        <f t="shared" si="5"/>
        <v>0</v>
      </c>
      <c r="X42" s="99">
        <f t="shared" si="6"/>
        <v>0</v>
      </c>
      <c r="Y42" s="80">
        <f t="shared" si="7"/>
        <v>0</v>
      </c>
      <c r="Z42" s="79">
        <f t="shared" si="8"/>
        <v>0</v>
      </c>
      <c r="AA42" s="176">
        <f t="shared" si="9"/>
        <v>0</v>
      </c>
    </row>
    <row r="43" spans="1:27" ht="16.5" thickBot="1">
      <c r="A43" s="76">
        <v>42826</v>
      </c>
      <c r="B43" s="77"/>
      <c r="C43" s="78"/>
      <c r="D43" s="79"/>
      <c r="E43" s="101"/>
      <c r="F43" s="99"/>
      <c r="G43" s="80"/>
      <c r="H43" s="79"/>
      <c r="I43" s="176">
        <f t="shared" si="11"/>
        <v>0</v>
      </c>
      <c r="N43" s="106" t="s">
        <v>21</v>
      </c>
      <c r="O43" s="107">
        <f t="shared" si="12"/>
        <v>31006800.970000006</v>
      </c>
      <c r="P43" s="107">
        <f t="shared" si="10"/>
        <v>0</v>
      </c>
      <c r="S43" s="76">
        <f t="shared" si="1"/>
        <v>42826</v>
      </c>
      <c r="T43" s="77">
        <f t="shared" si="2"/>
        <v>0</v>
      </c>
      <c r="U43" s="78">
        <f t="shared" si="3"/>
        <v>0</v>
      </c>
      <c r="V43" s="79">
        <f t="shared" si="4"/>
        <v>0</v>
      </c>
      <c r="W43" s="101">
        <f t="shared" si="5"/>
        <v>0</v>
      </c>
      <c r="X43" s="99">
        <f t="shared" si="6"/>
        <v>0</v>
      </c>
      <c r="Y43" s="80">
        <f t="shared" si="7"/>
        <v>0</v>
      </c>
      <c r="Z43" s="79">
        <f t="shared" si="8"/>
        <v>0</v>
      </c>
      <c r="AA43" s="176">
        <f t="shared" si="9"/>
        <v>0</v>
      </c>
    </row>
    <row r="44" spans="1:27" ht="15.75">
      <c r="A44" s="71">
        <v>42856</v>
      </c>
      <c r="B44" s="77"/>
      <c r="C44" s="78"/>
      <c r="D44" s="79"/>
      <c r="E44" s="101"/>
      <c r="F44" s="99"/>
      <c r="G44" s="80"/>
      <c r="H44" s="79"/>
      <c r="I44" s="176">
        <f t="shared" si="11"/>
        <v>0</v>
      </c>
      <c r="N44" s="106" t="s">
        <v>22</v>
      </c>
      <c r="O44" s="107">
        <f t="shared" si="12"/>
        <v>86241529.460000023</v>
      </c>
      <c r="P44" s="107">
        <f t="shared" si="10"/>
        <v>0</v>
      </c>
      <c r="S44" s="71">
        <f t="shared" si="1"/>
        <v>42856</v>
      </c>
      <c r="T44" s="77">
        <f t="shared" si="2"/>
        <v>0</v>
      </c>
      <c r="U44" s="78">
        <f t="shared" si="3"/>
        <v>0</v>
      </c>
      <c r="V44" s="79">
        <f t="shared" si="4"/>
        <v>0</v>
      </c>
      <c r="W44" s="101">
        <f t="shared" si="5"/>
        <v>0</v>
      </c>
      <c r="X44" s="99">
        <f t="shared" si="6"/>
        <v>0</v>
      </c>
      <c r="Y44" s="80">
        <f t="shared" si="7"/>
        <v>0</v>
      </c>
      <c r="Z44" s="79">
        <f t="shared" si="8"/>
        <v>0</v>
      </c>
      <c r="AA44" s="176">
        <f t="shared" si="9"/>
        <v>0</v>
      </c>
    </row>
    <row r="45" spans="1:27" ht="16.5" thickBot="1">
      <c r="A45" s="76">
        <v>42887</v>
      </c>
      <c r="B45" s="77"/>
      <c r="C45" s="78"/>
      <c r="D45" s="79"/>
      <c r="E45" s="101"/>
      <c r="F45" s="99"/>
      <c r="G45" s="80"/>
      <c r="H45" s="242"/>
      <c r="I45" s="176">
        <f t="shared" si="11"/>
        <v>0</v>
      </c>
      <c r="N45" s="106" t="s">
        <v>23</v>
      </c>
      <c r="O45" s="107">
        <f t="shared" si="12"/>
        <v>69138525.480000004</v>
      </c>
      <c r="P45" s="107">
        <f t="shared" si="10"/>
        <v>0</v>
      </c>
      <c r="S45" s="76">
        <f t="shared" si="1"/>
        <v>42887</v>
      </c>
      <c r="T45" s="77">
        <f t="shared" si="2"/>
        <v>0</v>
      </c>
      <c r="U45" s="78">
        <f t="shared" si="3"/>
        <v>0</v>
      </c>
      <c r="V45" s="79">
        <f t="shared" si="4"/>
        <v>0</v>
      </c>
      <c r="W45" s="101">
        <f t="shared" si="5"/>
        <v>0</v>
      </c>
      <c r="X45" s="99">
        <f t="shared" si="6"/>
        <v>0</v>
      </c>
      <c r="Y45" s="80">
        <f t="shared" si="7"/>
        <v>0</v>
      </c>
      <c r="Z45" s="79">
        <f t="shared" si="8"/>
        <v>0</v>
      </c>
      <c r="AA45" s="176">
        <f t="shared" si="9"/>
        <v>0</v>
      </c>
    </row>
    <row r="46" spans="1:27" ht="21.75" thickTop="1" thickBot="1">
      <c r="A46" s="82" t="s">
        <v>7</v>
      </c>
      <c r="B46" s="83">
        <f t="shared" ref="B46:G46" si="14">SUM(B34:B45)</f>
        <v>23185549.099999994</v>
      </c>
      <c r="C46" s="84">
        <f t="shared" si="14"/>
        <v>45708913.870000005</v>
      </c>
      <c r="D46" s="85">
        <f t="shared" si="14"/>
        <v>4309900.3600000013</v>
      </c>
      <c r="E46" s="102">
        <f t="shared" si="14"/>
        <v>7967906.5300000003</v>
      </c>
      <c r="F46" s="86">
        <f t="shared" si="14"/>
        <v>18037660.140000001</v>
      </c>
      <c r="G46" s="87">
        <f t="shared" si="14"/>
        <v>9349132.120000001</v>
      </c>
      <c r="H46" s="85">
        <f>SUM(H34:H45)</f>
        <v>346124.92</v>
      </c>
      <c r="I46" s="88">
        <f>SUM(B46:H46)</f>
        <v>108905187.04000001</v>
      </c>
      <c r="N46" s="106"/>
      <c r="O46" s="107"/>
      <c r="P46" s="105"/>
      <c r="S46" s="82" t="str">
        <f t="shared" si="1"/>
        <v>Total</v>
      </c>
      <c r="T46" s="83">
        <f t="shared" si="2"/>
        <v>23185549.099999994</v>
      </c>
      <c r="U46" s="84">
        <f t="shared" si="3"/>
        <v>45708913.870000005</v>
      </c>
      <c r="V46" s="85">
        <f t="shared" si="4"/>
        <v>4309900.3600000013</v>
      </c>
      <c r="W46" s="102">
        <f t="shared" si="5"/>
        <v>7967906.5300000003</v>
      </c>
      <c r="X46" s="86">
        <f t="shared" si="6"/>
        <v>18037660.140000001</v>
      </c>
      <c r="Y46" s="87">
        <f t="shared" si="7"/>
        <v>9349132.120000001</v>
      </c>
      <c r="Z46" s="85">
        <f t="shared" si="8"/>
        <v>346124.92</v>
      </c>
      <c r="AA46" s="88">
        <f t="shared" si="9"/>
        <v>108905187.04000001</v>
      </c>
    </row>
    <row r="47" spans="1:27" ht="18.75">
      <c r="A47" s="89" t="s">
        <v>67</v>
      </c>
      <c r="B47" s="90">
        <f>SUM(B19:B20)</f>
        <v>27485364.220000006</v>
      </c>
      <c r="C47" s="90">
        <f t="shared" ref="C47:I47" si="15">SUM(C19:C20)</f>
        <v>41031152.309999995</v>
      </c>
      <c r="D47" s="90">
        <f t="shared" si="15"/>
        <v>6492298.1200000001</v>
      </c>
      <c r="E47" s="90">
        <f t="shared" si="15"/>
        <v>4666315.5300000012</v>
      </c>
      <c r="F47" s="90">
        <f t="shared" si="15"/>
        <v>21089708.190000001</v>
      </c>
      <c r="G47" s="90">
        <f t="shared" si="15"/>
        <v>14926920.390000001</v>
      </c>
      <c r="H47" s="90">
        <f t="shared" si="15"/>
        <v>277246.25</v>
      </c>
      <c r="I47" s="91">
        <f t="shared" si="15"/>
        <v>115969005.01000001</v>
      </c>
      <c r="N47" s="103"/>
      <c r="O47" s="104"/>
      <c r="S47" s="89" t="str">
        <f t="shared" si="1"/>
        <v>YTD 15-16</v>
      </c>
      <c r="T47" s="90">
        <f t="shared" si="2"/>
        <v>27485364.220000006</v>
      </c>
      <c r="U47" s="90">
        <f t="shared" si="3"/>
        <v>41031152.309999995</v>
      </c>
      <c r="V47" s="90">
        <f t="shared" si="4"/>
        <v>6492298.1200000001</v>
      </c>
      <c r="W47" s="90">
        <f t="shared" si="5"/>
        <v>4666315.5300000012</v>
      </c>
      <c r="X47" s="90">
        <f t="shared" si="6"/>
        <v>21089708.190000001</v>
      </c>
      <c r="Y47" s="90">
        <f t="shared" si="7"/>
        <v>14926920.390000001</v>
      </c>
      <c r="Z47" s="90">
        <f t="shared" si="8"/>
        <v>277246.25</v>
      </c>
      <c r="AA47" s="91">
        <f t="shared" si="9"/>
        <v>115969005.01000001</v>
      </c>
    </row>
    <row r="48" spans="1:27" ht="15.75">
      <c r="A48" s="92" t="s">
        <v>9</v>
      </c>
      <c r="B48" s="93">
        <f>B46/B47</f>
        <v>0.84355982749280045</v>
      </c>
      <c r="C48" s="93">
        <f t="shared" ref="C48:I48" si="16">C46/C47</f>
        <v>1.1140051228553958</v>
      </c>
      <c r="D48" s="93">
        <f t="shared" si="16"/>
        <v>0.66384819063114764</v>
      </c>
      <c r="E48" s="93">
        <f t="shared" si="16"/>
        <v>1.7075370233268383</v>
      </c>
      <c r="F48" s="93">
        <f t="shared" si="16"/>
        <v>0.85528258511195643</v>
      </c>
      <c r="G48" s="93">
        <f t="shared" si="16"/>
        <v>0.62632692315176208</v>
      </c>
      <c r="H48" s="93">
        <f t="shared" si="16"/>
        <v>1.2484385992596834</v>
      </c>
      <c r="I48" s="93">
        <f t="shared" si="16"/>
        <v>0.93908874212216542</v>
      </c>
      <c r="N48" s="103"/>
      <c r="O48" s="104"/>
      <c r="S48" s="92" t="str">
        <f t="shared" si="1"/>
        <v>%</v>
      </c>
      <c r="T48" s="93">
        <f t="shared" si="2"/>
        <v>0.84355982749280045</v>
      </c>
      <c r="U48" s="93">
        <f t="shared" si="3"/>
        <v>1.1140051228553958</v>
      </c>
      <c r="V48" s="93">
        <f t="shared" si="4"/>
        <v>0.66384819063114764</v>
      </c>
      <c r="W48" s="93">
        <f t="shared" si="5"/>
        <v>1.7075370233268383</v>
      </c>
      <c r="X48" s="93">
        <f t="shared" si="6"/>
        <v>0.85528258511195643</v>
      </c>
      <c r="Y48" s="93">
        <f t="shared" si="7"/>
        <v>0.62632692315176208</v>
      </c>
      <c r="Z48" s="93">
        <f t="shared" si="8"/>
        <v>1.2484385992596834</v>
      </c>
      <c r="AA48" s="93">
        <f t="shared" si="9"/>
        <v>0.93908874212216542</v>
      </c>
    </row>
    <row r="50" spans="1:15" ht="36.75" thickBot="1">
      <c r="A50" s="34" t="s">
        <v>47</v>
      </c>
      <c r="B50" s="35"/>
      <c r="C50" s="35"/>
      <c r="D50" s="35"/>
      <c r="E50" s="35"/>
      <c r="F50" s="35"/>
      <c r="G50" s="35"/>
      <c r="H50" s="35"/>
      <c r="I50" s="35"/>
    </row>
    <row r="51" spans="1:15" ht="20.25" thickBot="1">
      <c r="A51" s="3" t="s">
        <v>0</v>
      </c>
      <c r="B51" s="4" t="s">
        <v>35</v>
      </c>
      <c r="C51" s="5"/>
      <c r="D51" s="5"/>
      <c r="E51" s="6"/>
      <c r="F51" s="7" t="s">
        <v>36</v>
      </c>
      <c r="G51" s="8"/>
      <c r="H51" s="9"/>
      <c r="I51" s="10" t="s">
        <v>0</v>
      </c>
    </row>
    <row r="52" spans="1:15" ht="39" thickBot="1">
      <c r="A52" s="11" t="s">
        <v>53</v>
      </c>
      <c r="B52" s="12" t="s">
        <v>1</v>
      </c>
      <c r="C52" s="13" t="s">
        <v>2</v>
      </c>
      <c r="D52" s="11" t="s">
        <v>3</v>
      </c>
      <c r="E52" s="14" t="s">
        <v>4</v>
      </c>
      <c r="F52" s="15" t="s">
        <v>5</v>
      </c>
      <c r="G52" s="14" t="s">
        <v>25</v>
      </c>
      <c r="H52" s="16" t="s">
        <v>6</v>
      </c>
      <c r="I52" s="17" t="s">
        <v>7</v>
      </c>
    </row>
    <row r="53" spans="1:15" ht="15.75">
      <c r="A53" s="182">
        <v>41821</v>
      </c>
      <c r="B53" s="183">
        <v>8424919.0100000035</v>
      </c>
      <c r="C53" s="184">
        <v>17628480.579999998</v>
      </c>
      <c r="D53" s="185">
        <v>3086111.1200000006</v>
      </c>
      <c r="E53" s="186">
        <v>5021207.43</v>
      </c>
      <c r="F53" s="187">
        <v>8151427.8500000006</v>
      </c>
      <c r="G53" s="188">
        <v>2921151.92</v>
      </c>
      <c r="H53" s="185">
        <v>212879.7</v>
      </c>
      <c r="I53" s="189">
        <v>45446177.610000007</v>
      </c>
      <c r="N53" s="103">
        <f>+A53</f>
        <v>41821</v>
      </c>
      <c r="O53" s="104">
        <f>+I53</f>
        <v>45446177.610000007</v>
      </c>
    </row>
    <row r="54" spans="1:15" ht="15.75">
      <c r="A54" s="190">
        <v>41852</v>
      </c>
      <c r="B54" s="191">
        <v>6846602.2299999986</v>
      </c>
      <c r="C54" s="192">
        <v>16429623.210000001</v>
      </c>
      <c r="D54" s="193">
        <v>3174980.5600000005</v>
      </c>
      <c r="E54" s="194">
        <v>4873514.8500000006</v>
      </c>
      <c r="F54" s="195">
        <v>8356899.3100000015</v>
      </c>
      <c r="G54" s="196">
        <v>2677163.42</v>
      </c>
      <c r="H54" s="193">
        <v>58593.2</v>
      </c>
      <c r="I54" s="197">
        <v>42417376.780000009</v>
      </c>
      <c r="N54" s="103">
        <f t="shared" ref="N54:N64" si="17">+A54</f>
        <v>41852</v>
      </c>
      <c r="O54" s="104">
        <f t="shared" ref="O54:O64" si="18">+I54</f>
        <v>42417376.780000009</v>
      </c>
    </row>
    <row r="55" spans="1:15" ht="15.75">
      <c r="A55" s="190">
        <v>41883</v>
      </c>
      <c r="B55" s="191">
        <v>8645222.4399999995</v>
      </c>
      <c r="C55" s="192">
        <v>14871371.349999998</v>
      </c>
      <c r="D55" s="193">
        <v>3224989.0800000005</v>
      </c>
      <c r="E55" s="194">
        <v>4228781.08</v>
      </c>
      <c r="F55" s="195">
        <v>8680144.4300000016</v>
      </c>
      <c r="G55" s="196">
        <v>4868951.0600000005</v>
      </c>
      <c r="H55" s="193">
        <v>52537.66</v>
      </c>
      <c r="I55" s="197">
        <v>44571997.100000001</v>
      </c>
      <c r="N55" s="103">
        <f t="shared" si="17"/>
        <v>41883</v>
      </c>
      <c r="O55" s="104">
        <f t="shared" si="18"/>
        <v>44571997.100000001</v>
      </c>
    </row>
    <row r="56" spans="1:15" ht="15.75">
      <c r="A56" s="190">
        <v>41913</v>
      </c>
      <c r="B56" s="191">
        <v>7033500.6700000009</v>
      </c>
      <c r="C56" s="192">
        <v>16337302.050000003</v>
      </c>
      <c r="D56" s="193">
        <v>3082522.1800000006</v>
      </c>
      <c r="E56" s="194">
        <v>3574797.9899999993</v>
      </c>
      <c r="F56" s="195">
        <v>8273281.0600000005</v>
      </c>
      <c r="G56" s="196">
        <v>4185138.98</v>
      </c>
      <c r="H56" s="193">
        <v>162117.79999999999</v>
      </c>
      <c r="I56" s="197">
        <v>42648660.729999997</v>
      </c>
      <c r="N56" s="103">
        <f t="shared" si="17"/>
        <v>41913</v>
      </c>
      <c r="O56" s="104">
        <f t="shared" si="18"/>
        <v>42648660.729999997</v>
      </c>
    </row>
    <row r="57" spans="1:15" ht="15.75">
      <c r="A57" s="190">
        <v>41944</v>
      </c>
      <c r="B57" s="191">
        <v>10930735.709999997</v>
      </c>
      <c r="C57" s="192">
        <v>14350999.270000003</v>
      </c>
      <c r="D57" s="193">
        <v>2107496.9399999995</v>
      </c>
      <c r="E57" s="194">
        <v>2672307.96</v>
      </c>
      <c r="F57" s="195">
        <v>4159538.4699999993</v>
      </c>
      <c r="G57" s="196">
        <v>2508407.69</v>
      </c>
      <c r="H57" s="193">
        <v>239919.44</v>
      </c>
      <c r="I57" s="197">
        <v>36969405.479999997</v>
      </c>
      <c r="N57" s="103">
        <f t="shared" si="17"/>
        <v>41944</v>
      </c>
      <c r="O57" s="104">
        <f t="shared" si="18"/>
        <v>36969405.479999997</v>
      </c>
    </row>
    <row r="58" spans="1:15" ht="15.75">
      <c r="A58" s="190">
        <v>41974</v>
      </c>
      <c r="B58" s="191">
        <v>7724817.1599999992</v>
      </c>
      <c r="C58" s="192">
        <v>16146271.370000001</v>
      </c>
      <c r="D58" s="193">
        <v>1817998.43</v>
      </c>
      <c r="E58" s="194">
        <v>784615.90999999992</v>
      </c>
      <c r="F58" s="195">
        <v>7257916.96</v>
      </c>
      <c r="G58" s="196">
        <v>3812619.59</v>
      </c>
      <c r="H58" s="193">
        <v>492818.61</v>
      </c>
      <c r="I58" s="197">
        <v>38037058.030000001</v>
      </c>
      <c r="N58" s="103">
        <f t="shared" si="17"/>
        <v>41974</v>
      </c>
      <c r="O58" s="104">
        <f t="shared" si="18"/>
        <v>38037058.030000001</v>
      </c>
    </row>
    <row r="59" spans="1:15" ht="15.75">
      <c r="A59" s="198">
        <v>42005</v>
      </c>
      <c r="B59" s="199">
        <v>3329359.9099999997</v>
      </c>
      <c r="C59" s="200">
        <v>24982576.279999997</v>
      </c>
      <c r="D59" s="201">
        <v>1968376.1</v>
      </c>
      <c r="E59" s="202">
        <v>1240908.52</v>
      </c>
      <c r="F59" s="203">
        <v>5756370.4200000009</v>
      </c>
      <c r="G59" s="204">
        <v>4625254.18</v>
      </c>
      <c r="H59" s="201">
        <v>286830</v>
      </c>
      <c r="I59" s="205">
        <v>42189675.409999996</v>
      </c>
      <c r="N59" s="103">
        <f t="shared" si="17"/>
        <v>42005</v>
      </c>
      <c r="O59" s="104">
        <f t="shared" si="18"/>
        <v>42189675.409999996</v>
      </c>
    </row>
    <row r="60" spans="1:15" ht="15.75">
      <c r="A60" s="198">
        <v>42036</v>
      </c>
      <c r="B60" s="199">
        <v>9028853.2700000014</v>
      </c>
      <c r="C60" s="200">
        <v>17431356.220000003</v>
      </c>
      <c r="D60" s="201">
        <v>2391723.6599999992</v>
      </c>
      <c r="E60" s="202">
        <v>3756797.1099999994</v>
      </c>
      <c r="F60" s="203">
        <v>7015037.2300000004</v>
      </c>
      <c r="G60" s="204">
        <v>4261355.0300000012</v>
      </c>
      <c r="H60" s="201">
        <v>553336.56999999995</v>
      </c>
      <c r="I60" s="205">
        <v>44438459.090000004</v>
      </c>
      <c r="N60" s="103">
        <f t="shared" si="17"/>
        <v>42036</v>
      </c>
      <c r="O60" s="104">
        <f t="shared" si="18"/>
        <v>44438459.090000004</v>
      </c>
    </row>
    <row r="61" spans="1:15" ht="15.75">
      <c r="A61" s="198">
        <v>42064</v>
      </c>
      <c r="B61" s="199">
        <v>8720958.7400000002</v>
      </c>
      <c r="C61" s="200">
        <v>21824691.790000003</v>
      </c>
      <c r="D61" s="201">
        <v>3295111.0000000005</v>
      </c>
      <c r="E61" s="202">
        <v>1277983.6800000002</v>
      </c>
      <c r="F61" s="203">
        <v>6643169.6699999999</v>
      </c>
      <c r="G61" s="204">
        <v>3322114.39</v>
      </c>
      <c r="H61" s="201">
        <v>1134471.1100000001</v>
      </c>
      <c r="I61" s="205">
        <v>46218500.380000003</v>
      </c>
      <c r="N61" s="103">
        <f t="shared" si="17"/>
        <v>42064</v>
      </c>
      <c r="O61" s="104">
        <f t="shared" si="18"/>
        <v>46218500.380000003</v>
      </c>
    </row>
    <row r="62" spans="1:15" ht="15.75">
      <c r="A62" s="206">
        <v>42095</v>
      </c>
      <c r="B62" s="191">
        <v>7714453.0599999987</v>
      </c>
      <c r="C62" s="192">
        <v>23314782.830000002</v>
      </c>
      <c r="D62" s="193">
        <v>3070643.6500000004</v>
      </c>
      <c r="E62" s="194">
        <v>2372119.6800000006</v>
      </c>
      <c r="F62" s="195">
        <v>8448065.6800000016</v>
      </c>
      <c r="G62" s="204">
        <v>3325789.16</v>
      </c>
      <c r="H62" s="193">
        <v>421698.34</v>
      </c>
      <c r="I62" s="197">
        <v>48667552.400000006</v>
      </c>
      <c r="N62" s="103">
        <f t="shared" si="17"/>
        <v>42095</v>
      </c>
      <c r="O62" s="104">
        <f t="shared" si="18"/>
        <v>48667552.400000006</v>
      </c>
    </row>
    <row r="63" spans="1:15" ht="15.75">
      <c r="A63" s="206">
        <v>42125</v>
      </c>
      <c r="B63" s="191">
        <v>7192704.7600000016</v>
      </c>
      <c r="C63" s="192">
        <v>13856367.060000001</v>
      </c>
      <c r="D63" s="193">
        <v>2291767.19</v>
      </c>
      <c r="E63" s="194">
        <v>1283448.9500000002</v>
      </c>
      <c r="F63" s="195">
        <v>6435302.1199999992</v>
      </c>
      <c r="G63" s="204">
        <v>6855550.5600000015</v>
      </c>
      <c r="H63" s="193">
        <v>2395954.92</v>
      </c>
      <c r="I63" s="197">
        <v>40311095.560000002</v>
      </c>
      <c r="N63" s="103">
        <f t="shared" si="17"/>
        <v>42125</v>
      </c>
      <c r="O63" s="104">
        <f t="shared" si="18"/>
        <v>40311095.560000002</v>
      </c>
    </row>
    <row r="64" spans="1:15" ht="16.5" thickBot="1">
      <c r="A64" s="207">
        <v>42156</v>
      </c>
      <c r="B64" s="199">
        <v>7184254.7700000033</v>
      </c>
      <c r="C64" s="200">
        <v>20803860.469999999</v>
      </c>
      <c r="D64" s="208">
        <v>2056195.17</v>
      </c>
      <c r="E64" s="209">
        <v>829913.02999999991</v>
      </c>
      <c r="F64" s="210">
        <v>5738830.8400000017</v>
      </c>
      <c r="G64" s="211">
        <v>3151567.1799999997</v>
      </c>
      <c r="H64" s="201">
        <v>87410.559999999998</v>
      </c>
      <c r="I64" s="212">
        <v>39852032.020000011</v>
      </c>
      <c r="N64" s="103">
        <f t="shared" si="17"/>
        <v>42156</v>
      </c>
      <c r="O64" s="104">
        <f t="shared" si="18"/>
        <v>39852032.020000011</v>
      </c>
    </row>
    <row r="65" spans="1:9" ht="21.75" thickTop="1" thickBot="1">
      <c r="A65" s="213" t="s">
        <v>7</v>
      </c>
      <c r="B65" s="214">
        <v>92776381.730000019</v>
      </c>
      <c r="C65" s="215">
        <v>217977682.48000002</v>
      </c>
      <c r="D65" s="216">
        <v>31567915.079999998</v>
      </c>
      <c r="E65" s="216">
        <v>31916396.190000001</v>
      </c>
      <c r="F65" s="217">
        <v>84915984.040000021</v>
      </c>
      <c r="G65" s="218">
        <v>46515063.160000004</v>
      </c>
      <c r="H65" s="216">
        <v>6098567.9099999992</v>
      </c>
      <c r="I65" s="219">
        <v>511767990.59000009</v>
      </c>
    </row>
    <row r="66" spans="1:9" ht="36.75" thickBot="1">
      <c r="A66" s="34" t="s">
        <v>55</v>
      </c>
      <c r="B66" s="35"/>
      <c r="C66" s="35"/>
      <c r="D66" s="35"/>
      <c r="E66" s="35"/>
      <c r="F66" s="35"/>
      <c r="G66" s="35"/>
      <c r="H66" s="35"/>
      <c r="I66" s="35"/>
    </row>
    <row r="67" spans="1:9" ht="39" thickBot="1">
      <c r="A67" s="11" t="s">
        <v>60</v>
      </c>
      <c r="B67" s="12" t="s">
        <v>1</v>
      </c>
      <c r="C67" s="13" t="s">
        <v>2</v>
      </c>
      <c r="D67" s="11" t="s">
        <v>3</v>
      </c>
      <c r="E67" s="14" t="s">
        <v>4</v>
      </c>
      <c r="F67" s="15" t="s">
        <v>5</v>
      </c>
      <c r="G67" s="14" t="s">
        <v>25</v>
      </c>
      <c r="H67" s="16" t="s">
        <v>6</v>
      </c>
      <c r="I67" s="17" t="s">
        <v>7</v>
      </c>
    </row>
    <row r="68" spans="1:9" ht="15.75">
      <c r="A68" s="182">
        <v>42186</v>
      </c>
      <c r="B68" s="183">
        <v>7553396.3000000017</v>
      </c>
      <c r="C68" s="184">
        <v>16990337.319999997</v>
      </c>
      <c r="D68" s="185">
        <v>2402470.6</v>
      </c>
      <c r="E68" s="186">
        <v>1564361.4600000002</v>
      </c>
      <c r="F68" s="187">
        <v>6038975.0899999999</v>
      </c>
      <c r="G68" s="188">
        <v>9492215.7999999989</v>
      </c>
      <c r="H68" s="185">
        <v>226438.75</v>
      </c>
      <c r="I68" s="189">
        <v>44268195.319999993</v>
      </c>
    </row>
    <row r="69" spans="1:9" ht="15.75">
      <c r="A69" s="190">
        <v>42217</v>
      </c>
      <c r="B69" s="191">
        <v>6861234.5199999986</v>
      </c>
      <c r="C69" s="192">
        <v>16610363.449999999</v>
      </c>
      <c r="D69" s="193">
        <v>2336891.54</v>
      </c>
      <c r="E69" s="194">
        <v>1262855.3</v>
      </c>
      <c r="F69" s="195">
        <v>6744502.2699999996</v>
      </c>
      <c r="G69" s="196">
        <v>4343065.87</v>
      </c>
      <c r="H69" s="193">
        <v>50807.5</v>
      </c>
      <c r="I69" s="197">
        <v>38209720.449999996</v>
      </c>
    </row>
    <row r="70" spans="1:9" ht="15.75">
      <c r="A70" s="190">
        <v>42248</v>
      </c>
      <c r="B70" s="191">
        <v>7931650.1099999985</v>
      </c>
      <c r="C70" s="192">
        <v>16109337.369999997</v>
      </c>
      <c r="D70" s="193">
        <v>1865621.2699999998</v>
      </c>
      <c r="E70" s="194">
        <v>1100383.8400000001</v>
      </c>
      <c r="F70" s="195">
        <v>12213823.710000001</v>
      </c>
      <c r="G70" s="196">
        <v>-1890147.0199999998</v>
      </c>
      <c r="H70" s="193">
        <v>79690.17</v>
      </c>
      <c r="I70" s="197">
        <v>37410359.449999996</v>
      </c>
    </row>
    <row r="71" spans="1:9" ht="15.75">
      <c r="A71" s="190">
        <v>42278</v>
      </c>
      <c r="B71" s="191">
        <v>6601179.7599999998</v>
      </c>
      <c r="C71" s="192">
        <v>15815325.590000004</v>
      </c>
      <c r="D71" s="193">
        <v>2499608.73</v>
      </c>
      <c r="E71" s="194">
        <v>1149015.72</v>
      </c>
      <c r="F71" s="195">
        <v>8324563.46</v>
      </c>
      <c r="G71" s="196">
        <v>7409545.8500000006</v>
      </c>
      <c r="H71" s="193">
        <v>128349.13</v>
      </c>
      <c r="I71" s="197">
        <v>41927588.240000002</v>
      </c>
    </row>
    <row r="72" spans="1:9" ht="15.75">
      <c r="A72" s="190">
        <v>42309</v>
      </c>
      <c r="B72" s="191">
        <v>7515940.8400000017</v>
      </c>
      <c r="C72" s="192">
        <v>12355369.290000001</v>
      </c>
      <c r="D72" s="193">
        <v>1745626.7400000002</v>
      </c>
      <c r="E72" s="194">
        <v>838212.91999999993</v>
      </c>
      <c r="F72" s="195">
        <v>4776080.5600000005</v>
      </c>
      <c r="G72" s="196">
        <v>2669898.8200000003</v>
      </c>
      <c r="H72" s="193">
        <v>227652.78</v>
      </c>
      <c r="I72" s="197">
        <v>30128781.95000001</v>
      </c>
    </row>
    <row r="73" spans="1:9" ht="15.75">
      <c r="A73" s="190">
        <v>42339</v>
      </c>
      <c r="B73" s="191">
        <v>7003200.1500000013</v>
      </c>
      <c r="C73" s="192">
        <v>16910658.379999999</v>
      </c>
      <c r="D73" s="193">
        <v>2007295.2599999995</v>
      </c>
      <c r="E73" s="194">
        <v>1265301.22</v>
      </c>
      <c r="F73" s="195">
        <v>10243689.32</v>
      </c>
      <c r="G73" s="196">
        <v>3059810.8800000004</v>
      </c>
      <c r="H73" s="193">
        <v>309077.34999999998</v>
      </c>
      <c r="I73" s="197">
        <v>40799032.560000002</v>
      </c>
    </row>
    <row r="74" spans="1:9" ht="15.75">
      <c r="A74" s="190">
        <v>42370</v>
      </c>
      <c r="B74" s="199">
        <v>6777690.8300000001</v>
      </c>
      <c r="C74" s="200">
        <v>17094127.920000006</v>
      </c>
      <c r="D74" s="201">
        <v>2143873.83</v>
      </c>
      <c r="E74" s="202">
        <v>4451141.0199999996</v>
      </c>
      <c r="F74" s="203">
        <v>3948361.3499999996</v>
      </c>
      <c r="G74" s="204">
        <v>3096056.0399999996</v>
      </c>
      <c r="H74" s="201">
        <v>582873.86</v>
      </c>
      <c r="I74" s="205">
        <v>38094124.850000001</v>
      </c>
    </row>
    <row r="75" spans="1:9" ht="15.75">
      <c r="A75" s="190">
        <v>42401</v>
      </c>
      <c r="B75" s="199">
        <v>7340609.4599999981</v>
      </c>
      <c r="C75" s="200">
        <v>17473743.730000004</v>
      </c>
      <c r="D75" s="201">
        <v>2311325.2599999998</v>
      </c>
      <c r="E75" s="202">
        <v>458854.41000000003</v>
      </c>
      <c r="F75" s="203">
        <v>7324431.4299999988</v>
      </c>
      <c r="G75" s="204">
        <v>3000978.08</v>
      </c>
      <c r="H75" s="201">
        <v>430787.52</v>
      </c>
      <c r="I75" s="205">
        <v>38340729.890000001</v>
      </c>
    </row>
    <row r="76" spans="1:9" ht="15.75">
      <c r="A76" s="190">
        <v>42430</v>
      </c>
      <c r="B76" s="199">
        <v>10808224.279999997</v>
      </c>
      <c r="C76" s="200">
        <v>20957269.249999996</v>
      </c>
      <c r="D76" s="201">
        <v>2629957.7800000007</v>
      </c>
      <c r="E76" s="202">
        <v>1520951.29</v>
      </c>
      <c r="F76" s="203">
        <v>7040556.1500000004</v>
      </c>
      <c r="G76" s="204">
        <v>3125672.0899999994</v>
      </c>
      <c r="H76" s="201">
        <v>1527144.65</v>
      </c>
      <c r="I76" s="205">
        <v>47609775.489999987</v>
      </c>
    </row>
    <row r="77" spans="1:9" ht="15.75">
      <c r="A77" s="190">
        <v>42461</v>
      </c>
      <c r="B77" s="191">
        <v>6155256.4800000023</v>
      </c>
      <c r="C77" s="192">
        <v>16013112.860000003</v>
      </c>
      <c r="D77" s="193">
        <v>2308309.38</v>
      </c>
      <c r="E77" s="194">
        <v>1036968.04</v>
      </c>
      <c r="F77" s="195">
        <v>5906765.5200000014</v>
      </c>
      <c r="G77" s="204">
        <v>3285735.73</v>
      </c>
      <c r="H77" s="193">
        <v>387068.52</v>
      </c>
      <c r="I77" s="197">
        <v>35093216.530000001</v>
      </c>
    </row>
    <row r="78" spans="1:9" ht="15.75">
      <c r="A78" s="190">
        <v>42491</v>
      </c>
      <c r="B78" s="191">
        <v>8158349.3799999999</v>
      </c>
      <c r="C78" s="192">
        <v>16738256.75</v>
      </c>
      <c r="D78" s="193">
        <v>2066026.7800000005</v>
      </c>
      <c r="E78" s="194">
        <v>1542882.22</v>
      </c>
      <c r="F78" s="195">
        <v>7157825.4500000011</v>
      </c>
      <c r="G78" s="204">
        <v>4041298.69</v>
      </c>
      <c r="H78" s="193">
        <v>2296488.89</v>
      </c>
      <c r="I78" s="197">
        <v>42001128.159999996</v>
      </c>
    </row>
    <row r="79" spans="1:9" ht="16.5" thickBot="1">
      <c r="A79" s="207">
        <v>42522</v>
      </c>
      <c r="B79" s="199">
        <v>8317863.8099999987</v>
      </c>
      <c r="C79" s="200">
        <v>17886866.850000001</v>
      </c>
      <c r="D79" s="208">
        <v>2018287.3600000006</v>
      </c>
      <c r="E79" s="209">
        <v>769359.8</v>
      </c>
      <c r="F79" s="210">
        <v>8330650.75</v>
      </c>
      <c r="G79" s="211">
        <v>3837626.7299999995</v>
      </c>
      <c r="H79" s="201">
        <v>119566.1</v>
      </c>
      <c r="I79" s="212">
        <v>41280221.399999999</v>
      </c>
    </row>
    <row r="80" spans="1:9" ht="21.75" thickTop="1" thickBot="1">
      <c r="A80" s="220" t="s">
        <v>7</v>
      </c>
      <c r="B80" s="63">
        <v>92776381.730000019</v>
      </c>
      <c r="C80" s="64">
        <v>217977682.48000002</v>
      </c>
      <c r="D80" s="69">
        <v>31567915.079999998</v>
      </c>
      <c r="E80" s="69">
        <v>31916396.190000001</v>
      </c>
      <c r="F80" s="67">
        <v>84915984.040000021</v>
      </c>
      <c r="G80" s="221">
        <v>46515063.160000004</v>
      </c>
      <c r="H80" s="69">
        <v>6098567.9099999992</v>
      </c>
      <c r="I80" s="70">
        <v>511767990.59000009</v>
      </c>
    </row>
    <row r="81" spans="1:16" ht="36.75" thickBot="1">
      <c r="A81" s="34" t="s">
        <v>71</v>
      </c>
      <c r="B81" s="35"/>
      <c r="C81" s="35"/>
      <c r="D81" s="35"/>
      <c r="E81" s="35"/>
      <c r="F81" s="35"/>
      <c r="G81" s="35"/>
      <c r="H81" s="35"/>
      <c r="I81" s="35"/>
    </row>
    <row r="82" spans="1:16" ht="39" thickBot="1">
      <c r="A82" s="11" t="str">
        <f>+A33</f>
        <v>FY 2016-2017</v>
      </c>
      <c r="B82" s="12" t="s">
        <v>1</v>
      </c>
      <c r="C82" s="13" t="s">
        <v>2</v>
      </c>
      <c r="D82" s="11" t="s">
        <v>3</v>
      </c>
      <c r="E82" s="14" t="s">
        <v>4</v>
      </c>
      <c r="F82" s="15" t="s">
        <v>5</v>
      </c>
      <c r="G82" s="14" t="s">
        <v>25</v>
      </c>
      <c r="H82" s="16" t="s">
        <v>6</v>
      </c>
      <c r="I82" s="17" t="s">
        <v>7</v>
      </c>
      <c r="O82" t="str">
        <f>+A67</f>
        <v>FY 2015-2016</v>
      </c>
      <c r="P82" t="str">
        <f>+A82</f>
        <v>FY 2016-2017</v>
      </c>
    </row>
    <row r="83" spans="1:16" ht="15.75">
      <c r="A83" s="182">
        <f t="shared" ref="A83:A94" si="19">+A34</f>
        <v>42552</v>
      </c>
      <c r="B83" s="183">
        <v>9076368.7699999996</v>
      </c>
      <c r="C83" s="184">
        <v>20251120.41</v>
      </c>
      <c r="D83" s="185">
        <v>1441110.4500000004</v>
      </c>
      <c r="E83" s="186">
        <v>2639695.62</v>
      </c>
      <c r="F83" s="187">
        <v>6331409.9100000001</v>
      </c>
      <c r="G83" s="188">
        <v>5483666.6300000008</v>
      </c>
      <c r="H83" s="185">
        <v>242110.25</v>
      </c>
      <c r="I83" s="189">
        <f t="shared" ref="I83:I94" si="20">SUM(B83:H83)</f>
        <v>45465482.039999999</v>
      </c>
      <c r="N83" s="103" t="s">
        <v>12</v>
      </c>
      <c r="O83" s="104">
        <f t="shared" ref="O83:O94" si="21">+I68</f>
        <v>44268195.319999993</v>
      </c>
      <c r="P83" s="104">
        <f t="shared" ref="P83:P94" si="22">+I83</f>
        <v>45465482.039999999</v>
      </c>
    </row>
    <row r="84" spans="1:16" ht="16.5" thickBot="1">
      <c r="A84" s="190">
        <f t="shared" si="19"/>
        <v>42583</v>
      </c>
      <c r="B84" s="191">
        <v>8019244.4199999999</v>
      </c>
      <c r="C84" s="192">
        <v>18593322.970000003</v>
      </c>
      <c r="D84" s="193">
        <v>1841324.01</v>
      </c>
      <c r="E84" s="194">
        <v>1477755.8100000003</v>
      </c>
      <c r="F84" s="195">
        <v>6194758.709999999</v>
      </c>
      <c r="G84" s="196">
        <v>3288949.64</v>
      </c>
      <c r="H84" s="193">
        <v>104014.67</v>
      </c>
      <c r="I84" s="197">
        <f t="shared" si="20"/>
        <v>39519370.230000004</v>
      </c>
      <c r="N84" s="103" t="s">
        <v>13</v>
      </c>
      <c r="O84" s="104">
        <f t="shared" si="21"/>
        <v>38209720.449999996</v>
      </c>
      <c r="P84" s="104">
        <f t="shared" si="22"/>
        <v>39519370.230000004</v>
      </c>
    </row>
    <row r="85" spans="1:16" ht="15.75">
      <c r="A85" s="182">
        <f t="shared" si="19"/>
        <v>42614</v>
      </c>
      <c r="B85" s="191"/>
      <c r="C85" s="192"/>
      <c r="D85" s="193"/>
      <c r="E85" s="194"/>
      <c r="F85" s="195"/>
      <c r="G85" s="196"/>
      <c r="H85" s="193"/>
      <c r="I85" s="197">
        <f t="shared" si="20"/>
        <v>0</v>
      </c>
      <c r="N85" s="103" t="s">
        <v>14</v>
      </c>
      <c r="O85" s="104">
        <f t="shared" si="21"/>
        <v>37410359.449999996</v>
      </c>
      <c r="P85" s="104">
        <f t="shared" si="22"/>
        <v>0</v>
      </c>
    </row>
    <row r="86" spans="1:16" ht="16.5" thickBot="1">
      <c r="A86" s="190">
        <f t="shared" si="19"/>
        <v>42644</v>
      </c>
      <c r="B86" s="191"/>
      <c r="C86" s="192"/>
      <c r="D86" s="193"/>
      <c r="E86" s="194"/>
      <c r="F86" s="195"/>
      <c r="G86" s="196"/>
      <c r="H86" s="193"/>
      <c r="I86" s="197">
        <f t="shared" si="20"/>
        <v>0</v>
      </c>
      <c r="N86" s="103" t="s">
        <v>15</v>
      </c>
      <c r="O86" s="104">
        <f t="shared" si="21"/>
        <v>41927588.240000002</v>
      </c>
      <c r="P86" s="104">
        <f t="shared" si="22"/>
        <v>0</v>
      </c>
    </row>
    <row r="87" spans="1:16" ht="15.75">
      <c r="A87" s="182">
        <f t="shared" si="19"/>
        <v>42675</v>
      </c>
      <c r="B87" s="191"/>
      <c r="C87" s="192"/>
      <c r="D87" s="193"/>
      <c r="E87" s="194"/>
      <c r="F87" s="195"/>
      <c r="G87" s="196"/>
      <c r="H87" s="193"/>
      <c r="I87" s="197">
        <f t="shared" si="20"/>
        <v>0</v>
      </c>
      <c r="N87" s="103" t="s">
        <v>16</v>
      </c>
      <c r="O87" s="104">
        <f t="shared" si="21"/>
        <v>30128781.95000001</v>
      </c>
      <c r="P87" s="104">
        <f t="shared" si="22"/>
        <v>0</v>
      </c>
    </row>
    <row r="88" spans="1:16" ht="16.5" thickBot="1">
      <c r="A88" s="190">
        <f t="shared" si="19"/>
        <v>42705</v>
      </c>
      <c r="B88" s="191"/>
      <c r="C88" s="192"/>
      <c r="D88" s="193"/>
      <c r="E88" s="194"/>
      <c r="F88" s="195"/>
      <c r="G88" s="196"/>
      <c r="H88" s="193"/>
      <c r="I88" s="197">
        <f t="shared" si="20"/>
        <v>0</v>
      </c>
      <c r="N88" s="103" t="s">
        <v>17</v>
      </c>
      <c r="O88" s="104">
        <f t="shared" si="21"/>
        <v>40799032.560000002</v>
      </c>
      <c r="P88" s="104">
        <f t="shared" si="22"/>
        <v>0</v>
      </c>
    </row>
    <row r="89" spans="1:16" ht="15.75">
      <c r="A89" s="182">
        <f t="shared" si="19"/>
        <v>42736</v>
      </c>
      <c r="B89" s="199"/>
      <c r="C89" s="200"/>
      <c r="D89" s="201"/>
      <c r="E89" s="202"/>
      <c r="F89" s="203"/>
      <c r="G89" s="204"/>
      <c r="H89" s="201"/>
      <c r="I89" s="205">
        <f t="shared" si="20"/>
        <v>0</v>
      </c>
      <c r="N89" s="103" t="s">
        <v>18</v>
      </c>
      <c r="O89" s="104">
        <f t="shared" si="21"/>
        <v>38094124.850000001</v>
      </c>
      <c r="P89" s="104">
        <f t="shared" si="22"/>
        <v>0</v>
      </c>
    </row>
    <row r="90" spans="1:16" ht="16.5" thickBot="1">
      <c r="A90" s="190">
        <f t="shared" si="19"/>
        <v>42767</v>
      </c>
      <c r="B90" s="199"/>
      <c r="C90" s="200"/>
      <c r="D90" s="201"/>
      <c r="E90" s="202"/>
      <c r="F90" s="203"/>
      <c r="G90" s="204"/>
      <c r="H90" s="201"/>
      <c r="I90" s="205">
        <f t="shared" si="20"/>
        <v>0</v>
      </c>
      <c r="N90" s="103" t="s">
        <v>19</v>
      </c>
      <c r="O90" s="104">
        <f t="shared" si="21"/>
        <v>38340729.890000001</v>
      </c>
      <c r="P90" s="104">
        <f t="shared" si="22"/>
        <v>0</v>
      </c>
    </row>
    <row r="91" spans="1:16" ht="15.75">
      <c r="A91" s="182">
        <f t="shared" si="19"/>
        <v>42795</v>
      </c>
      <c r="B91" s="199"/>
      <c r="C91" s="200"/>
      <c r="D91" s="201"/>
      <c r="E91" s="202"/>
      <c r="F91" s="203"/>
      <c r="G91" s="204"/>
      <c r="H91" s="201"/>
      <c r="I91" s="205">
        <f t="shared" si="20"/>
        <v>0</v>
      </c>
      <c r="N91" s="103" t="s">
        <v>20</v>
      </c>
      <c r="O91" s="104">
        <f t="shared" si="21"/>
        <v>47609775.489999987</v>
      </c>
      <c r="P91" s="104">
        <f t="shared" si="22"/>
        <v>0</v>
      </c>
    </row>
    <row r="92" spans="1:16" ht="16.5" thickBot="1">
      <c r="A92" s="190">
        <f t="shared" si="19"/>
        <v>42826</v>
      </c>
      <c r="B92" s="191"/>
      <c r="C92" s="192"/>
      <c r="D92" s="193"/>
      <c r="E92" s="194"/>
      <c r="F92" s="195"/>
      <c r="G92" s="204"/>
      <c r="H92" s="193"/>
      <c r="I92" s="197">
        <f t="shared" si="20"/>
        <v>0</v>
      </c>
      <c r="N92" s="103" t="s">
        <v>21</v>
      </c>
      <c r="O92" s="104">
        <f t="shared" si="21"/>
        <v>35093216.530000001</v>
      </c>
      <c r="P92" s="104">
        <f t="shared" si="22"/>
        <v>0</v>
      </c>
    </row>
    <row r="93" spans="1:16" ht="15.75">
      <c r="A93" s="182">
        <f t="shared" si="19"/>
        <v>42856</v>
      </c>
      <c r="B93" s="191"/>
      <c r="C93" s="192"/>
      <c r="D93" s="193"/>
      <c r="E93" s="194"/>
      <c r="F93" s="195"/>
      <c r="G93" s="204"/>
      <c r="H93" s="193"/>
      <c r="I93" s="197">
        <f t="shared" si="20"/>
        <v>0</v>
      </c>
      <c r="N93" s="103" t="s">
        <v>22</v>
      </c>
      <c r="O93" s="104">
        <f t="shared" si="21"/>
        <v>42001128.159999996</v>
      </c>
      <c r="P93" s="104">
        <f t="shared" si="22"/>
        <v>0</v>
      </c>
    </row>
    <row r="94" spans="1:16" ht="16.5" thickBot="1">
      <c r="A94" s="190">
        <f t="shared" si="19"/>
        <v>42887</v>
      </c>
      <c r="B94" s="199"/>
      <c r="C94" s="200"/>
      <c r="D94" s="208"/>
      <c r="E94" s="209"/>
      <c r="F94" s="210"/>
      <c r="G94" s="211"/>
      <c r="H94" s="243"/>
      <c r="I94" s="212">
        <f t="shared" si="20"/>
        <v>0</v>
      </c>
      <c r="N94" s="103" t="s">
        <v>23</v>
      </c>
      <c r="O94" s="104">
        <f t="shared" si="21"/>
        <v>41280221.399999999</v>
      </c>
      <c r="P94" s="104">
        <f t="shared" si="22"/>
        <v>0</v>
      </c>
    </row>
    <row r="95" spans="1:16" ht="21.75" thickTop="1" thickBot="1">
      <c r="A95" s="222" t="s">
        <v>7</v>
      </c>
      <c r="B95" s="83">
        <f t="shared" ref="B95:H95" si="23">SUM(B83:B94)</f>
        <v>17095613.189999998</v>
      </c>
      <c r="C95" s="84">
        <f t="shared" si="23"/>
        <v>38844443.380000003</v>
      </c>
      <c r="D95" s="85">
        <f t="shared" si="23"/>
        <v>3282434.4600000004</v>
      </c>
      <c r="E95" s="85">
        <f t="shared" si="23"/>
        <v>4117451.4300000006</v>
      </c>
      <c r="F95" s="223">
        <f t="shared" si="23"/>
        <v>12526168.619999999</v>
      </c>
      <c r="G95" s="87">
        <f t="shared" si="23"/>
        <v>8772616.2700000014</v>
      </c>
      <c r="H95" s="85">
        <f t="shared" si="23"/>
        <v>346124.92</v>
      </c>
      <c r="I95" s="224">
        <f>SUM(B95:H95)</f>
        <v>84984852.269999996</v>
      </c>
    </row>
    <row r="96" spans="1:16" ht="15.75">
      <c r="A96" s="225" t="s">
        <v>67</v>
      </c>
      <c r="B96" s="226">
        <f>SUM(B68:B69)</f>
        <v>14414630.82</v>
      </c>
      <c r="C96" s="226">
        <f t="shared" ref="C96:I96" si="24">SUM(C68:C69)</f>
        <v>33600700.769999996</v>
      </c>
      <c r="D96" s="226">
        <f t="shared" si="24"/>
        <v>4739362.1400000006</v>
      </c>
      <c r="E96" s="226">
        <f t="shared" si="24"/>
        <v>2827216.7600000002</v>
      </c>
      <c r="F96" s="226">
        <f t="shared" si="24"/>
        <v>12783477.359999999</v>
      </c>
      <c r="G96" s="226">
        <f t="shared" si="24"/>
        <v>13835281.669999998</v>
      </c>
      <c r="H96" s="226">
        <f t="shared" si="24"/>
        <v>277246.25</v>
      </c>
      <c r="I96" s="226">
        <f t="shared" si="24"/>
        <v>82477915.769999981</v>
      </c>
    </row>
    <row r="97" spans="1:15" ht="15.75">
      <c r="A97" s="92" t="s">
        <v>9</v>
      </c>
      <c r="B97" s="93">
        <f t="shared" ref="B97:I97" si="25">B95/B96</f>
        <v>1.1859903596199071</v>
      </c>
      <c r="C97" s="93">
        <f t="shared" si="25"/>
        <v>1.1560605133176813</v>
      </c>
      <c r="D97" s="93">
        <f t="shared" si="25"/>
        <v>0.69258992308192768</v>
      </c>
      <c r="E97" s="93">
        <f t="shared" si="25"/>
        <v>1.4563621326296892</v>
      </c>
      <c r="F97" s="93">
        <f t="shared" si="25"/>
        <v>0.97987177254249069</v>
      </c>
      <c r="G97" s="93">
        <f t="shared" si="25"/>
        <v>0.63407572604916851</v>
      </c>
      <c r="H97" s="93">
        <f t="shared" si="25"/>
        <v>1.2484385992596834</v>
      </c>
      <c r="I97" s="93">
        <f t="shared" si="25"/>
        <v>1.0303952455223397</v>
      </c>
    </row>
    <row r="98" spans="1:15" ht="36.75" thickBot="1">
      <c r="A98" s="34" t="s">
        <v>48</v>
      </c>
      <c r="B98" s="35"/>
      <c r="C98" s="35"/>
      <c r="D98" s="35"/>
      <c r="E98" s="35"/>
      <c r="F98" s="35"/>
      <c r="G98" s="35"/>
      <c r="H98" s="35"/>
      <c r="I98" s="35"/>
    </row>
    <row r="99" spans="1:15" ht="20.25" thickBot="1">
      <c r="A99" s="3" t="s">
        <v>0</v>
      </c>
      <c r="B99" s="4" t="s">
        <v>35</v>
      </c>
      <c r="C99" s="5"/>
      <c r="D99" s="5"/>
      <c r="E99" s="6"/>
      <c r="F99" s="7" t="s">
        <v>36</v>
      </c>
      <c r="G99" s="8"/>
      <c r="H99" s="9"/>
      <c r="I99" s="10" t="s">
        <v>0</v>
      </c>
    </row>
    <row r="100" spans="1:15" ht="39" thickBot="1">
      <c r="A100" s="11" t="s">
        <v>53</v>
      </c>
      <c r="B100" s="12" t="s">
        <v>1</v>
      </c>
      <c r="C100" s="13" t="s">
        <v>2</v>
      </c>
      <c r="D100" s="11" t="s">
        <v>3</v>
      </c>
      <c r="E100" s="14" t="s">
        <v>4</v>
      </c>
      <c r="F100" s="15" t="s">
        <v>5</v>
      </c>
      <c r="G100" s="14" t="s">
        <v>25</v>
      </c>
      <c r="H100" s="16" t="s">
        <v>6</v>
      </c>
      <c r="I100" s="17" t="s">
        <v>7</v>
      </c>
    </row>
    <row r="101" spans="1:15" ht="15.75">
      <c r="A101" s="182">
        <v>41821</v>
      </c>
      <c r="B101" s="183">
        <v>3234277.2000000011</v>
      </c>
      <c r="C101" s="184">
        <v>259386.17</v>
      </c>
      <c r="D101" s="185">
        <v>359612.21000000008</v>
      </c>
      <c r="E101" s="186">
        <v>93777.2</v>
      </c>
      <c r="F101" s="187">
        <v>-244852.71000000011</v>
      </c>
      <c r="G101" s="188">
        <v>83.54</v>
      </c>
      <c r="H101" s="185"/>
      <c r="I101" s="189">
        <v>3702283.6100000013</v>
      </c>
      <c r="N101" s="103">
        <f>+A101</f>
        <v>41821</v>
      </c>
      <c r="O101" s="104">
        <f>+I101</f>
        <v>3702283.6100000013</v>
      </c>
    </row>
    <row r="102" spans="1:15" ht="15.75">
      <c r="A102" s="190">
        <v>41852</v>
      </c>
      <c r="B102" s="191">
        <v>1414658.6100000006</v>
      </c>
      <c r="C102" s="192">
        <v>235309.64999999997</v>
      </c>
      <c r="D102" s="193">
        <v>387407.95</v>
      </c>
      <c r="E102" s="194">
        <v>387058</v>
      </c>
      <c r="F102" s="195">
        <v>5268174.72</v>
      </c>
      <c r="G102" s="196">
        <v>5824.46</v>
      </c>
      <c r="H102" s="193"/>
      <c r="I102" s="197">
        <v>7698433.3899999997</v>
      </c>
      <c r="N102" s="103">
        <f t="shared" ref="N102:N112" si="26">+A102</f>
        <v>41852</v>
      </c>
      <c r="O102" s="104">
        <f t="shared" ref="O102:O112" si="27">+I102</f>
        <v>7698433.3899999997</v>
      </c>
    </row>
    <row r="103" spans="1:15" ht="15.75">
      <c r="A103" s="190">
        <v>41883</v>
      </c>
      <c r="B103" s="191">
        <v>2808686.1000000006</v>
      </c>
      <c r="C103" s="192">
        <v>2213512.86</v>
      </c>
      <c r="D103" s="193">
        <v>464982.27999999991</v>
      </c>
      <c r="E103" s="194">
        <v>1259844.95</v>
      </c>
      <c r="F103" s="195">
        <v>1332239.4000000001</v>
      </c>
      <c r="G103" s="196"/>
      <c r="H103" s="193"/>
      <c r="I103" s="197">
        <v>8079265.5900000017</v>
      </c>
      <c r="N103" s="103">
        <f t="shared" si="26"/>
        <v>41883</v>
      </c>
      <c r="O103" s="104">
        <f t="shared" si="27"/>
        <v>8079265.5900000017</v>
      </c>
    </row>
    <row r="104" spans="1:15" ht="15.75">
      <c r="A104" s="190">
        <v>41913</v>
      </c>
      <c r="B104" s="191">
        <v>2537029.4500000002</v>
      </c>
      <c r="C104" s="192">
        <v>1630390.0200000003</v>
      </c>
      <c r="D104" s="193">
        <v>-553935.21</v>
      </c>
      <c r="E104" s="194">
        <v>346915.7</v>
      </c>
      <c r="F104" s="195">
        <v>3700862.5</v>
      </c>
      <c r="G104" s="196"/>
      <c r="H104" s="193"/>
      <c r="I104" s="197">
        <v>7661262.4600000009</v>
      </c>
      <c r="N104" s="103">
        <f t="shared" si="26"/>
        <v>41913</v>
      </c>
      <c r="O104" s="104">
        <f t="shared" si="27"/>
        <v>7661262.4600000009</v>
      </c>
    </row>
    <row r="105" spans="1:15" ht="15.75">
      <c r="A105" s="190">
        <v>41944</v>
      </c>
      <c r="B105" s="191">
        <v>-6010052.9400000023</v>
      </c>
      <c r="C105" s="192">
        <v>488138.91000000003</v>
      </c>
      <c r="D105" s="193">
        <v>151559.65999999997</v>
      </c>
      <c r="E105" s="194">
        <v>317915</v>
      </c>
      <c r="F105" s="195">
        <v>892684.60000000009</v>
      </c>
      <c r="G105" s="196"/>
      <c r="H105" s="193"/>
      <c r="I105" s="197">
        <v>-4159754.7700000019</v>
      </c>
      <c r="N105" s="103">
        <f t="shared" si="26"/>
        <v>41944</v>
      </c>
      <c r="O105" s="104">
        <f t="shared" si="27"/>
        <v>-4159754.7700000019</v>
      </c>
    </row>
    <row r="106" spans="1:15" ht="15.75">
      <c r="A106" s="190">
        <v>41974</v>
      </c>
      <c r="B106" s="191">
        <v>2996565.1700000013</v>
      </c>
      <c r="C106" s="192">
        <v>710922.49</v>
      </c>
      <c r="D106" s="193">
        <v>201575.33</v>
      </c>
      <c r="E106" s="194">
        <v>949051.01</v>
      </c>
      <c r="F106" s="195">
        <v>3834316.56</v>
      </c>
      <c r="G106" s="196"/>
      <c r="H106" s="193"/>
      <c r="I106" s="197">
        <v>8692430.5600000005</v>
      </c>
      <c r="N106" s="103">
        <f t="shared" si="26"/>
        <v>41974</v>
      </c>
      <c r="O106" s="104">
        <f t="shared" si="27"/>
        <v>8692430.5600000005</v>
      </c>
    </row>
    <row r="107" spans="1:15" ht="15.75">
      <c r="A107" s="198">
        <v>42005</v>
      </c>
      <c r="B107" s="199">
        <v>-322504.34000000037</v>
      </c>
      <c r="C107" s="200">
        <v>824155.28000000014</v>
      </c>
      <c r="D107" s="201">
        <v>133189.9</v>
      </c>
      <c r="E107" s="202">
        <v>315950</v>
      </c>
      <c r="F107" s="203">
        <v>1831342.67</v>
      </c>
      <c r="G107" s="204"/>
      <c r="H107" s="201"/>
      <c r="I107" s="205">
        <v>2782133.51</v>
      </c>
      <c r="N107" s="103">
        <f t="shared" si="26"/>
        <v>42005</v>
      </c>
      <c r="O107" s="104">
        <f t="shared" si="27"/>
        <v>2782133.51</v>
      </c>
    </row>
    <row r="108" spans="1:15" ht="15.75">
      <c r="A108" s="198">
        <v>42036</v>
      </c>
      <c r="B108" s="199">
        <v>2646116.37</v>
      </c>
      <c r="C108" s="200">
        <v>300440.66000000003</v>
      </c>
      <c r="D108" s="201">
        <v>1457281.72</v>
      </c>
      <c r="E108" s="202">
        <v>196889</v>
      </c>
      <c r="F108" s="203">
        <v>13787388.01</v>
      </c>
      <c r="G108" s="204"/>
      <c r="H108" s="201"/>
      <c r="I108" s="205">
        <v>18388115.759999998</v>
      </c>
      <c r="N108" s="103">
        <f t="shared" si="26"/>
        <v>42036</v>
      </c>
      <c r="O108" s="104">
        <f t="shared" si="27"/>
        <v>18388115.759999998</v>
      </c>
    </row>
    <row r="109" spans="1:15" ht="15.75">
      <c r="A109" s="198">
        <v>42064</v>
      </c>
      <c r="B109" s="199">
        <v>3951491.5000000005</v>
      </c>
      <c r="C109" s="200">
        <v>124587.71000000002</v>
      </c>
      <c r="D109" s="201">
        <v>444947.31</v>
      </c>
      <c r="E109" s="202">
        <v>234688</v>
      </c>
      <c r="F109" s="203">
        <v>3861123.1900000004</v>
      </c>
      <c r="G109" s="204">
        <v>5060.0200000000004</v>
      </c>
      <c r="H109" s="201"/>
      <c r="I109" s="205">
        <v>8621897.7300000004</v>
      </c>
      <c r="N109" s="103">
        <f t="shared" si="26"/>
        <v>42064</v>
      </c>
      <c r="O109" s="104">
        <f t="shared" si="27"/>
        <v>8621897.7300000004</v>
      </c>
    </row>
    <row r="110" spans="1:15" ht="15.75">
      <c r="A110" s="206">
        <v>42095</v>
      </c>
      <c r="B110" s="191">
        <v>1888517.9700000002</v>
      </c>
      <c r="C110" s="192">
        <v>474336.69999999995</v>
      </c>
      <c r="D110" s="193">
        <v>257135.45</v>
      </c>
      <c r="E110" s="194">
        <v>385262.5</v>
      </c>
      <c r="F110" s="195">
        <v>2063277.4100000001</v>
      </c>
      <c r="G110" s="204">
        <v>-5060.0200000000004</v>
      </c>
      <c r="H110" s="193"/>
      <c r="I110" s="197">
        <v>5063470.0100000007</v>
      </c>
      <c r="N110" s="103">
        <f t="shared" si="26"/>
        <v>42095</v>
      </c>
      <c r="O110" s="104">
        <f t="shared" si="27"/>
        <v>5063470.0100000007</v>
      </c>
    </row>
    <row r="111" spans="1:15" ht="15.75">
      <c r="A111" s="206">
        <v>42125</v>
      </c>
      <c r="B111" s="191">
        <v>2914644.27</v>
      </c>
      <c r="C111" s="192">
        <v>967705.97</v>
      </c>
      <c r="D111" s="193">
        <v>276485.15000000002</v>
      </c>
      <c r="E111" s="194">
        <v>364961.54</v>
      </c>
      <c r="F111" s="195">
        <v>5164830.2200000007</v>
      </c>
      <c r="G111" s="204"/>
      <c r="H111" s="193"/>
      <c r="I111" s="197">
        <v>9688627.1500000004</v>
      </c>
      <c r="N111" s="103">
        <f t="shared" si="26"/>
        <v>42125</v>
      </c>
      <c r="O111" s="104">
        <f t="shared" si="27"/>
        <v>9688627.1500000004</v>
      </c>
    </row>
    <row r="112" spans="1:15" ht="16.5" thickBot="1">
      <c r="A112" s="207">
        <v>42156</v>
      </c>
      <c r="B112" s="199">
        <v>3591221.2699999991</v>
      </c>
      <c r="C112" s="200">
        <v>246717.22</v>
      </c>
      <c r="D112" s="208">
        <v>325995.89</v>
      </c>
      <c r="E112" s="209">
        <v>2356334.96</v>
      </c>
      <c r="F112" s="210">
        <v>4578544.8000000007</v>
      </c>
      <c r="G112" s="211"/>
      <c r="H112" s="201"/>
      <c r="I112" s="212">
        <v>11098814.140000001</v>
      </c>
      <c r="N112" s="103">
        <f t="shared" si="26"/>
        <v>42156</v>
      </c>
      <c r="O112" s="104">
        <f t="shared" si="27"/>
        <v>11098814.140000001</v>
      </c>
    </row>
    <row r="113" spans="1:9" ht="21.75" thickTop="1" thickBot="1">
      <c r="A113" s="213" t="s">
        <v>7</v>
      </c>
      <c r="B113" s="214">
        <v>21650650.630000003</v>
      </c>
      <c r="C113" s="215">
        <v>8475603.6400000006</v>
      </c>
      <c r="D113" s="216">
        <v>3906237.64</v>
      </c>
      <c r="E113" s="216">
        <v>7208647.8599999994</v>
      </c>
      <c r="F113" s="217">
        <v>46069931.36999999</v>
      </c>
      <c r="G113" s="218">
        <v>5908</v>
      </c>
      <c r="H113" s="216">
        <v>0</v>
      </c>
      <c r="I113" s="219">
        <v>87316979.139999986</v>
      </c>
    </row>
    <row r="114" spans="1:9" ht="36.75" thickBot="1">
      <c r="A114" s="34" t="s">
        <v>56</v>
      </c>
      <c r="B114" s="35"/>
      <c r="C114" s="35"/>
      <c r="D114" s="35"/>
      <c r="E114" s="35"/>
      <c r="F114" s="35"/>
      <c r="G114" s="35"/>
      <c r="H114" s="35"/>
      <c r="I114" s="35"/>
    </row>
    <row r="115" spans="1:9" ht="39" thickBot="1">
      <c r="A115" s="11" t="s">
        <v>60</v>
      </c>
      <c r="B115" s="12" t="s">
        <v>1</v>
      </c>
      <c r="C115" s="13" t="s">
        <v>2</v>
      </c>
      <c r="D115" s="11" t="s">
        <v>3</v>
      </c>
      <c r="E115" s="14" t="s">
        <v>4</v>
      </c>
      <c r="F115" s="15" t="s">
        <v>5</v>
      </c>
      <c r="G115" s="14" t="s">
        <v>25</v>
      </c>
      <c r="H115" s="16" t="s">
        <v>6</v>
      </c>
      <c r="I115" s="17" t="s">
        <v>7</v>
      </c>
    </row>
    <row r="116" spans="1:9" ht="15.75">
      <c r="A116" s="182">
        <v>42186</v>
      </c>
      <c r="B116" s="183">
        <v>3288325.58</v>
      </c>
      <c r="C116" s="184">
        <v>256886.45</v>
      </c>
      <c r="D116" s="185">
        <v>231162.79000000004</v>
      </c>
      <c r="E116" s="186">
        <v>911762.01</v>
      </c>
      <c r="F116" s="187">
        <v>4335045.8499999996</v>
      </c>
      <c r="G116" s="188"/>
      <c r="H116" s="185"/>
      <c r="I116" s="189">
        <v>9023182.6799999997</v>
      </c>
    </row>
    <row r="117" spans="1:9" ht="15.75">
      <c r="A117" s="190">
        <v>42217</v>
      </c>
      <c r="B117" s="191">
        <v>812583.82</v>
      </c>
      <c r="C117" s="192">
        <v>1550038.4300000004</v>
      </c>
      <c r="D117" s="193">
        <v>190227.85</v>
      </c>
      <c r="E117" s="194">
        <v>122144</v>
      </c>
      <c r="F117" s="195">
        <v>1998416.46</v>
      </c>
      <c r="G117" s="196"/>
      <c r="H117" s="193"/>
      <c r="I117" s="197">
        <v>4673410.5600000005</v>
      </c>
    </row>
    <row r="118" spans="1:9" ht="15.75">
      <c r="A118" s="190">
        <v>42248</v>
      </c>
      <c r="B118" s="191">
        <v>2469884.5400000005</v>
      </c>
      <c r="C118" s="192">
        <v>1869927.6199999999</v>
      </c>
      <c r="D118" s="193">
        <v>110839.07</v>
      </c>
      <c r="E118" s="194">
        <v>947595.68</v>
      </c>
      <c r="F118" s="195">
        <v>1044213.54</v>
      </c>
      <c r="G118" s="196"/>
      <c r="H118" s="193"/>
      <c r="I118" s="197">
        <v>6442460.4500000002</v>
      </c>
    </row>
    <row r="119" spans="1:9" ht="15.75">
      <c r="A119" s="190">
        <v>42278</v>
      </c>
      <c r="B119" s="191">
        <v>1787973.73</v>
      </c>
      <c r="C119" s="192">
        <v>925762.39999999991</v>
      </c>
      <c r="D119" s="193">
        <v>228376.06000000003</v>
      </c>
      <c r="E119" s="194">
        <v>655390.09</v>
      </c>
      <c r="F119" s="195">
        <v>5731791.3999999994</v>
      </c>
      <c r="G119" s="196"/>
      <c r="H119" s="193"/>
      <c r="I119" s="197">
        <v>9329293.6799999997</v>
      </c>
    </row>
    <row r="120" spans="1:9" ht="15.75">
      <c r="A120" s="190">
        <v>42309</v>
      </c>
      <c r="B120" s="191">
        <v>1212251.0799999998</v>
      </c>
      <c r="C120" s="192">
        <v>822534.92</v>
      </c>
      <c r="D120" s="193">
        <v>102724.66</v>
      </c>
      <c r="E120" s="194">
        <v>19574</v>
      </c>
      <c r="F120" s="195">
        <v>1949871.18</v>
      </c>
      <c r="G120" s="196"/>
      <c r="H120" s="193"/>
      <c r="I120" s="197">
        <v>4106955.84</v>
      </c>
    </row>
    <row r="121" spans="1:9" ht="15.75">
      <c r="A121" s="190">
        <v>42339</v>
      </c>
      <c r="B121" s="191">
        <v>2156113.65</v>
      </c>
      <c r="C121" s="192">
        <v>302194.14999999997</v>
      </c>
      <c r="D121" s="193">
        <v>319827.94999999995</v>
      </c>
      <c r="E121" s="194">
        <v>297925.5</v>
      </c>
      <c r="F121" s="195">
        <v>1270903.6600000001</v>
      </c>
      <c r="G121" s="196"/>
      <c r="H121" s="193"/>
      <c r="I121" s="197">
        <v>4346964.91</v>
      </c>
    </row>
    <row r="122" spans="1:9" ht="15.75">
      <c r="A122" s="190">
        <v>42370</v>
      </c>
      <c r="B122" s="199">
        <v>-328233.79999999987</v>
      </c>
      <c r="C122" s="200">
        <v>229223.12</v>
      </c>
      <c r="D122" s="201">
        <v>13997.580000000002</v>
      </c>
      <c r="E122" s="202">
        <v>459562.5</v>
      </c>
      <c r="F122" s="203">
        <v>2949790.9699999997</v>
      </c>
      <c r="G122" s="204"/>
      <c r="H122" s="201"/>
      <c r="I122" s="205">
        <v>3324340.37</v>
      </c>
    </row>
    <row r="123" spans="1:9" ht="15.75">
      <c r="A123" s="190">
        <v>42401</v>
      </c>
      <c r="B123" s="199">
        <v>1675601.3499999996</v>
      </c>
      <c r="C123" s="200">
        <v>1409078.38</v>
      </c>
      <c r="D123" s="201">
        <v>-202870.84999999998</v>
      </c>
      <c r="E123" s="202">
        <v>203774.91</v>
      </c>
      <c r="F123" s="203">
        <v>13782924.77</v>
      </c>
      <c r="G123" s="204"/>
      <c r="H123" s="201"/>
      <c r="I123" s="205">
        <v>16868508.559999999</v>
      </c>
    </row>
    <row r="124" spans="1:9" ht="15.75">
      <c r="A124" s="190">
        <v>42430</v>
      </c>
      <c r="B124" s="199">
        <v>4893971.54</v>
      </c>
      <c r="C124" s="200">
        <v>-272853.4800000001</v>
      </c>
      <c r="D124" s="201">
        <v>178066.52</v>
      </c>
      <c r="E124" s="202">
        <v>1153402</v>
      </c>
      <c r="F124" s="203">
        <v>5933046.0100000007</v>
      </c>
      <c r="G124" s="204">
        <v>1241.8</v>
      </c>
      <c r="H124" s="201"/>
      <c r="I124" s="205">
        <v>11886874.390000001</v>
      </c>
    </row>
    <row r="125" spans="1:9" ht="15.75">
      <c r="A125" s="190">
        <v>42461</v>
      </c>
      <c r="B125" s="191">
        <v>924377.81000000029</v>
      </c>
      <c r="C125" s="192">
        <v>2097757.66</v>
      </c>
      <c r="D125" s="193">
        <v>163238.56</v>
      </c>
      <c r="E125" s="194">
        <v>958264.12</v>
      </c>
      <c r="F125" s="195">
        <v>3956881.4</v>
      </c>
      <c r="G125" s="204">
        <v>-1241.8</v>
      </c>
      <c r="H125" s="193"/>
      <c r="I125" s="197">
        <v>8099277.7500000009</v>
      </c>
    </row>
    <row r="126" spans="1:9" ht="15.75">
      <c r="A126" s="190">
        <v>42491</v>
      </c>
      <c r="B126" s="191">
        <v>1027290.9900000001</v>
      </c>
      <c r="C126" s="192">
        <v>281066.76</v>
      </c>
      <c r="D126" s="193">
        <v>174482.89</v>
      </c>
      <c r="E126" s="194">
        <v>140700</v>
      </c>
      <c r="F126" s="195">
        <v>4362464</v>
      </c>
      <c r="G126" s="204"/>
      <c r="H126" s="193"/>
      <c r="I126" s="197">
        <v>5986004.6400000006</v>
      </c>
    </row>
    <row r="127" spans="1:9" ht="16.5" thickBot="1">
      <c r="A127" s="207">
        <v>42522</v>
      </c>
      <c r="B127" s="199">
        <v>961596.08000000019</v>
      </c>
      <c r="C127" s="200">
        <v>3086552.3099999996</v>
      </c>
      <c r="D127" s="208">
        <v>161558.25999999998</v>
      </c>
      <c r="E127" s="209">
        <v>386115</v>
      </c>
      <c r="F127" s="210">
        <v>7435910.5500000007</v>
      </c>
      <c r="G127" s="211"/>
      <c r="H127" s="201"/>
      <c r="I127" s="212">
        <v>12031732.199999999</v>
      </c>
    </row>
    <row r="128" spans="1:9" ht="21.75" thickTop="1" thickBot="1">
      <c r="A128" s="220" t="s">
        <v>7</v>
      </c>
      <c r="B128" s="63">
        <v>20881736.369999997</v>
      </c>
      <c r="C128" s="64">
        <v>12558168.719999999</v>
      </c>
      <c r="D128" s="69">
        <v>1671631.34</v>
      </c>
      <c r="E128" s="69">
        <v>6256209.8099999996</v>
      </c>
      <c r="F128" s="67">
        <v>54751259.789999992</v>
      </c>
      <c r="G128" s="221">
        <v>0</v>
      </c>
      <c r="H128" s="69">
        <v>0</v>
      </c>
      <c r="I128" s="70">
        <v>96119006.030000001</v>
      </c>
    </row>
    <row r="129" spans="1:16" ht="36.75" thickBot="1">
      <c r="A129" s="34" t="s">
        <v>72</v>
      </c>
      <c r="B129" s="35"/>
      <c r="C129" s="35"/>
      <c r="D129" s="35"/>
      <c r="E129" s="35"/>
      <c r="F129" s="35"/>
      <c r="G129" s="35"/>
      <c r="H129" s="35"/>
      <c r="I129" s="35"/>
    </row>
    <row r="130" spans="1:16" ht="39" thickBot="1">
      <c r="A130" s="11" t="str">
        <f>+A33</f>
        <v>FY 2016-2017</v>
      </c>
      <c r="B130" s="12" t="s">
        <v>1</v>
      </c>
      <c r="C130" s="13" t="s">
        <v>2</v>
      </c>
      <c r="D130" s="11" t="s">
        <v>3</v>
      </c>
      <c r="E130" s="14" t="s">
        <v>4</v>
      </c>
      <c r="F130" s="15" t="s">
        <v>5</v>
      </c>
      <c r="G130" s="14" t="s">
        <v>25</v>
      </c>
      <c r="H130" s="16" t="s">
        <v>6</v>
      </c>
      <c r="I130" s="17" t="s">
        <v>7</v>
      </c>
      <c r="O130" t="str">
        <f>+A115</f>
        <v>FY 2015-2016</v>
      </c>
      <c r="P130" t="str">
        <f>+A130</f>
        <v>FY 2016-2017</v>
      </c>
    </row>
    <row r="131" spans="1:16" ht="15.75">
      <c r="A131" s="182">
        <f t="shared" ref="A131:A142" si="28">+A34</f>
        <v>42552</v>
      </c>
      <c r="B131" s="183">
        <v>2129476.5700000003</v>
      </c>
      <c r="C131" s="184">
        <v>103628.7</v>
      </c>
      <c r="D131" s="185">
        <v>173335.28999999998</v>
      </c>
      <c r="E131" s="186">
        <v>528789</v>
      </c>
      <c r="F131" s="187">
        <v>601566.11</v>
      </c>
      <c r="G131" s="188"/>
      <c r="H131" s="185"/>
      <c r="I131" s="189">
        <f>SUM(B131:H131)</f>
        <v>3536795.6700000004</v>
      </c>
      <c r="N131" s="103" t="s">
        <v>12</v>
      </c>
      <c r="O131" s="104">
        <f>+I116</f>
        <v>9023182.6799999997</v>
      </c>
      <c r="P131" s="104">
        <f t="shared" ref="P131:P142" si="29">+I131</f>
        <v>3536795.6700000004</v>
      </c>
    </row>
    <row r="132" spans="1:16" ht="16.5" thickBot="1">
      <c r="A132" s="190">
        <f t="shared" si="28"/>
        <v>42583</v>
      </c>
      <c r="B132" s="191">
        <v>1130603.8699999999</v>
      </c>
      <c r="C132" s="192">
        <v>386452.01000000007</v>
      </c>
      <c r="D132" s="193">
        <v>49348.360000000015</v>
      </c>
      <c r="E132" s="194">
        <v>139350.01</v>
      </c>
      <c r="F132" s="195">
        <v>2127193.2699999996</v>
      </c>
      <c r="G132" s="196"/>
      <c r="H132" s="193"/>
      <c r="I132" s="197">
        <f t="shared" ref="I132:I142" si="30">SUM(B132:H132)</f>
        <v>3832947.5199999996</v>
      </c>
      <c r="N132" s="103" t="s">
        <v>13</v>
      </c>
      <c r="O132" s="104">
        <f t="shared" ref="O132:O142" si="31">+I117</f>
        <v>4673410.5600000005</v>
      </c>
      <c r="P132" s="104">
        <f t="shared" si="29"/>
        <v>3832947.5199999996</v>
      </c>
    </row>
    <row r="133" spans="1:16" ht="15.75">
      <c r="A133" s="182">
        <f t="shared" si="28"/>
        <v>42614</v>
      </c>
      <c r="B133" s="191"/>
      <c r="C133" s="192"/>
      <c r="D133" s="193"/>
      <c r="E133" s="194"/>
      <c r="F133" s="195"/>
      <c r="G133" s="196"/>
      <c r="H133" s="193"/>
      <c r="I133" s="197">
        <f t="shared" si="30"/>
        <v>0</v>
      </c>
      <c r="N133" s="103" t="s">
        <v>14</v>
      </c>
      <c r="O133" s="104">
        <f t="shared" si="31"/>
        <v>6442460.4500000002</v>
      </c>
      <c r="P133" s="104">
        <f t="shared" si="29"/>
        <v>0</v>
      </c>
    </row>
    <row r="134" spans="1:16" ht="16.5" thickBot="1">
      <c r="A134" s="190">
        <f t="shared" si="28"/>
        <v>42644</v>
      </c>
      <c r="B134" s="191"/>
      <c r="C134" s="192"/>
      <c r="D134" s="193"/>
      <c r="E134" s="194"/>
      <c r="F134" s="195"/>
      <c r="G134" s="196"/>
      <c r="H134" s="193"/>
      <c r="I134" s="197">
        <f t="shared" si="30"/>
        <v>0</v>
      </c>
      <c r="N134" s="103" t="s">
        <v>15</v>
      </c>
      <c r="O134" s="104">
        <f t="shared" si="31"/>
        <v>9329293.6799999997</v>
      </c>
      <c r="P134" s="104">
        <f t="shared" si="29"/>
        <v>0</v>
      </c>
    </row>
    <row r="135" spans="1:16" ht="15.75">
      <c r="A135" s="182">
        <f t="shared" si="28"/>
        <v>42675</v>
      </c>
      <c r="B135" s="191"/>
      <c r="C135" s="192"/>
      <c r="D135" s="193"/>
      <c r="E135" s="194"/>
      <c r="F135" s="195"/>
      <c r="G135" s="196"/>
      <c r="H135" s="193"/>
      <c r="I135" s="197">
        <f t="shared" si="30"/>
        <v>0</v>
      </c>
      <c r="N135" s="103" t="s">
        <v>16</v>
      </c>
      <c r="O135" s="104">
        <f t="shared" si="31"/>
        <v>4106955.84</v>
      </c>
      <c r="P135" s="104">
        <f t="shared" si="29"/>
        <v>0</v>
      </c>
    </row>
    <row r="136" spans="1:16" ht="16.5" thickBot="1">
      <c r="A136" s="190">
        <f t="shared" si="28"/>
        <v>42705</v>
      </c>
      <c r="B136" s="191"/>
      <c r="C136" s="192"/>
      <c r="D136" s="193"/>
      <c r="E136" s="194"/>
      <c r="F136" s="195"/>
      <c r="G136" s="196"/>
      <c r="H136" s="193"/>
      <c r="I136" s="197">
        <f t="shared" si="30"/>
        <v>0</v>
      </c>
      <c r="N136" s="103" t="s">
        <v>17</v>
      </c>
      <c r="O136" s="104">
        <f t="shared" si="31"/>
        <v>4346964.91</v>
      </c>
      <c r="P136" s="104">
        <f t="shared" si="29"/>
        <v>0</v>
      </c>
    </row>
    <row r="137" spans="1:16" ht="15.75">
      <c r="A137" s="182">
        <f t="shared" si="28"/>
        <v>42736</v>
      </c>
      <c r="B137" s="199"/>
      <c r="C137" s="200"/>
      <c r="D137" s="201"/>
      <c r="E137" s="202"/>
      <c r="F137" s="203"/>
      <c r="G137" s="204"/>
      <c r="H137" s="201"/>
      <c r="I137" s="205">
        <f t="shared" si="30"/>
        <v>0</v>
      </c>
      <c r="N137" s="103" t="s">
        <v>18</v>
      </c>
      <c r="O137" s="104">
        <f t="shared" si="31"/>
        <v>3324340.37</v>
      </c>
      <c r="P137" s="104">
        <f t="shared" si="29"/>
        <v>0</v>
      </c>
    </row>
    <row r="138" spans="1:16" ht="16.5" thickBot="1">
      <c r="A138" s="190">
        <f t="shared" si="28"/>
        <v>42767</v>
      </c>
      <c r="B138" s="199"/>
      <c r="C138" s="200"/>
      <c r="D138" s="201"/>
      <c r="E138" s="202"/>
      <c r="F138" s="203"/>
      <c r="G138" s="204"/>
      <c r="H138" s="201"/>
      <c r="I138" s="205">
        <f t="shared" si="30"/>
        <v>0</v>
      </c>
      <c r="N138" s="103" t="s">
        <v>19</v>
      </c>
      <c r="O138" s="104">
        <f t="shared" si="31"/>
        <v>16868508.559999999</v>
      </c>
      <c r="P138" s="104">
        <f t="shared" si="29"/>
        <v>0</v>
      </c>
    </row>
    <row r="139" spans="1:16" ht="15.75">
      <c r="A139" s="182">
        <f t="shared" si="28"/>
        <v>42795</v>
      </c>
      <c r="B139" s="199"/>
      <c r="C139" s="200"/>
      <c r="D139" s="201"/>
      <c r="E139" s="202"/>
      <c r="F139" s="203"/>
      <c r="G139" s="204"/>
      <c r="H139" s="201"/>
      <c r="I139" s="205">
        <f t="shared" si="30"/>
        <v>0</v>
      </c>
      <c r="N139" s="103" t="s">
        <v>20</v>
      </c>
      <c r="O139" s="104">
        <f t="shared" si="31"/>
        <v>11886874.390000001</v>
      </c>
      <c r="P139" s="104">
        <f t="shared" si="29"/>
        <v>0</v>
      </c>
    </row>
    <row r="140" spans="1:16" ht="16.5" thickBot="1">
      <c r="A140" s="190">
        <f t="shared" si="28"/>
        <v>42826</v>
      </c>
      <c r="B140" s="191"/>
      <c r="C140" s="192"/>
      <c r="D140" s="193"/>
      <c r="E140" s="194"/>
      <c r="F140" s="195"/>
      <c r="G140" s="204"/>
      <c r="H140" s="193"/>
      <c r="I140" s="197">
        <f t="shared" si="30"/>
        <v>0</v>
      </c>
      <c r="N140" s="103" t="s">
        <v>21</v>
      </c>
      <c r="O140" s="104">
        <f t="shared" si="31"/>
        <v>8099277.7500000009</v>
      </c>
      <c r="P140" s="104">
        <f t="shared" si="29"/>
        <v>0</v>
      </c>
    </row>
    <row r="141" spans="1:16" ht="15.75">
      <c r="A141" s="182">
        <f t="shared" si="28"/>
        <v>42856</v>
      </c>
      <c r="B141" s="191"/>
      <c r="C141" s="192"/>
      <c r="D141" s="193"/>
      <c r="E141" s="194"/>
      <c r="F141" s="195"/>
      <c r="G141" s="204"/>
      <c r="H141" s="193"/>
      <c r="I141" s="197">
        <f t="shared" si="30"/>
        <v>0</v>
      </c>
      <c r="N141" s="103" t="s">
        <v>22</v>
      </c>
      <c r="O141" s="104">
        <f t="shared" si="31"/>
        <v>5986004.6400000006</v>
      </c>
      <c r="P141" s="104">
        <f t="shared" si="29"/>
        <v>0</v>
      </c>
    </row>
    <row r="142" spans="1:16" ht="16.5" thickBot="1">
      <c r="A142" s="190">
        <f t="shared" si="28"/>
        <v>42887</v>
      </c>
      <c r="B142" s="199"/>
      <c r="C142" s="200"/>
      <c r="D142" s="208"/>
      <c r="E142" s="209"/>
      <c r="F142" s="210"/>
      <c r="G142" s="211"/>
      <c r="H142" s="201"/>
      <c r="I142" s="212">
        <f t="shared" si="30"/>
        <v>0</v>
      </c>
      <c r="N142" s="103" t="s">
        <v>23</v>
      </c>
      <c r="O142" s="104">
        <f t="shared" si="31"/>
        <v>12031732.199999999</v>
      </c>
      <c r="P142" s="104">
        <f t="shared" si="29"/>
        <v>0</v>
      </c>
    </row>
    <row r="143" spans="1:16" ht="21.75" thickTop="1" thickBot="1">
      <c r="A143" s="222" t="s">
        <v>7</v>
      </c>
      <c r="B143" s="83">
        <f t="shared" ref="B143:H143" si="32">SUM(B131:B142)</f>
        <v>3260080.4400000004</v>
      </c>
      <c r="C143" s="84">
        <f t="shared" si="32"/>
        <v>490080.71000000008</v>
      </c>
      <c r="D143" s="85">
        <f t="shared" si="32"/>
        <v>222683.65</v>
      </c>
      <c r="E143" s="85">
        <f t="shared" si="32"/>
        <v>668139.01</v>
      </c>
      <c r="F143" s="223">
        <f t="shared" si="32"/>
        <v>2728759.3799999994</v>
      </c>
      <c r="G143" s="87">
        <f t="shared" si="32"/>
        <v>0</v>
      </c>
      <c r="H143" s="85">
        <f t="shared" si="32"/>
        <v>0</v>
      </c>
      <c r="I143" s="224">
        <f>SUM(B143:H143)</f>
        <v>7369743.1899999995</v>
      </c>
    </row>
    <row r="144" spans="1:16" ht="15.75">
      <c r="A144" s="225" t="s">
        <v>67</v>
      </c>
      <c r="B144" s="226">
        <f>SUM(B116:B117)</f>
        <v>4100909.4</v>
      </c>
      <c r="C144" s="226">
        <f t="shared" ref="C144:I144" si="33">SUM(C116:C117)</f>
        <v>1806924.8800000004</v>
      </c>
      <c r="D144" s="226">
        <f t="shared" si="33"/>
        <v>421390.64</v>
      </c>
      <c r="E144" s="226">
        <f t="shared" si="33"/>
        <v>1033906.01</v>
      </c>
      <c r="F144" s="226">
        <f t="shared" si="33"/>
        <v>6333462.3099999996</v>
      </c>
      <c r="G144" s="226">
        <f t="shared" si="33"/>
        <v>0</v>
      </c>
      <c r="H144" s="226">
        <f t="shared" si="33"/>
        <v>0</v>
      </c>
      <c r="I144" s="226">
        <f t="shared" si="33"/>
        <v>13696593.24</v>
      </c>
    </row>
    <row r="145" spans="1:15" ht="15.75">
      <c r="A145" s="92" t="s">
        <v>9</v>
      </c>
      <c r="B145" s="93">
        <f t="shared" ref="B145:G145" si="34">B143/B144</f>
        <v>0.79496524356280596</v>
      </c>
      <c r="C145" s="93">
        <f t="shared" si="34"/>
        <v>0.271223621648289</v>
      </c>
      <c r="D145" s="93">
        <f t="shared" si="34"/>
        <v>0.52844944538872529</v>
      </c>
      <c r="E145" s="93">
        <f t="shared" si="34"/>
        <v>0.64622799706909528</v>
      </c>
      <c r="F145" s="93">
        <f t="shared" si="34"/>
        <v>0.43084797010499609</v>
      </c>
      <c r="G145" s="93" t="e">
        <f t="shared" si="34"/>
        <v>#DIV/0!</v>
      </c>
      <c r="H145" s="93"/>
      <c r="I145" s="93">
        <f>I143/I144</f>
        <v>0.5380712605582203</v>
      </c>
    </row>
    <row r="146" spans="1:15" ht="36.75" thickBot="1">
      <c r="A146" s="34" t="s">
        <v>50</v>
      </c>
      <c r="B146" s="35"/>
      <c r="C146" s="35"/>
      <c r="D146" s="35"/>
      <c r="E146" s="35"/>
      <c r="F146" s="35"/>
      <c r="G146" s="35"/>
      <c r="H146" s="35"/>
      <c r="I146" s="35"/>
    </row>
    <row r="147" spans="1:15" ht="20.25" thickBot="1">
      <c r="A147" s="3" t="s">
        <v>0</v>
      </c>
      <c r="B147" s="4" t="s">
        <v>35</v>
      </c>
      <c r="C147" s="5"/>
      <c r="D147" s="5"/>
      <c r="E147" s="6"/>
      <c r="F147" s="7" t="s">
        <v>36</v>
      </c>
      <c r="G147" s="8"/>
      <c r="H147" s="9"/>
      <c r="I147" s="10" t="s">
        <v>0</v>
      </c>
    </row>
    <row r="148" spans="1:15" ht="39" thickBot="1">
      <c r="A148" s="11" t="s">
        <v>53</v>
      </c>
      <c r="B148" s="12" t="s">
        <v>1</v>
      </c>
      <c r="C148" s="13" t="s">
        <v>2</v>
      </c>
      <c r="D148" s="11" t="s">
        <v>3</v>
      </c>
      <c r="E148" s="14" t="s">
        <v>4</v>
      </c>
      <c r="F148" s="15" t="s">
        <v>5</v>
      </c>
      <c r="G148" s="14" t="s">
        <v>25</v>
      </c>
      <c r="H148" s="16" t="s">
        <v>6</v>
      </c>
      <c r="I148" s="17" t="s">
        <v>7</v>
      </c>
    </row>
    <row r="149" spans="1:15" ht="15.75">
      <c r="A149" s="182">
        <v>41821</v>
      </c>
      <c r="B149" s="183">
        <v>42546.7</v>
      </c>
      <c r="C149" s="184">
        <v>52383.350000000006</v>
      </c>
      <c r="D149" s="185">
        <v>57750.98</v>
      </c>
      <c r="E149" s="186">
        <v>11748.39</v>
      </c>
      <c r="F149" s="187">
        <v>575001.48</v>
      </c>
      <c r="G149" s="188"/>
      <c r="H149" s="185"/>
      <c r="I149" s="189">
        <v>739430.89999999991</v>
      </c>
      <c r="N149" s="103">
        <f>+A149</f>
        <v>41821</v>
      </c>
      <c r="O149" s="104">
        <f>+I149</f>
        <v>739430.89999999991</v>
      </c>
    </row>
    <row r="150" spans="1:15" ht="15.75">
      <c r="A150" s="190">
        <v>41852</v>
      </c>
      <c r="B150" s="191">
        <v>28507.9</v>
      </c>
      <c r="C150" s="192">
        <v>53901.75</v>
      </c>
      <c r="D150" s="193">
        <v>2817.31</v>
      </c>
      <c r="E150" s="194">
        <v>425.85</v>
      </c>
      <c r="F150" s="195">
        <v>19202.27999999997</v>
      </c>
      <c r="G150" s="196"/>
      <c r="H150" s="193"/>
      <c r="I150" s="197">
        <v>104855.08999999997</v>
      </c>
      <c r="N150" s="103">
        <f t="shared" ref="N150:N160" si="35">+A150</f>
        <v>41852</v>
      </c>
      <c r="O150" s="104">
        <f t="shared" ref="O150:O160" si="36">+I150</f>
        <v>104855.08999999997</v>
      </c>
    </row>
    <row r="151" spans="1:15" ht="15.75">
      <c r="A151" s="190">
        <v>41883</v>
      </c>
      <c r="B151" s="191">
        <v>109310.19000000002</v>
      </c>
      <c r="C151" s="192">
        <v>274771.44999999995</v>
      </c>
      <c r="D151" s="193">
        <v>10142.720000000001</v>
      </c>
      <c r="E151" s="194">
        <v>205575.69</v>
      </c>
      <c r="F151" s="195">
        <v>815360.02</v>
      </c>
      <c r="G151" s="196"/>
      <c r="H151" s="193"/>
      <c r="I151" s="197">
        <v>1415160.07</v>
      </c>
      <c r="N151" s="103">
        <f t="shared" si="35"/>
        <v>41883</v>
      </c>
      <c r="O151" s="104">
        <f t="shared" si="36"/>
        <v>1415160.07</v>
      </c>
    </row>
    <row r="152" spans="1:15" ht="15.75">
      <c r="A152" s="190">
        <v>41913</v>
      </c>
      <c r="B152" s="191">
        <v>22092.3</v>
      </c>
      <c r="C152" s="192">
        <v>30044.48</v>
      </c>
      <c r="D152" s="193">
        <v>16573.22</v>
      </c>
      <c r="E152" s="194">
        <v>2612.56</v>
      </c>
      <c r="F152" s="195">
        <v>177178.79000000068</v>
      </c>
      <c r="G152" s="196"/>
      <c r="H152" s="193"/>
      <c r="I152" s="197">
        <v>248501.35000000068</v>
      </c>
      <c r="N152" s="103">
        <f t="shared" si="35"/>
        <v>41913</v>
      </c>
      <c r="O152" s="104">
        <f t="shared" si="36"/>
        <v>248501.35000000068</v>
      </c>
    </row>
    <row r="153" spans="1:15" ht="15.75">
      <c r="A153" s="190">
        <v>41944</v>
      </c>
      <c r="B153" s="191">
        <v>12555.849999999999</v>
      </c>
      <c r="C153" s="192">
        <v>21717.22</v>
      </c>
      <c r="D153" s="193">
        <v>94504.42</v>
      </c>
      <c r="E153" s="194">
        <v>65.97</v>
      </c>
      <c r="F153" s="195">
        <v>313934.65999999997</v>
      </c>
      <c r="G153" s="196"/>
      <c r="H153" s="193"/>
      <c r="I153" s="197">
        <v>442778.12</v>
      </c>
      <c r="N153" s="103">
        <f t="shared" si="35"/>
        <v>41944</v>
      </c>
      <c r="O153" s="104">
        <f t="shared" si="36"/>
        <v>442778.12</v>
      </c>
    </row>
    <row r="154" spans="1:15" ht="15.75">
      <c r="A154" s="190">
        <v>41974</v>
      </c>
      <c r="B154" s="191">
        <v>15925.86</v>
      </c>
      <c r="C154" s="192">
        <v>95674.75</v>
      </c>
      <c r="D154" s="193">
        <v>512.42999999999995</v>
      </c>
      <c r="E154" s="194">
        <v>28411.309999999998</v>
      </c>
      <c r="F154" s="195">
        <v>-113385.29000000004</v>
      </c>
      <c r="G154" s="196"/>
      <c r="H154" s="193"/>
      <c r="I154" s="197">
        <v>27139.059999999939</v>
      </c>
      <c r="N154" s="103">
        <f t="shared" si="35"/>
        <v>41974</v>
      </c>
      <c r="O154" s="104">
        <f t="shared" si="36"/>
        <v>27139.059999999939</v>
      </c>
    </row>
    <row r="155" spans="1:15" ht="15.75">
      <c r="A155" s="198">
        <v>42005</v>
      </c>
      <c r="B155" s="199">
        <v>28581.89</v>
      </c>
      <c r="C155" s="200">
        <v>192258.25</v>
      </c>
      <c r="D155" s="201">
        <v>6363.54</v>
      </c>
      <c r="E155" s="202">
        <v>0.28000000000000003</v>
      </c>
      <c r="F155" s="203">
        <v>17696.989999999998</v>
      </c>
      <c r="G155" s="204"/>
      <c r="H155" s="201"/>
      <c r="I155" s="205">
        <v>244900.95</v>
      </c>
      <c r="N155" s="103">
        <f t="shared" si="35"/>
        <v>42005</v>
      </c>
      <c r="O155" s="104">
        <f t="shared" si="36"/>
        <v>244900.95</v>
      </c>
    </row>
    <row r="156" spans="1:15" ht="15.75">
      <c r="A156" s="198">
        <v>42036</v>
      </c>
      <c r="B156" s="199">
        <v>27293.64</v>
      </c>
      <c r="C156" s="200">
        <v>87255.1</v>
      </c>
      <c r="D156" s="201">
        <v>9633.31</v>
      </c>
      <c r="E156" s="202">
        <v>11477.710000000001</v>
      </c>
      <c r="F156" s="203">
        <v>123340.03</v>
      </c>
      <c r="G156" s="204"/>
      <c r="H156" s="201"/>
      <c r="I156" s="205">
        <v>258999.79</v>
      </c>
      <c r="N156" s="103">
        <f t="shared" si="35"/>
        <v>42036</v>
      </c>
      <c r="O156" s="104">
        <f t="shared" si="36"/>
        <v>258999.79</v>
      </c>
    </row>
    <row r="157" spans="1:15" ht="15.75">
      <c r="A157" s="198">
        <v>42064</v>
      </c>
      <c r="B157" s="199">
        <v>136326.16</v>
      </c>
      <c r="C157" s="200">
        <v>166363.93000000002</v>
      </c>
      <c r="D157" s="201">
        <v>11611.58</v>
      </c>
      <c r="E157" s="202">
        <v>10863.699999999999</v>
      </c>
      <c r="F157" s="203">
        <v>3100592.8899999997</v>
      </c>
      <c r="G157" s="204"/>
      <c r="H157" s="201"/>
      <c r="I157" s="205">
        <v>3425758.26</v>
      </c>
      <c r="N157" s="103">
        <f t="shared" si="35"/>
        <v>42064</v>
      </c>
      <c r="O157" s="104">
        <f t="shared" si="36"/>
        <v>3425758.26</v>
      </c>
    </row>
    <row r="158" spans="1:15" ht="15.75">
      <c r="A158" s="206">
        <v>42095</v>
      </c>
      <c r="B158" s="191">
        <v>20871.190000000002</v>
      </c>
      <c r="C158" s="192">
        <v>29976.57</v>
      </c>
      <c r="D158" s="193">
        <v>-7679.89</v>
      </c>
      <c r="E158" s="194">
        <v>42645.2</v>
      </c>
      <c r="F158" s="195">
        <v>498657.74</v>
      </c>
      <c r="G158" s="204"/>
      <c r="H158" s="193"/>
      <c r="I158" s="197">
        <v>584470.81000000006</v>
      </c>
      <c r="N158" s="103">
        <f t="shared" si="35"/>
        <v>42095</v>
      </c>
      <c r="O158" s="104">
        <f t="shared" si="36"/>
        <v>584470.81000000006</v>
      </c>
    </row>
    <row r="159" spans="1:15" ht="15.75">
      <c r="A159" s="206">
        <v>42125</v>
      </c>
      <c r="B159" s="191">
        <v>123835.67</v>
      </c>
      <c r="C159" s="192">
        <v>143140.58000000002</v>
      </c>
      <c r="D159" s="193">
        <v>71416.850000000006</v>
      </c>
      <c r="E159" s="194">
        <v>49464.39</v>
      </c>
      <c r="F159" s="195">
        <v>30467.75</v>
      </c>
      <c r="G159" s="204"/>
      <c r="H159" s="193"/>
      <c r="I159" s="197">
        <v>418325.24</v>
      </c>
      <c r="N159" s="103">
        <f t="shared" si="35"/>
        <v>42125</v>
      </c>
      <c r="O159" s="104">
        <f t="shared" si="36"/>
        <v>418325.24</v>
      </c>
    </row>
    <row r="160" spans="1:15" ht="16.5" thickBot="1">
      <c r="A160" s="207">
        <v>42156</v>
      </c>
      <c r="B160" s="199">
        <v>13208.270000000002</v>
      </c>
      <c r="C160" s="200">
        <v>143361.21</v>
      </c>
      <c r="D160" s="208">
        <v>5272.7699999999995</v>
      </c>
      <c r="E160" s="209">
        <v>0</v>
      </c>
      <c r="F160" s="210">
        <v>174157.36000000004</v>
      </c>
      <c r="G160" s="211"/>
      <c r="H160" s="201"/>
      <c r="I160" s="212">
        <v>335999.61</v>
      </c>
      <c r="N160" s="103">
        <f t="shared" si="35"/>
        <v>42156</v>
      </c>
      <c r="O160" s="104">
        <f t="shared" si="36"/>
        <v>335999.61</v>
      </c>
    </row>
    <row r="161" spans="1:9" ht="21.75" thickTop="1" thickBot="1">
      <c r="A161" s="213" t="s">
        <v>7</v>
      </c>
      <c r="B161" s="214">
        <v>581055.62000000011</v>
      </c>
      <c r="C161" s="215">
        <v>1290848.6399999999</v>
      </c>
      <c r="D161" s="216">
        <v>278919.24</v>
      </c>
      <c r="E161" s="216">
        <v>363291.05</v>
      </c>
      <c r="F161" s="217">
        <v>5732204.7000000011</v>
      </c>
      <c r="G161" s="218">
        <v>0</v>
      </c>
      <c r="H161" s="216">
        <v>0</v>
      </c>
      <c r="I161" s="219">
        <v>8246319.2500000009</v>
      </c>
    </row>
    <row r="162" spans="1:9" ht="36.75" thickBot="1">
      <c r="A162" s="34" t="s">
        <v>57</v>
      </c>
      <c r="B162" s="35"/>
      <c r="C162" s="35"/>
      <c r="D162" s="35"/>
      <c r="E162" s="35"/>
      <c r="F162" s="35"/>
      <c r="G162" s="35"/>
      <c r="H162" s="35"/>
      <c r="I162" s="35"/>
    </row>
    <row r="163" spans="1:9" ht="39" thickBot="1">
      <c r="A163" s="11" t="s">
        <v>60</v>
      </c>
      <c r="B163" s="12" t="s">
        <v>1</v>
      </c>
      <c r="C163" s="13" t="s">
        <v>2</v>
      </c>
      <c r="D163" s="11" t="s">
        <v>3</v>
      </c>
      <c r="E163" s="14" t="s">
        <v>4</v>
      </c>
      <c r="F163" s="15" t="s">
        <v>5</v>
      </c>
      <c r="G163" s="14" t="s">
        <v>25</v>
      </c>
      <c r="H163" s="16" t="s">
        <v>6</v>
      </c>
      <c r="I163" s="17" t="s">
        <v>7</v>
      </c>
    </row>
    <row r="164" spans="1:9" ht="15.75">
      <c r="A164" s="182">
        <v>42186</v>
      </c>
      <c r="B164" s="183">
        <v>140866.33000000002</v>
      </c>
      <c r="C164" s="184">
        <v>293389.75</v>
      </c>
      <c r="D164" s="185">
        <v>47725.09</v>
      </c>
      <c r="E164" s="186">
        <v>133.65</v>
      </c>
      <c r="F164" s="187">
        <v>91362.89</v>
      </c>
      <c r="G164" s="188"/>
      <c r="H164" s="185"/>
      <c r="I164" s="189">
        <v>573477.71000000008</v>
      </c>
    </row>
    <row r="165" spans="1:9" ht="15.75">
      <c r="A165" s="190">
        <v>42217</v>
      </c>
      <c r="B165" s="191">
        <v>45274.079999999994</v>
      </c>
      <c r="C165" s="192">
        <v>29964.239999999998</v>
      </c>
      <c r="D165" s="193">
        <v>25</v>
      </c>
      <c r="E165" s="194">
        <v>621.08000000000004</v>
      </c>
      <c r="F165" s="195">
        <v>4100</v>
      </c>
      <c r="G165" s="196"/>
      <c r="H165" s="193"/>
      <c r="I165" s="197">
        <v>79984.399999999994</v>
      </c>
    </row>
    <row r="166" spans="1:9" ht="15.75">
      <c r="A166" s="190">
        <v>42248</v>
      </c>
      <c r="B166" s="191">
        <v>70754.3</v>
      </c>
      <c r="C166" s="192">
        <v>37217.960000000006</v>
      </c>
      <c r="D166" s="193">
        <v>7267.7300000000005</v>
      </c>
      <c r="E166" s="194">
        <v>454.15999999999997</v>
      </c>
      <c r="F166" s="195">
        <v>1600851.4</v>
      </c>
      <c r="G166" s="196"/>
      <c r="H166" s="193"/>
      <c r="I166" s="197">
        <v>1716545.5499999998</v>
      </c>
    </row>
    <row r="167" spans="1:9" ht="15.75">
      <c r="A167" s="190">
        <v>42278</v>
      </c>
      <c r="B167" s="191">
        <v>9062.57</v>
      </c>
      <c r="C167" s="192">
        <v>165195.33000000002</v>
      </c>
      <c r="D167" s="193">
        <v>44811.83</v>
      </c>
      <c r="E167" s="194">
        <v>8913.83</v>
      </c>
      <c r="F167" s="195">
        <v>4100</v>
      </c>
      <c r="G167" s="196"/>
      <c r="H167" s="193"/>
      <c r="I167" s="197">
        <v>232083.56000000003</v>
      </c>
    </row>
    <row r="168" spans="1:9" ht="15.75">
      <c r="A168" s="190">
        <v>42309</v>
      </c>
      <c r="B168" s="191">
        <v>18851.249999999996</v>
      </c>
      <c r="C168" s="192">
        <v>29605.29</v>
      </c>
      <c r="D168" s="193">
        <v>1451.26</v>
      </c>
      <c r="E168" s="194">
        <v>780.7</v>
      </c>
      <c r="F168" s="195">
        <v>562619</v>
      </c>
      <c r="G168" s="196"/>
      <c r="H168" s="193"/>
      <c r="I168" s="197">
        <v>613307.5</v>
      </c>
    </row>
    <row r="169" spans="1:9" ht="15.75">
      <c r="A169" s="190">
        <v>42339</v>
      </c>
      <c r="B169" s="191">
        <v>19582.500000000004</v>
      </c>
      <c r="C169" s="192">
        <v>8818.6899999999987</v>
      </c>
      <c r="D169" s="193">
        <v>7769.9</v>
      </c>
      <c r="E169" s="194">
        <v>319.46000000000004</v>
      </c>
      <c r="F169" s="195">
        <v>30641.330000000075</v>
      </c>
      <c r="G169" s="196"/>
      <c r="H169" s="193"/>
      <c r="I169" s="197">
        <v>67131.880000000077</v>
      </c>
    </row>
    <row r="170" spans="1:9" ht="15.75">
      <c r="A170" s="190">
        <v>42370</v>
      </c>
      <c r="B170" s="199">
        <v>11222.89</v>
      </c>
      <c r="C170" s="200">
        <v>30922.180000000004</v>
      </c>
      <c r="D170" s="201">
        <v>1245.29</v>
      </c>
      <c r="E170" s="202">
        <v>558.83000000000004</v>
      </c>
      <c r="F170" s="203">
        <v>21074365.430000003</v>
      </c>
      <c r="G170" s="204"/>
      <c r="H170" s="201"/>
      <c r="I170" s="205">
        <v>21118314.620000005</v>
      </c>
    </row>
    <row r="171" spans="1:9" ht="15.75">
      <c r="A171" s="190">
        <v>42401</v>
      </c>
      <c r="B171" s="199">
        <v>-2150.3100000000004</v>
      </c>
      <c r="C171" s="200">
        <v>20588.549999999996</v>
      </c>
      <c r="D171" s="201">
        <v>1423.52</v>
      </c>
      <c r="E171" s="202">
        <v>1717.75</v>
      </c>
      <c r="F171" s="203">
        <v>1305412.42</v>
      </c>
      <c r="G171" s="204"/>
      <c r="H171" s="201"/>
      <c r="I171" s="205">
        <v>1326991.93</v>
      </c>
    </row>
    <row r="172" spans="1:9" ht="15.75">
      <c r="A172" s="190">
        <v>42430</v>
      </c>
      <c r="B172" s="199">
        <v>63784.170000000006</v>
      </c>
      <c r="C172" s="200">
        <v>50068.109999999993</v>
      </c>
      <c r="D172" s="201">
        <v>48981.27</v>
      </c>
      <c r="E172" s="202">
        <v>56539.07</v>
      </c>
      <c r="F172" s="203">
        <v>279036.83999999997</v>
      </c>
      <c r="G172" s="204"/>
      <c r="H172" s="201"/>
      <c r="I172" s="205">
        <v>498409.45999999996</v>
      </c>
    </row>
    <row r="173" spans="1:9" ht="15.75">
      <c r="A173" s="190">
        <v>42461</v>
      </c>
      <c r="B173" s="191">
        <v>15315.09</v>
      </c>
      <c r="C173" s="192">
        <v>18320.64</v>
      </c>
      <c r="D173" s="193">
        <v>1312.08</v>
      </c>
      <c r="E173" s="194">
        <v>18.899999999999999</v>
      </c>
      <c r="F173" s="195">
        <v>120784.94000000111</v>
      </c>
      <c r="G173" s="204"/>
      <c r="H173" s="193"/>
      <c r="I173" s="197">
        <v>155751.6500000011</v>
      </c>
    </row>
    <row r="174" spans="1:9" ht="15.75">
      <c r="A174" s="190">
        <v>42491</v>
      </c>
      <c r="B174" s="191">
        <v>13005.12</v>
      </c>
      <c r="C174" s="192">
        <v>89392.939999999988</v>
      </c>
      <c r="D174" s="193">
        <v>-8964.4600000000009</v>
      </c>
      <c r="E174" s="194">
        <v>55887.91</v>
      </c>
      <c r="F174" s="195">
        <v>227519.15</v>
      </c>
      <c r="G174" s="204"/>
      <c r="H174" s="193"/>
      <c r="I174" s="197">
        <v>376840.66</v>
      </c>
    </row>
    <row r="175" spans="1:9" ht="16.5" thickBot="1">
      <c r="A175" s="207">
        <v>42522</v>
      </c>
      <c r="B175" s="199">
        <v>99702.87</v>
      </c>
      <c r="C175" s="200">
        <v>5443.9700000000012</v>
      </c>
      <c r="D175" s="208">
        <v>0</v>
      </c>
      <c r="E175" s="209">
        <v>55974.54</v>
      </c>
      <c r="F175" s="210">
        <v>326836.39</v>
      </c>
      <c r="G175" s="211"/>
      <c r="H175" s="201"/>
      <c r="I175" s="212">
        <v>487957.77</v>
      </c>
    </row>
    <row r="176" spans="1:9" ht="21.75" thickTop="1" thickBot="1">
      <c r="A176" s="220" t="s">
        <v>7</v>
      </c>
      <c r="B176" s="63">
        <v>505270.86000000004</v>
      </c>
      <c r="C176" s="64">
        <v>778927.65</v>
      </c>
      <c r="D176" s="69">
        <v>153048.50999999998</v>
      </c>
      <c r="E176" s="69">
        <v>181919.88</v>
      </c>
      <c r="F176" s="67">
        <v>25627629.790000007</v>
      </c>
      <c r="G176" s="221">
        <v>0</v>
      </c>
      <c r="H176" s="69">
        <v>0</v>
      </c>
      <c r="I176" s="70">
        <v>27246796.690000005</v>
      </c>
    </row>
    <row r="177" spans="1:16" ht="36.75" thickBot="1">
      <c r="A177" s="34" t="s">
        <v>73</v>
      </c>
      <c r="B177" s="35"/>
      <c r="C177" s="35"/>
      <c r="D177" s="35"/>
      <c r="E177" s="35"/>
      <c r="F177" s="35"/>
      <c r="G177" s="35"/>
      <c r="H177" s="35"/>
      <c r="I177" s="35"/>
    </row>
    <row r="178" spans="1:16" ht="39" thickBot="1">
      <c r="A178" s="11" t="str">
        <f>+A33</f>
        <v>FY 2016-2017</v>
      </c>
      <c r="B178" s="12" t="s">
        <v>1</v>
      </c>
      <c r="C178" s="13" t="s">
        <v>2</v>
      </c>
      <c r="D178" s="11" t="s">
        <v>3</v>
      </c>
      <c r="E178" s="14" t="s">
        <v>4</v>
      </c>
      <c r="F178" s="15" t="s">
        <v>5</v>
      </c>
      <c r="G178" s="14" t="s">
        <v>25</v>
      </c>
      <c r="H178" s="16" t="s">
        <v>6</v>
      </c>
      <c r="I178" s="17" t="s">
        <v>7</v>
      </c>
      <c r="O178" t="str">
        <f>+A163</f>
        <v>FY 2015-2016</v>
      </c>
      <c r="P178" t="str">
        <f>+A178</f>
        <v>FY 2016-2017</v>
      </c>
    </row>
    <row r="179" spans="1:16" ht="15.75">
      <c r="A179" s="182">
        <f t="shared" ref="A179:A190" si="37">+A34</f>
        <v>42552</v>
      </c>
      <c r="B179" s="183">
        <v>27445.319999999978</v>
      </c>
      <c r="C179" s="184">
        <v>21486.28</v>
      </c>
      <c r="D179" s="185">
        <v>639.91</v>
      </c>
      <c r="E179" s="186">
        <v>128.43</v>
      </c>
      <c r="F179" s="187">
        <v>48049.110000000008</v>
      </c>
      <c r="G179" s="188"/>
      <c r="H179" s="185"/>
      <c r="I179" s="189">
        <f>SUM(B179:H179)</f>
        <v>97749.049999999988</v>
      </c>
      <c r="N179" s="103" t="s">
        <v>12</v>
      </c>
      <c r="O179" s="104">
        <f>+I164</f>
        <v>573477.71000000008</v>
      </c>
      <c r="P179" s="104">
        <f t="shared" ref="P179:P190" si="38">+I179</f>
        <v>97749.049999999988</v>
      </c>
    </row>
    <row r="180" spans="1:16" ht="16.5" thickBot="1">
      <c r="A180" s="190">
        <f t="shared" si="37"/>
        <v>42583</v>
      </c>
      <c r="B180" s="191">
        <v>-78454.630000000019</v>
      </c>
      <c r="C180" s="192">
        <v>57421.56</v>
      </c>
      <c r="D180" s="193">
        <v>2378.9299999999998</v>
      </c>
      <c r="E180" s="194">
        <v>221.49</v>
      </c>
      <c r="F180" s="195">
        <v>106340.5</v>
      </c>
      <c r="G180" s="196"/>
      <c r="H180" s="193"/>
      <c r="I180" s="197">
        <f t="shared" ref="I180:I190" si="39">SUM(B180:H180)</f>
        <v>87907.849999999977</v>
      </c>
      <c r="N180" s="103" t="s">
        <v>13</v>
      </c>
      <c r="O180" s="104">
        <f t="shared" ref="O180:O190" si="40">+I165</f>
        <v>79984.399999999994</v>
      </c>
      <c r="P180" s="104">
        <f t="shared" si="38"/>
        <v>87907.849999999977</v>
      </c>
    </row>
    <row r="181" spans="1:16" ht="15.75">
      <c r="A181" s="182">
        <f t="shared" si="37"/>
        <v>42614</v>
      </c>
      <c r="B181" s="191"/>
      <c r="C181" s="192"/>
      <c r="D181" s="193"/>
      <c r="E181" s="194"/>
      <c r="F181" s="195"/>
      <c r="G181" s="196"/>
      <c r="H181" s="193"/>
      <c r="I181" s="197">
        <f t="shared" si="39"/>
        <v>0</v>
      </c>
      <c r="N181" s="103" t="s">
        <v>14</v>
      </c>
      <c r="O181" s="104">
        <f t="shared" si="40"/>
        <v>1716545.5499999998</v>
      </c>
      <c r="P181" s="104">
        <f t="shared" si="38"/>
        <v>0</v>
      </c>
    </row>
    <row r="182" spans="1:16" ht="16.5" thickBot="1">
      <c r="A182" s="190">
        <f t="shared" si="37"/>
        <v>42644</v>
      </c>
      <c r="B182" s="191"/>
      <c r="C182" s="192"/>
      <c r="D182" s="193"/>
      <c r="E182" s="194"/>
      <c r="F182" s="195"/>
      <c r="G182" s="196"/>
      <c r="H182" s="193"/>
      <c r="I182" s="197">
        <f t="shared" si="39"/>
        <v>0</v>
      </c>
      <c r="N182" s="103" t="s">
        <v>15</v>
      </c>
      <c r="O182" s="104">
        <f t="shared" si="40"/>
        <v>232083.56000000003</v>
      </c>
      <c r="P182" s="104">
        <f t="shared" si="38"/>
        <v>0</v>
      </c>
    </row>
    <row r="183" spans="1:16" ht="15.75">
      <c r="A183" s="182">
        <f t="shared" si="37"/>
        <v>42675</v>
      </c>
      <c r="B183" s="191"/>
      <c r="C183" s="192"/>
      <c r="D183" s="193"/>
      <c r="E183" s="194"/>
      <c r="F183" s="195"/>
      <c r="G183" s="196"/>
      <c r="H183" s="193"/>
      <c r="I183" s="197">
        <f t="shared" si="39"/>
        <v>0</v>
      </c>
      <c r="N183" s="103" t="s">
        <v>16</v>
      </c>
      <c r="O183" s="104">
        <f t="shared" si="40"/>
        <v>613307.5</v>
      </c>
      <c r="P183" s="104">
        <f t="shared" si="38"/>
        <v>0</v>
      </c>
    </row>
    <row r="184" spans="1:16" ht="16.5" thickBot="1">
      <c r="A184" s="190">
        <f t="shared" si="37"/>
        <v>42705</v>
      </c>
      <c r="B184" s="191"/>
      <c r="C184" s="192"/>
      <c r="D184" s="193"/>
      <c r="E184" s="194"/>
      <c r="F184" s="195"/>
      <c r="G184" s="196"/>
      <c r="H184" s="193"/>
      <c r="I184" s="197">
        <f t="shared" si="39"/>
        <v>0</v>
      </c>
      <c r="N184" s="103" t="s">
        <v>17</v>
      </c>
      <c r="O184" s="104">
        <f t="shared" si="40"/>
        <v>67131.880000000077</v>
      </c>
      <c r="P184" s="104">
        <f t="shared" si="38"/>
        <v>0</v>
      </c>
    </row>
    <row r="185" spans="1:16" ht="15.75">
      <c r="A185" s="182">
        <f t="shared" si="37"/>
        <v>42736</v>
      </c>
      <c r="B185" s="199"/>
      <c r="C185" s="200"/>
      <c r="D185" s="201"/>
      <c r="E185" s="202"/>
      <c r="F185" s="203"/>
      <c r="G185" s="204"/>
      <c r="H185" s="201"/>
      <c r="I185" s="205">
        <f t="shared" si="39"/>
        <v>0</v>
      </c>
      <c r="N185" s="103" t="s">
        <v>18</v>
      </c>
      <c r="O185" s="104">
        <f t="shared" si="40"/>
        <v>21118314.620000005</v>
      </c>
      <c r="P185" s="104">
        <f t="shared" si="38"/>
        <v>0</v>
      </c>
    </row>
    <row r="186" spans="1:16" ht="16.5" thickBot="1">
      <c r="A186" s="190">
        <f t="shared" si="37"/>
        <v>42767</v>
      </c>
      <c r="B186" s="199"/>
      <c r="C186" s="200"/>
      <c r="D186" s="201"/>
      <c r="E186" s="202"/>
      <c r="F186" s="203"/>
      <c r="G186" s="204"/>
      <c r="H186" s="201"/>
      <c r="I186" s="205">
        <f t="shared" si="39"/>
        <v>0</v>
      </c>
      <c r="N186" s="103" t="s">
        <v>19</v>
      </c>
      <c r="O186" s="104">
        <f t="shared" si="40"/>
        <v>1326991.93</v>
      </c>
      <c r="P186" s="104">
        <f t="shared" si="38"/>
        <v>0</v>
      </c>
    </row>
    <row r="187" spans="1:16" ht="15.75">
      <c r="A187" s="182">
        <f t="shared" si="37"/>
        <v>42795</v>
      </c>
      <c r="B187" s="199"/>
      <c r="C187" s="200"/>
      <c r="D187" s="201"/>
      <c r="E187" s="202"/>
      <c r="F187" s="203"/>
      <c r="G187" s="204"/>
      <c r="H187" s="201"/>
      <c r="I187" s="205">
        <f t="shared" si="39"/>
        <v>0</v>
      </c>
      <c r="N187" s="103" t="s">
        <v>20</v>
      </c>
      <c r="O187" s="104">
        <f t="shared" si="40"/>
        <v>498409.45999999996</v>
      </c>
      <c r="P187" s="104">
        <f t="shared" si="38"/>
        <v>0</v>
      </c>
    </row>
    <row r="188" spans="1:16" ht="16.5" thickBot="1">
      <c r="A188" s="190">
        <f t="shared" si="37"/>
        <v>42826</v>
      </c>
      <c r="B188" s="191"/>
      <c r="C188" s="192"/>
      <c r="D188" s="193"/>
      <c r="E188" s="194"/>
      <c r="F188" s="195"/>
      <c r="G188" s="204"/>
      <c r="H188" s="193"/>
      <c r="I188" s="197">
        <f t="shared" si="39"/>
        <v>0</v>
      </c>
      <c r="N188" s="103" t="s">
        <v>21</v>
      </c>
      <c r="O188" s="104">
        <f t="shared" si="40"/>
        <v>155751.6500000011</v>
      </c>
      <c r="P188" s="104">
        <f t="shared" si="38"/>
        <v>0</v>
      </c>
    </row>
    <row r="189" spans="1:16" ht="15.75">
      <c r="A189" s="182">
        <f t="shared" si="37"/>
        <v>42856</v>
      </c>
      <c r="B189" s="191"/>
      <c r="C189" s="192"/>
      <c r="D189" s="193"/>
      <c r="E189" s="194"/>
      <c r="F189" s="195"/>
      <c r="G189" s="204"/>
      <c r="H189" s="193"/>
      <c r="I189" s="197">
        <f t="shared" si="39"/>
        <v>0</v>
      </c>
      <c r="N189" s="103" t="s">
        <v>22</v>
      </c>
      <c r="O189" s="104">
        <f t="shared" si="40"/>
        <v>376840.66</v>
      </c>
      <c r="P189" s="104">
        <f t="shared" si="38"/>
        <v>0</v>
      </c>
    </row>
    <row r="190" spans="1:16" ht="16.5" thickBot="1">
      <c r="A190" s="190">
        <f t="shared" si="37"/>
        <v>42887</v>
      </c>
      <c r="B190" s="199"/>
      <c r="C190" s="200"/>
      <c r="D190" s="208"/>
      <c r="E190" s="209"/>
      <c r="F190" s="210"/>
      <c r="G190" s="211"/>
      <c r="H190" s="201"/>
      <c r="I190" s="212">
        <f t="shared" si="39"/>
        <v>0</v>
      </c>
      <c r="N190" s="103" t="s">
        <v>23</v>
      </c>
      <c r="O190" s="104">
        <f t="shared" si="40"/>
        <v>487957.77</v>
      </c>
      <c r="P190" s="104">
        <f t="shared" si="38"/>
        <v>0</v>
      </c>
    </row>
    <row r="191" spans="1:16" ht="21.75" thickTop="1" thickBot="1">
      <c r="A191" s="222" t="s">
        <v>7</v>
      </c>
      <c r="B191" s="83">
        <f t="shared" ref="B191:H191" si="41">SUM(B179:B190)</f>
        <v>-51009.310000000041</v>
      </c>
      <c r="C191" s="84">
        <f t="shared" si="41"/>
        <v>78907.839999999997</v>
      </c>
      <c r="D191" s="85">
        <f t="shared" si="41"/>
        <v>3018.8399999999997</v>
      </c>
      <c r="E191" s="85">
        <f t="shared" si="41"/>
        <v>349.92</v>
      </c>
      <c r="F191" s="223">
        <f t="shared" si="41"/>
        <v>154389.61000000002</v>
      </c>
      <c r="G191" s="87">
        <f t="shared" si="41"/>
        <v>0</v>
      </c>
      <c r="H191" s="85">
        <f t="shared" si="41"/>
        <v>0</v>
      </c>
      <c r="I191" s="224">
        <f>SUM(B191:H191)</f>
        <v>185656.89999999997</v>
      </c>
    </row>
    <row r="192" spans="1:16" ht="15.75">
      <c r="A192" s="225" t="s">
        <v>67</v>
      </c>
      <c r="B192" s="226">
        <f>SUM(B164:B165)</f>
        <v>186140.41</v>
      </c>
      <c r="C192" s="226">
        <f t="shared" ref="C192:I192" si="42">SUM(C164:C165)</f>
        <v>323353.99</v>
      </c>
      <c r="D192" s="226">
        <f t="shared" si="42"/>
        <v>47750.09</v>
      </c>
      <c r="E192" s="226">
        <f t="shared" si="42"/>
        <v>754.73</v>
      </c>
      <c r="F192" s="226">
        <f t="shared" si="42"/>
        <v>95462.89</v>
      </c>
      <c r="G192" s="226">
        <f t="shared" si="42"/>
        <v>0</v>
      </c>
      <c r="H192" s="226">
        <f t="shared" si="42"/>
        <v>0</v>
      </c>
      <c r="I192" s="226">
        <f t="shared" si="42"/>
        <v>653462.1100000001</v>
      </c>
    </row>
    <row r="193" spans="1:15" ht="15.75">
      <c r="A193" s="92" t="s">
        <v>9</v>
      </c>
      <c r="B193" s="93">
        <f t="shared" ref="B193:I193" si="43">B191/B192</f>
        <v>-0.27403673388277183</v>
      </c>
      <c r="C193" s="93">
        <f t="shared" si="43"/>
        <v>0.24402927577915459</v>
      </c>
      <c r="D193" s="93">
        <f t="shared" si="43"/>
        <v>6.3221660943466276E-2</v>
      </c>
      <c r="E193" s="93">
        <f t="shared" si="43"/>
        <v>0.46363600227896068</v>
      </c>
      <c r="F193" s="93">
        <f t="shared" si="43"/>
        <v>1.6172735813885377</v>
      </c>
      <c r="G193" s="93"/>
      <c r="H193" s="93"/>
      <c r="I193" s="93">
        <f t="shared" si="43"/>
        <v>0.28411272384254987</v>
      </c>
    </row>
    <row r="194" spans="1:15" ht="36.75" thickBot="1">
      <c r="A194" s="34" t="s">
        <v>51</v>
      </c>
      <c r="B194" s="35"/>
      <c r="C194" s="35"/>
      <c r="D194" s="35"/>
      <c r="E194" s="35"/>
      <c r="F194" s="35"/>
      <c r="G194" s="35"/>
      <c r="H194" s="35"/>
      <c r="I194" s="35"/>
    </row>
    <row r="195" spans="1:15" ht="20.25" thickBot="1">
      <c r="A195" s="3" t="s">
        <v>0</v>
      </c>
      <c r="B195" s="4" t="s">
        <v>35</v>
      </c>
      <c r="C195" s="5"/>
      <c r="D195" s="5"/>
      <c r="E195" s="6"/>
      <c r="F195" s="7" t="s">
        <v>36</v>
      </c>
      <c r="G195" s="8"/>
      <c r="H195" s="9"/>
      <c r="I195" s="10" t="s">
        <v>0</v>
      </c>
    </row>
    <row r="196" spans="1:15" ht="39" thickBot="1">
      <c r="A196" s="11" t="s">
        <v>53</v>
      </c>
      <c r="B196" s="12" t="s">
        <v>1</v>
      </c>
      <c r="C196" s="13" t="s">
        <v>2</v>
      </c>
      <c r="D196" s="11" t="s">
        <v>3</v>
      </c>
      <c r="E196" s="14" t="s">
        <v>4</v>
      </c>
      <c r="F196" s="15" t="s">
        <v>5</v>
      </c>
      <c r="G196" s="14" t="s">
        <v>25</v>
      </c>
      <c r="H196" s="16" t="s">
        <v>6</v>
      </c>
      <c r="I196" s="17" t="s">
        <v>7</v>
      </c>
    </row>
    <row r="197" spans="1:15" ht="15.75">
      <c r="A197" s="182">
        <v>41821</v>
      </c>
      <c r="B197" s="183">
        <v>12435029.639999993</v>
      </c>
      <c r="C197" s="184">
        <v>5957741.3699999992</v>
      </c>
      <c r="D197" s="185">
        <v>833646.83000000007</v>
      </c>
      <c r="E197" s="186">
        <v>206841.76</v>
      </c>
      <c r="F197" s="187">
        <v>37496.020000000004</v>
      </c>
      <c r="G197" s="188">
        <v>295556.96000000008</v>
      </c>
      <c r="H197" s="185"/>
      <c r="I197" s="189">
        <v>19766312.579999991</v>
      </c>
      <c r="N197" s="103">
        <f>+A197</f>
        <v>41821</v>
      </c>
      <c r="O197" s="104">
        <f>+I197</f>
        <v>19766312.579999991</v>
      </c>
    </row>
    <row r="198" spans="1:15" ht="15.75">
      <c r="A198" s="190">
        <v>41852</v>
      </c>
      <c r="B198" s="191">
        <v>3003201.2000000016</v>
      </c>
      <c r="C198" s="192">
        <v>3882505.45</v>
      </c>
      <c r="D198" s="193">
        <v>611978.42999999993</v>
      </c>
      <c r="E198" s="194">
        <v>98310.510000000009</v>
      </c>
      <c r="F198" s="195">
        <v>8263.52</v>
      </c>
      <c r="G198" s="196">
        <v>2196628.48</v>
      </c>
      <c r="H198" s="193"/>
      <c r="I198" s="197">
        <v>9800887.5900000017</v>
      </c>
      <c r="N198" s="103">
        <f t="shared" ref="N198:N208" si="44">+A198</f>
        <v>41852</v>
      </c>
      <c r="O198" s="104">
        <f t="shared" ref="O198:O208" si="45">+I198</f>
        <v>9800887.5900000017</v>
      </c>
    </row>
    <row r="199" spans="1:15" ht="15.75">
      <c r="A199" s="190">
        <v>41883</v>
      </c>
      <c r="B199" s="191">
        <v>5709902.3399999989</v>
      </c>
      <c r="C199" s="192">
        <v>1422928.8700000006</v>
      </c>
      <c r="D199" s="193">
        <v>683521.13</v>
      </c>
      <c r="E199" s="194">
        <v>36419.78</v>
      </c>
      <c r="F199" s="195">
        <v>44246.28</v>
      </c>
      <c r="G199" s="196">
        <v>454452.37000000011</v>
      </c>
      <c r="H199" s="193"/>
      <c r="I199" s="197">
        <v>8351470.7699999996</v>
      </c>
      <c r="N199" s="103">
        <f t="shared" si="44"/>
        <v>41883</v>
      </c>
      <c r="O199" s="104">
        <f t="shared" si="45"/>
        <v>8351470.7699999996</v>
      </c>
    </row>
    <row r="200" spans="1:15" ht="15.75">
      <c r="A200" s="190">
        <v>41913</v>
      </c>
      <c r="B200" s="191">
        <v>6246303.7400000012</v>
      </c>
      <c r="C200" s="192">
        <v>3913706.96</v>
      </c>
      <c r="D200" s="193">
        <v>642570.89999999991</v>
      </c>
      <c r="E200" s="194">
        <v>126905.47</v>
      </c>
      <c r="F200" s="195">
        <v>42637.440000000002</v>
      </c>
      <c r="G200" s="196">
        <v>314712.42</v>
      </c>
      <c r="H200" s="193"/>
      <c r="I200" s="197">
        <v>11286836.930000002</v>
      </c>
      <c r="N200" s="103">
        <f t="shared" si="44"/>
        <v>41913</v>
      </c>
      <c r="O200" s="104">
        <f t="shared" si="45"/>
        <v>11286836.930000002</v>
      </c>
    </row>
    <row r="201" spans="1:15" ht="15.75">
      <c r="A201" s="190">
        <v>41944</v>
      </c>
      <c r="B201" s="191">
        <v>5031060.4000000004</v>
      </c>
      <c r="C201" s="192">
        <v>2232289.58</v>
      </c>
      <c r="D201" s="193">
        <v>488190.5500000001</v>
      </c>
      <c r="E201" s="194">
        <v>19344.47</v>
      </c>
      <c r="F201" s="195">
        <v>15147.17</v>
      </c>
      <c r="G201" s="196">
        <v>351141.05000000005</v>
      </c>
      <c r="H201" s="193"/>
      <c r="I201" s="197">
        <v>8137173.2199999997</v>
      </c>
      <c r="N201" s="103">
        <f t="shared" si="44"/>
        <v>41944</v>
      </c>
      <c r="O201" s="104">
        <f t="shared" si="45"/>
        <v>8137173.2199999997</v>
      </c>
    </row>
    <row r="202" spans="1:15" ht="15.75">
      <c r="A202" s="190">
        <v>41974</v>
      </c>
      <c r="B202" s="191">
        <v>5657593.0499999998</v>
      </c>
      <c r="C202" s="192">
        <v>1172561.1599999999</v>
      </c>
      <c r="D202" s="193">
        <v>472244.4</v>
      </c>
      <c r="E202" s="194">
        <v>2093.02</v>
      </c>
      <c r="F202" s="195">
        <v>36605.960000000006</v>
      </c>
      <c r="G202" s="196">
        <v>468042.80000000005</v>
      </c>
      <c r="H202" s="193"/>
      <c r="I202" s="197">
        <v>7809140.3899999997</v>
      </c>
      <c r="N202" s="103">
        <f t="shared" si="44"/>
        <v>41974</v>
      </c>
      <c r="O202" s="104">
        <f t="shared" si="45"/>
        <v>7809140.3899999997</v>
      </c>
    </row>
    <row r="203" spans="1:15" ht="15.75">
      <c r="A203" s="198">
        <v>42005</v>
      </c>
      <c r="B203" s="199">
        <v>1333077.4300000002</v>
      </c>
      <c r="C203" s="200">
        <v>1607144.7</v>
      </c>
      <c r="D203" s="201">
        <v>707125.7699999999</v>
      </c>
      <c r="E203" s="202">
        <v>37613.03</v>
      </c>
      <c r="F203" s="203">
        <v>30241.010000000002</v>
      </c>
      <c r="G203" s="204">
        <v>68490.48000000001</v>
      </c>
      <c r="H203" s="201"/>
      <c r="I203" s="205">
        <v>3783692.4199999995</v>
      </c>
      <c r="N203" s="103">
        <f t="shared" si="44"/>
        <v>42005</v>
      </c>
      <c r="O203" s="104">
        <f t="shared" si="45"/>
        <v>3783692.4199999995</v>
      </c>
    </row>
    <row r="204" spans="1:15" ht="15.75">
      <c r="A204" s="198">
        <v>42036</v>
      </c>
      <c r="B204" s="199">
        <v>2967676.48</v>
      </c>
      <c r="C204" s="200">
        <v>1306022.1100000001</v>
      </c>
      <c r="D204" s="201">
        <v>370102.80999999994</v>
      </c>
      <c r="E204" s="202">
        <v>65255.62</v>
      </c>
      <c r="F204" s="203">
        <v>13730.259999999998</v>
      </c>
      <c r="G204" s="204">
        <v>72223.7</v>
      </c>
      <c r="H204" s="201"/>
      <c r="I204" s="205">
        <v>4795010.9799999995</v>
      </c>
      <c r="N204" s="103">
        <f t="shared" si="44"/>
        <v>42036</v>
      </c>
      <c r="O204" s="104">
        <f t="shared" si="45"/>
        <v>4795010.9799999995</v>
      </c>
    </row>
    <row r="205" spans="1:15" ht="15.75">
      <c r="A205" s="198">
        <v>42064</v>
      </c>
      <c r="B205" s="199">
        <v>4290732.790000001</v>
      </c>
      <c r="C205" s="200">
        <v>1587066.6900000002</v>
      </c>
      <c r="D205" s="201">
        <v>702081.42</v>
      </c>
      <c r="E205" s="202">
        <v>3244.690000000001</v>
      </c>
      <c r="F205" s="203">
        <v>28386.55</v>
      </c>
      <c r="G205" s="204">
        <v>62212.55</v>
      </c>
      <c r="H205" s="201"/>
      <c r="I205" s="205">
        <v>6673724.6900000013</v>
      </c>
      <c r="N205" s="103">
        <f t="shared" si="44"/>
        <v>42064</v>
      </c>
      <c r="O205" s="104">
        <f t="shared" si="45"/>
        <v>6673724.6900000013</v>
      </c>
    </row>
    <row r="206" spans="1:15" ht="15.75">
      <c r="A206" s="206">
        <v>42095</v>
      </c>
      <c r="B206" s="191">
        <v>3331199.2399999998</v>
      </c>
      <c r="C206" s="192">
        <v>1133624.5900000001</v>
      </c>
      <c r="D206" s="193">
        <v>497114.27999999991</v>
      </c>
      <c r="E206" s="194">
        <v>212070.05</v>
      </c>
      <c r="F206" s="195">
        <v>35310.86</v>
      </c>
      <c r="G206" s="204">
        <v>155720.02999999997</v>
      </c>
      <c r="H206" s="193"/>
      <c r="I206" s="197">
        <v>5365039.0500000007</v>
      </c>
      <c r="N206" s="103">
        <f t="shared" si="44"/>
        <v>42095</v>
      </c>
      <c r="O206" s="104">
        <f t="shared" si="45"/>
        <v>5365039.0500000007</v>
      </c>
    </row>
    <row r="207" spans="1:15" ht="15.75">
      <c r="A207" s="206">
        <v>42125</v>
      </c>
      <c r="B207" s="191">
        <v>5442392.8900000006</v>
      </c>
      <c r="C207" s="192">
        <v>3221184.8399999994</v>
      </c>
      <c r="D207" s="193">
        <v>365450.14</v>
      </c>
      <c r="E207" s="194">
        <v>129640.30000000002</v>
      </c>
      <c r="F207" s="195">
        <v>42967.010000000009</v>
      </c>
      <c r="G207" s="204">
        <v>261345.47</v>
      </c>
      <c r="H207" s="193"/>
      <c r="I207" s="197">
        <v>9462980.6500000022</v>
      </c>
      <c r="N207" s="103">
        <f t="shared" si="44"/>
        <v>42125</v>
      </c>
      <c r="O207" s="104">
        <f t="shared" si="45"/>
        <v>9462980.6500000022</v>
      </c>
    </row>
    <row r="208" spans="1:15" ht="16.5" thickBot="1">
      <c r="A208" s="207">
        <v>42156</v>
      </c>
      <c r="B208" s="199">
        <v>2854133.98</v>
      </c>
      <c r="C208" s="200">
        <v>1606642.23</v>
      </c>
      <c r="D208" s="208">
        <v>390217.15</v>
      </c>
      <c r="E208" s="209">
        <v>36256.050000000003</v>
      </c>
      <c r="F208" s="210">
        <v>38534.909999999996</v>
      </c>
      <c r="G208" s="211">
        <v>286625.19</v>
      </c>
      <c r="H208" s="201"/>
      <c r="I208" s="212">
        <v>5212409.5100000007</v>
      </c>
      <c r="N208" s="103">
        <f t="shared" si="44"/>
        <v>42156</v>
      </c>
      <c r="O208" s="104">
        <f t="shared" si="45"/>
        <v>5212409.5100000007</v>
      </c>
    </row>
    <row r="209" spans="1:9" ht="21.75" thickTop="1" thickBot="1">
      <c r="A209" s="213" t="s">
        <v>7</v>
      </c>
      <c r="B209" s="214">
        <v>58302303.179999985</v>
      </c>
      <c r="C209" s="215">
        <v>29043418.550000004</v>
      </c>
      <c r="D209" s="216">
        <v>6764243.8099999996</v>
      </c>
      <c r="E209" s="216">
        <v>973994.75</v>
      </c>
      <c r="F209" s="217">
        <v>373566.99</v>
      </c>
      <c r="G209" s="218">
        <v>4987151.5</v>
      </c>
      <c r="H209" s="216">
        <v>0</v>
      </c>
      <c r="I209" s="219">
        <v>100444678.77999999</v>
      </c>
    </row>
    <row r="210" spans="1:9" ht="36.75" thickBot="1">
      <c r="A210" s="34" t="s">
        <v>58</v>
      </c>
      <c r="B210" s="35"/>
      <c r="C210" s="35"/>
      <c r="D210" s="35"/>
      <c r="E210" s="35"/>
      <c r="F210" s="35"/>
      <c r="G210" s="35"/>
      <c r="H210" s="35"/>
      <c r="I210" s="35"/>
    </row>
    <row r="211" spans="1:9" ht="39" thickBot="1">
      <c r="A211" s="11" t="s">
        <v>60</v>
      </c>
      <c r="B211" s="12" t="s">
        <v>1</v>
      </c>
      <c r="C211" s="13" t="s">
        <v>2</v>
      </c>
      <c r="D211" s="11" t="s">
        <v>3</v>
      </c>
      <c r="E211" s="14" t="s">
        <v>4</v>
      </c>
      <c r="F211" s="15" t="s">
        <v>5</v>
      </c>
      <c r="G211" s="14" t="s">
        <v>25</v>
      </c>
      <c r="H211" s="16" t="s">
        <v>6</v>
      </c>
      <c r="I211" s="17" t="s">
        <v>7</v>
      </c>
    </row>
    <row r="212" spans="1:9" ht="15.75">
      <c r="A212" s="182">
        <v>42186</v>
      </c>
      <c r="B212" s="183">
        <v>3981266.9000000008</v>
      </c>
      <c r="C212" s="184">
        <v>1958513.7099999995</v>
      </c>
      <c r="D212" s="185">
        <v>411145.58999999997</v>
      </c>
      <c r="E212" s="186">
        <v>39391.949999999997</v>
      </c>
      <c r="F212" s="187">
        <v>24386.880000000001</v>
      </c>
      <c r="G212" s="188">
        <v>75528.909999999989</v>
      </c>
      <c r="H212" s="185"/>
      <c r="I212" s="189">
        <v>6490233.9400000004</v>
      </c>
    </row>
    <row r="213" spans="1:9" ht="15.75">
      <c r="A213" s="190">
        <v>42217</v>
      </c>
      <c r="B213" s="191">
        <v>3666173.3800000008</v>
      </c>
      <c r="C213" s="192">
        <v>2287551.36</v>
      </c>
      <c r="D213" s="193">
        <v>591629.0199999999</v>
      </c>
      <c r="E213" s="194">
        <v>25686.11</v>
      </c>
      <c r="F213" s="195">
        <v>24428.67</v>
      </c>
      <c r="G213" s="196">
        <v>50251.039999999994</v>
      </c>
      <c r="H213" s="193"/>
      <c r="I213" s="197">
        <v>6645719.5800000001</v>
      </c>
    </row>
    <row r="214" spans="1:9" ht="15.75">
      <c r="A214" s="190">
        <v>42248</v>
      </c>
      <c r="B214" s="191">
        <v>2048040.51</v>
      </c>
      <c r="C214" s="192">
        <v>1316114.1599999999</v>
      </c>
      <c r="D214" s="193">
        <v>418644.93999999994</v>
      </c>
      <c r="E214" s="194">
        <v>1378.72</v>
      </c>
      <c r="F214" s="195">
        <v>69344.590000000011</v>
      </c>
      <c r="G214" s="196">
        <v>107532.73</v>
      </c>
      <c r="H214" s="193"/>
      <c r="I214" s="197">
        <v>3961055.65</v>
      </c>
    </row>
    <row r="215" spans="1:9" ht="15.75">
      <c r="A215" s="190">
        <v>42278</v>
      </c>
      <c r="B215" s="191">
        <v>4118553.8599999994</v>
      </c>
      <c r="C215" s="192">
        <v>1110874.3999999999</v>
      </c>
      <c r="D215" s="193">
        <v>496417.3899999999</v>
      </c>
      <c r="E215" s="194">
        <v>25627.35</v>
      </c>
      <c r="F215" s="195">
        <v>42489.68</v>
      </c>
      <c r="G215" s="196">
        <v>395601.41</v>
      </c>
      <c r="H215" s="193"/>
      <c r="I215" s="197">
        <v>6189564.0899999989</v>
      </c>
    </row>
    <row r="216" spans="1:9" ht="15.75">
      <c r="A216" s="190">
        <v>42309</v>
      </c>
      <c r="B216" s="191">
        <v>5844875.9500000002</v>
      </c>
      <c r="C216" s="192">
        <v>1933527.7999999998</v>
      </c>
      <c r="D216" s="193">
        <v>415010.92000000004</v>
      </c>
      <c r="E216" s="194">
        <v>33003.519999999997</v>
      </c>
      <c r="F216" s="195">
        <v>51076.400000000009</v>
      </c>
      <c r="G216" s="196">
        <v>639302.99</v>
      </c>
      <c r="H216" s="193"/>
      <c r="I216" s="197">
        <v>8916797.5800000001</v>
      </c>
    </row>
    <row r="217" spans="1:9" ht="15.75">
      <c r="A217" s="190">
        <v>42339</v>
      </c>
      <c r="B217" s="191">
        <v>4218540.080000001</v>
      </c>
      <c r="C217" s="192">
        <v>905811.44000000006</v>
      </c>
      <c r="D217" s="193">
        <v>310981.96000000002</v>
      </c>
      <c r="E217" s="194">
        <v>7865.58</v>
      </c>
      <c r="F217" s="195">
        <v>36731.799999999996</v>
      </c>
      <c r="G217" s="196">
        <v>157829.22120000003</v>
      </c>
      <c r="H217" s="193"/>
      <c r="I217" s="197">
        <v>5637760.0812000018</v>
      </c>
    </row>
    <row r="218" spans="1:9" ht="15.75">
      <c r="A218" s="190">
        <v>42370</v>
      </c>
      <c r="B218" s="199">
        <v>2430510.7300000004</v>
      </c>
      <c r="C218" s="200">
        <v>994756.3400000002</v>
      </c>
      <c r="D218" s="201">
        <v>230912.86999999997</v>
      </c>
      <c r="E218" s="202">
        <v>8844.17</v>
      </c>
      <c r="F218" s="203">
        <v>44357.64</v>
      </c>
      <c r="G218" s="204">
        <v>278185.25</v>
      </c>
      <c r="H218" s="201"/>
      <c r="I218" s="205">
        <v>3987567.0000000009</v>
      </c>
    </row>
    <row r="219" spans="1:9" ht="15.75">
      <c r="A219" s="190">
        <v>42401</v>
      </c>
      <c r="B219" s="199">
        <v>4761754.9400000004</v>
      </c>
      <c r="C219" s="200">
        <v>1263968.5400000003</v>
      </c>
      <c r="D219" s="201">
        <v>373201.16000000003</v>
      </c>
      <c r="E219" s="202">
        <v>36970.270000000004</v>
      </c>
      <c r="F219" s="203">
        <v>55877.259999999995</v>
      </c>
      <c r="G219" s="204">
        <v>1186830.0599999998</v>
      </c>
      <c r="H219" s="201"/>
      <c r="I219" s="205">
        <v>7678602.2299999995</v>
      </c>
    </row>
    <row r="220" spans="1:9" ht="15.75">
      <c r="A220" s="190">
        <v>42430</v>
      </c>
      <c r="B220" s="199">
        <v>2685678.37</v>
      </c>
      <c r="C220" s="200">
        <v>1005412.0200000001</v>
      </c>
      <c r="D220" s="201">
        <v>695837.22999999986</v>
      </c>
      <c r="E220" s="202">
        <v>1621</v>
      </c>
      <c r="F220" s="203">
        <v>54360.639999999999</v>
      </c>
      <c r="G220" s="204">
        <v>75016.5</v>
      </c>
      <c r="H220" s="201"/>
      <c r="I220" s="205">
        <v>4517925.76</v>
      </c>
    </row>
    <row r="221" spans="1:9" ht="15.75">
      <c r="A221" s="190">
        <v>42461</v>
      </c>
      <c r="B221" s="191">
        <v>2278686.75</v>
      </c>
      <c r="C221" s="192">
        <v>772740.55</v>
      </c>
      <c r="D221" s="193">
        <v>460549.14999999997</v>
      </c>
      <c r="E221" s="194">
        <v>145808.78</v>
      </c>
      <c r="F221" s="195">
        <v>45179.91</v>
      </c>
      <c r="G221" s="204">
        <v>141029.13999999998</v>
      </c>
      <c r="H221" s="193"/>
      <c r="I221" s="197">
        <v>3843994.28</v>
      </c>
    </row>
    <row r="222" spans="1:9" ht="15.75">
      <c r="A222" s="190">
        <v>42491</v>
      </c>
      <c r="B222" s="191">
        <v>3871446.1900000009</v>
      </c>
      <c r="C222" s="192">
        <v>1802363.86</v>
      </c>
      <c r="D222" s="193">
        <v>344058.39999999997</v>
      </c>
      <c r="E222" s="194">
        <v>58184.28</v>
      </c>
      <c r="F222" s="195">
        <v>31021.649999999998</v>
      </c>
      <c r="G222" s="204">
        <v>64751.320000000007</v>
      </c>
      <c r="H222" s="193"/>
      <c r="I222" s="197">
        <v>6171825.700000002</v>
      </c>
    </row>
    <row r="223" spans="1:9" ht="16.5" thickBot="1">
      <c r="A223" s="207">
        <v>42522</v>
      </c>
      <c r="B223" s="199">
        <v>3715297.38</v>
      </c>
      <c r="C223" s="200">
        <v>1666554.6700000002</v>
      </c>
      <c r="D223" s="208">
        <v>409401.78</v>
      </c>
      <c r="E223" s="209">
        <v>7064.04</v>
      </c>
      <c r="F223" s="210">
        <v>40708.980000000003</v>
      </c>
      <c r="G223" s="211">
        <v>1073191.45</v>
      </c>
      <c r="H223" s="201"/>
      <c r="I223" s="212">
        <v>6912218.3000000007</v>
      </c>
    </row>
    <row r="224" spans="1:9" ht="21.75" thickTop="1" thickBot="1">
      <c r="A224" s="220" t="s">
        <v>7</v>
      </c>
      <c r="B224" s="63">
        <v>43620825.040000007</v>
      </c>
      <c r="C224" s="64">
        <v>17018188.850000001</v>
      </c>
      <c r="D224" s="69">
        <v>5157790.4100000011</v>
      </c>
      <c r="E224" s="69">
        <v>391445.76999999996</v>
      </c>
      <c r="F224" s="67">
        <v>519964.10000000009</v>
      </c>
      <c r="G224" s="221">
        <v>4245050.0212000003</v>
      </c>
      <c r="H224" s="69">
        <v>0</v>
      </c>
      <c r="I224" s="70">
        <v>70953264.191200018</v>
      </c>
    </row>
    <row r="225" spans="1:16" ht="36.75" thickBot="1">
      <c r="A225" s="34" t="s">
        <v>69</v>
      </c>
      <c r="B225" s="35"/>
      <c r="C225" s="35"/>
      <c r="D225" s="35"/>
      <c r="E225" s="35"/>
      <c r="F225" s="35"/>
      <c r="G225" s="35"/>
      <c r="H225" s="35"/>
      <c r="I225" s="35"/>
    </row>
    <row r="226" spans="1:16" ht="39" thickBot="1">
      <c r="A226" s="11" t="str">
        <f>+A33</f>
        <v>FY 2016-2017</v>
      </c>
      <c r="B226" s="12" t="s">
        <v>1</v>
      </c>
      <c r="C226" s="13" t="s">
        <v>2</v>
      </c>
      <c r="D226" s="11" t="s">
        <v>3</v>
      </c>
      <c r="E226" s="14" t="s">
        <v>4</v>
      </c>
      <c r="F226" s="15" t="s">
        <v>5</v>
      </c>
      <c r="G226" s="14" t="s">
        <v>25</v>
      </c>
      <c r="H226" s="16" t="s">
        <v>6</v>
      </c>
      <c r="I226" s="17" t="s">
        <v>7</v>
      </c>
      <c r="O226" t="str">
        <f>+A211</f>
        <v>FY 2015-2016</v>
      </c>
      <c r="P226" t="str">
        <f>+A226</f>
        <v>FY 2016-2017</v>
      </c>
    </row>
    <row r="227" spans="1:16" ht="15.75">
      <c r="A227" s="182">
        <f t="shared" ref="A227:A238" si="46">+A34</f>
        <v>42552</v>
      </c>
      <c r="B227" s="183">
        <v>3553124.6799999992</v>
      </c>
      <c r="C227" s="184">
        <v>1573549.7299999997</v>
      </c>
      <c r="D227" s="185">
        <v>193541.18</v>
      </c>
      <c r="E227" s="186">
        <v>20560.080000000002</v>
      </c>
      <c r="F227" s="187">
        <v>76405.47</v>
      </c>
      <c r="G227" s="188">
        <v>274534.20999999996</v>
      </c>
      <c r="H227" s="185"/>
      <c r="I227" s="189">
        <f t="shared" ref="I227:I238" si="47">SUM(B227:H227)</f>
        <v>5691715.3499999987</v>
      </c>
      <c r="N227" s="103" t="s">
        <v>12</v>
      </c>
      <c r="O227" s="104">
        <f>+I212</f>
        <v>6490233.9400000004</v>
      </c>
      <c r="P227" s="104">
        <f t="shared" ref="P227:P238" si="48">+I227</f>
        <v>5691715.3499999987</v>
      </c>
    </row>
    <row r="228" spans="1:16" ht="16.5" thickBot="1">
      <c r="A228" s="190">
        <f t="shared" si="46"/>
        <v>42583</v>
      </c>
      <c r="B228" s="191">
        <v>6306978.3899999987</v>
      </c>
      <c r="C228" s="192">
        <v>1765306.8599999996</v>
      </c>
      <c r="D228" s="193">
        <v>355887.27</v>
      </c>
      <c r="E228" s="194">
        <v>20377.25</v>
      </c>
      <c r="F228" s="195">
        <v>65788.060000000012</v>
      </c>
      <c r="G228" s="196">
        <v>250459.99</v>
      </c>
      <c r="H228" s="193"/>
      <c r="I228" s="197">
        <f t="shared" si="47"/>
        <v>8764797.8199999984</v>
      </c>
      <c r="N228" s="103" t="s">
        <v>13</v>
      </c>
      <c r="O228" s="104">
        <f t="shared" ref="O228:O238" si="49">+I213</f>
        <v>6645719.5800000001</v>
      </c>
      <c r="P228" s="104">
        <f t="shared" si="48"/>
        <v>8764797.8199999984</v>
      </c>
    </row>
    <row r="229" spans="1:16" ht="15.75">
      <c r="A229" s="182">
        <f t="shared" si="46"/>
        <v>42614</v>
      </c>
      <c r="B229" s="191"/>
      <c r="C229" s="192"/>
      <c r="D229" s="193"/>
      <c r="E229" s="194"/>
      <c r="F229" s="195"/>
      <c r="G229" s="196"/>
      <c r="H229" s="193"/>
      <c r="I229" s="197">
        <f t="shared" si="47"/>
        <v>0</v>
      </c>
      <c r="N229" s="103" t="s">
        <v>14</v>
      </c>
      <c r="O229" s="104">
        <f t="shared" si="49"/>
        <v>3961055.65</v>
      </c>
      <c r="P229" s="104">
        <f t="shared" si="48"/>
        <v>0</v>
      </c>
    </row>
    <row r="230" spans="1:16" ht="16.5" thickBot="1">
      <c r="A230" s="190">
        <f t="shared" si="46"/>
        <v>42644</v>
      </c>
      <c r="B230" s="191"/>
      <c r="C230" s="192"/>
      <c r="D230" s="193"/>
      <c r="E230" s="194"/>
      <c r="F230" s="195"/>
      <c r="G230" s="196"/>
      <c r="H230" s="193"/>
      <c r="I230" s="197">
        <f t="shared" si="47"/>
        <v>0</v>
      </c>
      <c r="N230" s="103" t="s">
        <v>15</v>
      </c>
      <c r="O230" s="104">
        <f t="shared" si="49"/>
        <v>6189564.0899999989</v>
      </c>
      <c r="P230" s="104">
        <f t="shared" si="48"/>
        <v>0</v>
      </c>
    </row>
    <row r="231" spans="1:16" ht="15.75">
      <c r="A231" s="182">
        <f t="shared" si="46"/>
        <v>42675</v>
      </c>
      <c r="B231" s="191"/>
      <c r="C231" s="192"/>
      <c r="D231" s="193"/>
      <c r="E231" s="194"/>
      <c r="F231" s="195"/>
      <c r="G231" s="196"/>
      <c r="H231" s="193"/>
      <c r="I231" s="197">
        <f t="shared" si="47"/>
        <v>0</v>
      </c>
      <c r="N231" s="103" t="s">
        <v>16</v>
      </c>
      <c r="O231" s="104">
        <f t="shared" si="49"/>
        <v>8916797.5800000001</v>
      </c>
      <c r="P231" s="104">
        <f t="shared" si="48"/>
        <v>0</v>
      </c>
    </row>
    <row r="232" spans="1:16" ht="16.5" thickBot="1">
      <c r="A232" s="190">
        <f t="shared" si="46"/>
        <v>42705</v>
      </c>
      <c r="B232" s="191"/>
      <c r="C232" s="192"/>
      <c r="D232" s="193"/>
      <c r="E232" s="194"/>
      <c r="F232" s="195"/>
      <c r="G232" s="196"/>
      <c r="H232" s="193"/>
      <c r="I232" s="197">
        <f t="shared" si="47"/>
        <v>0</v>
      </c>
      <c r="N232" s="103" t="s">
        <v>17</v>
      </c>
      <c r="O232" s="104">
        <f t="shared" si="49"/>
        <v>5637760.0812000018</v>
      </c>
      <c r="P232" s="104">
        <f t="shared" si="48"/>
        <v>0</v>
      </c>
    </row>
    <row r="233" spans="1:16" ht="15.75">
      <c r="A233" s="182">
        <f t="shared" si="46"/>
        <v>42736</v>
      </c>
      <c r="B233" s="199"/>
      <c r="C233" s="200"/>
      <c r="D233" s="201"/>
      <c r="E233" s="202"/>
      <c r="F233" s="203"/>
      <c r="G233" s="204"/>
      <c r="H233" s="201"/>
      <c r="I233" s="205">
        <f t="shared" si="47"/>
        <v>0</v>
      </c>
      <c r="N233" s="103" t="s">
        <v>18</v>
      </c>
      <c r="O233" s="104">
        <f t="shared" si="49"/>
        <v>3987567.0000000009</v>
      </c>
      <c r="P233" s="104">
        <f t="shared" si="48"/>
        <v>0</v>
      </c>
    </row>
    <row r="234" spans="1:16" ht="16.5" thickBot="1">
      <c r="A234" s="190">
        <f t="shared" si="46"/>
        <v>42767</v>
      </c>
      <c r="B234" s="199"/>
      <c r="C234" s="200"/>
      <c r="D234" s="201"/>
      <c r="E234" s="202"/>
      <c r="F234" s="203"/>
      <c r="G234" s="204"/>
      <c r="H234" s="201"/>
      <c r="I234" s="205">
        <f t="shared" si="47"/>
        <v>0</v>
      </c>
      <c r="N234" s="103" t="s">
        <v>19</v>
      </c>
      <c r="O234" s="104">
        <f t="shared" si="49"/>
        <v>7678602.2299999995</v>
      </c>
      <c r="P234" s="104">
        <f t="shared" si="48"/>
        <v>0</v>
      </c>
    </row>
    <row r="235" spans="1:16" ht="15.75">
      <c r="A235" s="182">
        <f t="shared" si="46"/>
        <v>42795</v>
      </c>
      <c r="B235" s="199"/>
      <c r="C235" s="200"/>
      <c r="D235" s="201"/>
      <c r="E235" s="202"/>
      <c r="F235" s="203"/>
      <c r="G235" s="204"/>
      <c r="H235" s="201"/>
      <c r="I235" s="205">
        <f t="shared" si="47"/>
        <v>0</v>
      </c>
      <c r="N235" s="103" t="s">
        <v>20</v>
      </c>
      <c r="O235" s="104">
        <f t="shared" si="49"/>
        <v>4517925.76</v>
      </c>
      <c r="P235" s="104">
        <f t="shared" si="48"/>
        <v>0</v>
      </c>
    </row>
    <row r="236" spans="1:16" ht="16.5" thickBot="1">
      <c r="A236" s="190">
        <f t="shared" si="46"/>
        <v>42826</v>
      </c>
      <c r="B236" s="191"/>
      <c r="C236" s="192"/>
      <c r="D236" s="193"/>
      <c r="E236" s="194"/>
      <c r="F236" s="195"/>
      <c r="G236" s="204"/>
      <c r="H236" s="193"/>
      <c r="I236" s="197">
        <f t="shared" si="47"/>
        <v>0</v>
      </c>
      <c r="N236" s="103" t="s">
        <v>21</v>
      </c>
      <c r="O236" s="104">
        <f t="shared" si="49"/>
        <v>3843994.28</v>
      </c>
      <c r="P236" s="104">
        <f t="shared" si="48"/>
        <v>0</v>
      </c>
    </row>
    <row r="237" spans="1:16" ht="15.75">
      <c r="A237" s="182">
        <f t="shared" si="46"/>
        <v>42856</v>
      </c>
      <c r="B237" s="191"/>
      <c r="C237" s="192"/>
      <c r="D237" s="193"/>
      <c r="E237" s="194"/>
      <c r="F237" s="195"/>
      <c r="G237" s="204"/>
      <c r="H237" s="193"/>
      <c r="I237" s="197">
        <f t="shared" si="47"/>
        <v>0</v>
      </c>
      <c r="N237" s="103" t="s">
        <v>22</v>
      </c>
      <c r="O237" s="104">
        <f t="shared" si="49"/>
        <v>6171825.700000002</v>
      </c>
      <c r="P237" s="104">
        <f t="shared" si="48"/>
        <v>0</v>
      </c>
    </row>
    <row r="238" spans="1:16" ht="16.5" thickBot="1">
      <c r="A238" s="190">
        <f t="shared" si="46"/>
        <v>42887</v>
      </c>
      <c r="B238" s="199"/>
      <c r="C238" s="200"/>
      <c r="D238" s="208"/>
      <c r="E238" s="209"/>
      <c r="F238" s="210"/>
      <c r="G238" s="211"/>
      <c r="H238" s="201"/>
      <c r="I238" s="212">
        <f t="shared" si="47"/>
        <v>0</v>
      </c>
      <c r="N238" s="103" t="s">
        <v>23</v>
      </c>
      <c r="O238" s="104">
        <f t="shared" si="49"/>
        <v>6912218.3000000007</v>
      </c>
      <c r="P238" s="104">
        <f t="shared" si="48"/>
        <v>0</v>
      </c>
    </row>
    <row r="239" spans="1:16" ht="21.75" thickTop="1" thickBot="1">
      <c r="A239" s="222" t="s">
        <v>7</v>
      </c>
      <c r="B239" s="83">
        <f t="shared" ref="B239:H239" si="50">SUM(B227:B238)</f>
        <v>9860103.0699999984</v>
      </c>
      <c r="C239" s="84">
        <f t="shared" si="50"/>
        <v>3338856.5899999994</v>
      </c>
      <c r="D239" s="85">
        <f t="shared" si="50"/>
        <v>549428.44999999995</v>
      </c>
      <c r="E239" s="85">
        <f t="shared" si="50"/>
        <v>40937.33</v>
      </c>
      <c r="F239" s="223">
        <f t="shared" si="50"/>
        <v>142193.53000000003</v>
      </c>
      <c r="G239" s="87">
        <f t="shared" si="50"/>
        <v>524994.19999999995</v>
      </c>
      <c r="H239" s="85">
        <f t="shared" si="50"/>
        <v>0</v>
      </c>
      <c r="I239" s="224">
        <f>SUM(B239:H239)</f>
        <v>14456513.169999996</v>
      </c>
    </row>
    <row r="240" spans="1:16" ht="15.75">
      <c r="A240" s="225" t="s">
        <v>67</v>
      </c>
      <c r="B240" s="226">
        <f>SUM(B212:B213)</f>
        <v>7647440.2800000012</v>
      </c>
      <c r="C240" s="226">
        <f t="shared" ref="C240:I240" si="51">SUM(C212:C213)</f>
        <v>4246065.0699999994</v>
      </c>
      <c r="D240" s="226">
        <f t="shared" si="51"/>
        <v>1002774.6099999999</v>
      </c>
      <c r="E240" s="226">
        <f t="shared" si="51"/>
        <v>65078.06</v>
      </c>
      <c r="F240" s="226">
        <f t="shared" si="51"/>
        <v>48815.55</v>
      </c>
      <c r="G240" s="226">
        <f t="shared" si="51"/>
        <v>125779.94999999998</v>
      </c>
      <c r="H240" s="226">
        <f t="shared" si="51"/>
        <v>0</v>
      </c>
      <c r="I240" s="226">
        <f t="shared" si="51"/>
        <v>13135953.52</v>
      </c>
    </row>
    <row r="241" spans="1:15" ht="15.75">
      <c r="A241" s="92" t="s">
        <v>9</v>
      </c>
      <c r="B241" s="93">
        <f t="shared" ref="B241:G241" si="52">B239/B240</f>
        <v>1.2893337782299095</v>
      </c>
      <c r="C241" s="93">
        <f t="shared" si="52"/>
        <v>0.78634136193301429</v>
      </c>
      <c r="D241" s="93">
        <f t="shared" si="52"/>
        <v>0.54790821837820569</v>
      </c>
      <c r="E241" s="93">
        <f t="shared" si="52"/>
        <v>0.62904963669783642</v>
      </c>
      <c r="F241" s="93">
        <f t="shared" si="52"/>
        <v>2.9128736642319919</v>
      </c>
      <c r="G241" s="93">
        <f t="shared" si="52"/>
        <v>4.1739100707227186</v>
      </c>
      <c r="H241" s="93"/>
      <c r="I241" s="93">
        <f>I239/I240</f>
        <v>1.1005301707249036</v>
      </c>
    </row>
    <row r="242" spans="1:15" ht="36.75" thickBot="1">
      <c r="A242" s="34" t="s">
        <v>52</v>
      </c>
      <c r="B242" s="35"/>
      <c r="C242" s="35"/>
      <c r="D242" s="35"/>
      <c r="E242" s="35"/>
      <c r="F242" s="35"/>
      <c r="G242" s="35"/>
      <c r="H242" s="35"/>
      <c r="I242" s="35"/>
    </row>
    <row r="243" spans="1:15" ht="20.25" thickBot="1">
      <c r="A243" s="3" t="s">
        <v>0</v>
      </c>
      <c r="B243" s="4" t="s">
        <v>35</v>
      </c>
      <c r="C243" s="5"/>
      <c r="D243" s="5"/>
      <c r="E243" s="6"/>
      <c r="F243" s="7" t="s">
        <v>36</v>
      </c>
      <c r="G243" s="8"/>
      <c r="H243" s="9"/>
      <c r="I243" s="10" t="s">
        <v>0</v>
      </c>
    </row>
    <row r="244" spans="1:15" ht="39" thickBot="1">
      <c r="A244" s="11" t="s">
        <v>53</v>
      </c>
      <c r="B244" s="12" t="s">
        <v>1</v>
      </c>
      <c r="C244" s="13" t="s">
        <v>2</v>
      </c>
      <c r="D244" s="11" t="s">
        <v>3</v>
      </c>
      <c r="E244" s="14" t="s">
        <v>4</v>
      </c>
      <c r="F244" s="15" t="s">
        <v>5</v>
      </c>
      <c r="G244" s="14" t="s">
        <v>25</v>
      </c>
      <c r="H244" s="16" t="s">
        <v>6</v>
      </c>
      <c r="I244" s="17" t="s">
        <v>7</v>
      </c>
    </row>
    <row r="245" spans="1:15" ht="15.75">
      <c r="A245" s="182">
        <v>41821</v>
      </c>
      <c r="B245" s="183">
        <v>1523458.2400000002</v>
      </c>
      <c r="C245" s="184">
        <v>639675.5</v>
      </c>
      <c r="D245" s="185">
        <v>184270.21</v>
      </c>
      <c r="E245" s="186">
        <v>23354.99</v>
      </c>
      <c r="F245" s="187">
        <v>719247.76000000013</v>
      </c>
      <c r="G245" s="188">
        <v>1000</v>
      </c>
      <c r="H245" s="185"/>
      <c r="I245" s="189">
        <v>3091006.7000000007</v>
      </c>
      <c r="N245" s="103">
        <f>+A245</f>
        <v>41821</v>
      </c>
      <c r="O245" s="104">
        <f>+I245</f>
        <v>3091006.7000000007</v>
      </c>
    </row>
    <row r="246" spans="1:15" ht="15.75">
      <c r="A246" s="190">
        <v>41852</v>
      </c>
      <c r="B246" s="191">
        <v>-58666.459999999934</v>
      </c>
      <c r="C246" s="192">
        <v>1387776.5</v>
      </c>
      <c r="D246" s="193">
        <v>154466.52999999997</v>
      </c>
      <c r="E246" s="194">
        <v>11255.77</v>
      </c>
      <c r="F246" s="195">
        <v>348280.79</v>
      </c>
      <c r="G246" s="196"/>
      <c r="H246" s="193"/>
      <c r="I246" s="197">
        <v>1843113.1300000001</v>
      </c>
      <c r="N246" s="103">
        <f t="shared" ref="N246:N256" si="53">+A246</f>
        <v>41852</v>
      </c>
      <c r="O246" s="104">
        <f t="shared" ref="O246:O256" si="54">+I246</f>
        <v>1843113.1300000001</v>
      </c>
    </row>
    <row r="247" spans="1:15" ht="15.75">
      <c r="A247" s="190">
        <v>41883</v>
      </c>
      <c r="B247" s="191">
        <v>669913.7699999999</v>
      </c>
      <c r="C247" s="192">
        <v>710838.63000000012</v>
      </c>
      <c r="D247" s="193">
        <v>164812.69</v>
      </c>
      <c r="E247" s="194">
        <v>87517.790000000008</v>
      </c>
      <c r="F247" s="195">
        <v>1233499.2699999998</v>
      </c>
      <c r="G247" s="196">
        <v>0</v>
      </c>
      <c r="H247" s="193"/>
      <c r="I247" s="197">
        <v>2866582.1499999994</v>
      </c>
      <c r="N247" s="103">
        <f t="shared" si="53"/>
        <v>41883</v>
      </c>
      <c r="O247" s="104">
        <f t="shared" si="54"/>
        <v>2866582.1499999994</v>
      </c>
    </row>
    <row r="248" spans="1:15" ht="15.75">
      <c r="A248" s="190">
        <v>41913</v>
      </c>
      <c r="B248" s="191">
        <v>8005844.21</v>
      </c>
      <c r="C248" s="192">
        <v>1600042.3900000001</v>
      </c>
      <c r="D248" s="193">
        <v>121323.39</v>
      </c>
      <c r="E248" s="194">
        <v>19004.25</v>
      </c>
      <c r="F248" s="195">
        <v>1162937.5</v>
      </c>
      <c r="G248" s="196">
        <v>9112.6899999999987</v>
      </c>
      <c r="H248" s="193"/>
      <c r="I248" s="197">
        <v>10918264.43</v>
      </c>
      <c r="N248" s="103">
        <f t="shared" si="53"/>
        <v>41913</v>
      </c>
      <c r="O248" s="104">
        <f t="shared" si="54"/>
        <v>10918264.43</v>
      </c>
    </row>
    <row r="249" spans="1:15" ht="15.75">
      <c r="A249" s="190">
        <v>41944</v>
      </c>
      <c r="B249" s="191">
        <v>213047.22</v>
      </c>
      <c r="C249" s="192">
        <v>1144803.26</v>
      </c>
      <c r="D249" s="193">
        <v>73419.840000000011</v>
      </c>
      <c r="E249" s="194">
        <v>10005.42</v>
      </c>
      <c r="F249" s="195">
        <v>593227.32000000007</v>
      </c>
      <c r="G249" s="196">
        <v>524542.28</v>
      </c>
      <c r="H249" s="193"/>
      <c r="I249" s="197">
        <v>2559045.34</v>
      </c>
      <c r="N249" s="103">
        <f t="shared" si="53"/>
        <v>41944</v>
      </c>
      <c r="O249" s="104">
        <f t="shared" si="54"/>
        <v>2559045.34</v>
      </c>
    </row>
    <row r="250" spans="1:15" ht="15.75">
      <c r="A250" s="190">
        <v>41974</v>
      </c>
      <c r="B250" s="191">
        <v>89782.450000000012</v>
      </c>
      <c r="C250" s="192">
        <v>246562.92</v>
      </c>
      <c r="D250" s="193">
        <v>199729.41999999998</v>
      </c>
      <c r="E250" s="194">
        <v>12670.99</v>
      </c>
      <c r="F250" s="195">
        <v>1557276.9700000002</v>
      </c>
      <c r="G250" s="196">
        <v>46511.91</v>
      </c>
      <c r="H250" s="193"/>
      <c r="I250" s="197">
        <v>2152534.66</v>
      </c>
      <c r="N250" s="103">
        <f t="shared" si="53"/>
        <v>41974</v>
      </c>
      <c r="O250" s="104">
        <f t="shared" si="54"/>
        <v>2152534.66</v>
      </c>
    </row>
    <row r="251" spans="1:15" ht="15.75">
      <c r="A251" s="198">
        <v>42005</v>
      </c>
      <c r="B251" s="199">
        <v>700675.61</v>
      </c>
      <c r="C251" s="200">
        <v>2638277.21</v>
      </c>
      <c r="D251" s="201">
        <v>89325.189999999988</v>
      </c>
      <c r="E251" s="202">
        <v>6083.5300000000007</v>
      </c>
      <c r="F251" s="203">
        <v>1322642.2899999998</v>
      </c>
      <c r="G251" s="204">
        <v>14707.23</v>
      </c>
      <c r="H251" s="201"/>
      <c r="I251" s="205">
        <v>4771711.0599999996</v>
      </c>
      <c r="N251" s="103">
        <f t="shared" si="53"/>
        <v>42005</v>
      </c>
      <c r="O251" s="104">
        <f t="shared" si="54"/>
        <v>4771711.0599999996</v>
      </c>
    </row>
    <row r="252" spans="1:15" ht="15.75">
      <c r="A252" s="198">
        <v>42036</v>
      </c>
      <c r="B252" s="199">
        <v>10434925.93</v>
      </c>
      <c r="C252" s="200">
        <v>101493.56999999999</v>
      </c>
      <c r="D252" s="201">
        <v>141874.55000000002</v>
      </c>
      <c r="E252" s="202">
        <v>27470.25</v>
      </c>
      <c r="F252" s="203">
        <v>653795.93999999994</v>
      </c>
      <c r="G252" s="204">
        <v>3866.57</v>
      </c>
      <c r="H252" s="201"/>
      <c r="I252" s="205">
        <v>11363426.810000001</v>
      </c>
      <c r="N252" s="103">
        <f t="shared" si="53"/>
        <v>42036</v>
      </c>
      <c r="O252" s="104">
        <f t="shared" si="54"/>
        <v>11363426.810000001</v>
      </c>
    </row>
    <row r="253" spans="1:15" ht="15.75">
      <c r="A253" s="198">
        <v>42064</v>
      </c>
      <c r="B253" s="199">
        <v>4658020.7299999986</v>
      </c>
      <c r="C253" s="200">
        <v>1612357.3699999999</v>
      </c>
      <c r="D253" s="201">
        <v>268971.05000000005</v>
      </c>
      <c r="E253" s="202">
        <v>18685.090000000004</v>
      </c>
      <c r="F253" s="203">
        <v>1022182.8600000001</v>
      </c>
      <c r="G253" s="204">
        <v>11866.859999999999</v>
      </c>
      <c r="H253" s="201"/>
      <c r="I253" s="205">
        <v>7592083.959999999</v>
      </c>
      <c r="N253" s="103">
        <f t="shared" si="53"/>
        <v>42064</v>
      </c>
      <c r="O253" s="104">
        <f t="shared" si="54"/>
        <v>7592083.959999999</v>
      </c>
    </row>
    <row r="254" spans="1:15" ht="15.75">
      <c r="A254" s="206">
        <v>42095</v>
      </c>
      <c r="B254" s="191">
        <v>-7033730.839999998</v>
      </c>
      <c r="C254" s="192">
        <v>385207.51</v>
      </c>
      <c r="D254" s="193">
        <v>147431.5</v>
      </c>
      <c r="E254" s="194">
        <v>20457.3</v>
      </c>
      <c r="F254" s="195">
        <v>1154470.26</v>
      </c>
      <c r="G254" s="204">
        <v>11048.15</v>
      </c>
      <c r="H254" s="193"/>
      <c r="I254" s="197">
        <v>-5315116.1199999982</v>
      </c>
      <c r="N254" s="103">
        <f t="shared" si="53"/>
        <v>42095</v>
      </c>
      <c r="O254" s="104">
        <f t="shared" si="54"/>
        <v>-5315116.1199999982</v>
      </c>
    </row>
    <row r="255" spans="1:15" ht="15.75">
      <c r="A255" s="206">
        <v>42125</v>
      </c>
      <c r="B255" s="191">
        <v>-7376339.2999999989</v>
      </c>
      <c r="C255" s="192">
        <v>151347.61000000002</v>
      </c>
      <c r="D255" s="193">
        <v>420814.17000000004</v>
      </c>
      <c r="E255" s="194">
        <v>42090.81</v>
      </c>
      <c r="F255" s="195">
        <v>851539.21</v>
      </c>
      <c r="G255" s="204">
        <v>183765.88</v>
      </c>
      <c r="H255" s="193"/>
      <c r="I255" s="197">
        <v>-5726781.6199999992</v>
      </c>
      <c r="N255" s="103">
        <f t="shared" si="53"/>
        <v>42125</v>
      </c>
      <c r="O255" s="104">
        <f t="shared" si="54"/>
        <v>-5726781.6199999992</v>
      </c>
    </row>
    <row r="256" spans="1:15" ht="16.5" thickBot="1">
      <c r="A256" s="207">
        <v>42156</v>
      </c>
      <c r="B256" s="199">
        <v>2722813.8799999994</v>
      </c>
      <c r="C256" s="200">
        <v>2494730.88</v>
      </c>
      <c r="D256" s="208">
        <v>149497.02000000002</v>
      </c>
      <c r="E256" s="209">
        <v>4096.3100000000004</v>
      </c>
      <c r="F256" s="210">
        <v>610762.02</v>
      </c>
      <c r="G256" s="211">
        <v>27087.24</v>
      </c>
      <c r="H256" s="201"/>
      <c r="I256" s="212">
        <v>6008987.3499999996</v>
      </c>
      <c r="N256" s="103">
        <f t="shared" si="53"/>
        <v>42156</v>
      </c>
      <c r="O256" s="104">
        <f t="shared" si="54"/>
        <v>6008987.3499999996</v>
      </c>
    </row>
    <row r="257" spans="1:9" ht="21.75" thickTop="1" thickBot="1">
      <c r="A257" s="213" t="s">
        <v>7</v>
      </c>
      <c r="B257" s="214">
        <v>14549745.439999999</v>
      </c>
      <c r="C257" s="215">
        <v>13113113.349999998</v>
      </c>
      <c r="D257" s="216">
        <v>2115935.56</v>
      </c>
      <c r="E257" s="216">
        <v>282692.5</v>
      </c>
      <c r="F257" s="217">
        <v>11229862.189999998</v>
      </c>
      <c r="G257" s="218">
        <v>833508.80999999994</v>
      </c>
      <c r="H257" s="216">
        <v>0</v>
      </c>
      <c r="I257" s="219">
        <v>42124857.849999994</v>
      </c>
    </row>
    <row r="258" spans="1:9" ht="36.75" thickBot="1">
      <c r="A258" s="34" t="s">
        <v>59</v>
      </c>
      <c r="B258" s="35"/>
      <c r="C258" s="35"/>
      <c r="D258" s="35"/>
      <c r="E258" s="35"/>
      <c r="F258" s="35"/>
      <c r="G258" s="35"/>
      <c r="H258" s="35"/>
      <c r="I258" s="35"/>
    </row>
    <row r="259" spans="1:9" ht="39" thickBot="1">
      <c r="A259" s="11" t="s">
        <v>70</v>
      </c>
      <c r="B259" s="12" t="s">
        <v>1</v>
      </c>
      <c r="C259" s="13" t="s">
        <v>2</v>
      </c>
      <c r="D259" s="11" t="s">
        <v>3</v>
      </c>
      <c r="E259" s="14" t="s">
        <v>4</v>
      </c>
      <c r="F259" s="15" t="s">
        <v>5</v>
      </c>
      <c r="G259" s="14" t="s">
        <v>25</v>
      </c>
      <c r="H259" s="16" t="s">
        <v>6</v>
      </c>
      <c r="I259" s="17" t="s">
        <v>7</v>
      </c>
    </row>
    <row r="260" spans="1:9" ht="15.75">
      <c r="A260" s="182">
        <v>42186</v>
      </c>
      <c r="B260" s="183">
        <v>2514758.2599999998</v>
      </c>
      <c r="C260" s="184">
        <v>774491.95999999985</v>
      </c>
      <c r="D260" s="185">
        <v>139750.31000000003</v>
      </c>
      <c r="E260" s="186">
        <v>28186.770000000004</v>
      </c>
      <c r="F260" s="187">
        <v>919799.26000000024</v>
      </c>
      <c r="G260" s="188">
        <v>80252.47</v>
      </c>
      <c r="H260" s="185"/>
      <c r="I260" s="189">
        <v>4457239.03</v>
      </c>
    </row>
    <row r="261" spans="1:9" ht="15.75">
      <c r="A261" s="190">
        <v>42217</v>
      </c>
      <c r="B261" s="191">
        <v>-1378514.95</v>
      </c>
      <c r="C261" s="192">
        <v>279615.64</v>
      </c>
      <c r="D261" s="193">
        <v>141270.32999999999</v>
      </c>
      <c r="E261" s="194">
        <v>711173.2</v>
      </c>
      <c r="F261" s="195">
        <v>908690.82000000007</v>
      </c>
      <c r="G261" s="196">
        <v>885606.29999999993</v>
      </c>
      <c r="H261" s="193"/>
      <c r="I261" s="197">
        <v>1547841.3399999999</v>
      </c>
    </row>
    <row r="262" spans="1:9" ht="15.75">
      <c r="A262" s="190">
        <v>42248</v>
      </c>
      <c r="B262" s="191">
        <v>857172.19999999984</v>
      </c>
      <c r="C262" s="192">
        <v>256390.78</v>
      </c>
      <c r="D262" s="193">
        <v>362278.57</v>
      </c>
      <c r="E262" s="194">
        <v>95693.75</v>
      </c>
      <c r="F262" s="195">
        <v>689280.7</v>
      </c>
      <c r="G262" s="196">
        <v>23111.73</v>
      </c>
      <c r="H262" s="193"/>
      <c r="I262" s="197">
        <v>2283927.73</v>
      </c>
    </row>
    <row r="263" spans="1:9" ht="15.75">
      <c r="A263" s="190">
        <v>42278</v>
      </c>
      <c r="B263" s="191">
        <v>11294586.160000002</v>
      </c>
      <c r="C263" s="192">
        <v>111389.49</v>
      </c>
      <c r="D263" s="193">
        <v>140399.12</v>
      </c>
      <c r="E263" s="194">
        <v>359628.83999999997</v>
      </c>
      <c r="F263" s="195">
        <v>655798.75</v>
      </c>
      <c r="G263" s="196">
        <v>72874.62000000001</v>
      </c>
      <c r="H263" s="193"/>
      <c r="I263" s="197">
        <v>12634676.98</v>
      </c>
    </row>
    <row r="264" spans="1:9" ht="15.75">
      <c r="A264" s="190">
        <v>42309</v>
      </c>
      <c r="B264" s="191">
        <v>-12430502.460000001</v>
      </c>
      <c r="C264" s="192">
        <v>146855.07</v>
      </c>
      <c r="D264" s="193">
        <v>125852.01</v>
      </c>
      <c r="E264" s="194">
        <v>71242.59</v>
      </c>
      <c r="F264" s="195">
        <v>1267613.0599999998</v>
      </c>
      <c r="G264" s="196">
        <v>6288.96</v>
      </c>
      <c r="H264" s="193"/>
      <c r="I264" s="197">
        <v>-10812650.77</v>
      </c>
    </row>
    <row r="265" spans="1:9" ht="15.75">
      <c r="A265" s="190">
        <v>42339</v>
      </c>
      <c r="B265" s="191">
        <v>264811.12</v>
      </c>
      <c r="C265" s="192">
        <v>1253696.1600000001</v>
      </c>
      <c r="D265" s="193">
        <v>120139.62</v>
      </c>
      <c r="E265" s="194">
        <v>261303.3</v>
      </c>
      <c r="F265" s="195">
        <v>732070.26</v>
      </c>
      <c r="G265" s="196">
        <v>2499.9899999999998</v>
      </c>
      <c r="H265" s="193"/>
      <c r="I265" s="197">
        <v>2634520.4500000007</v>
      </c>
    </row>
    <row r="266" spans="1:9" ht="15.75">
      <c r="A266" s="190">
        <v>42370</v>
      </c>
      <c r="B266" s="199">
        <v>811465.7300000001</v>
      </c>
      <c r="C266" s="200">
        <v>396263.74</v>
      </c>
      <c r="D266" s="201">
        <v>73126.61</v>
      </c>
      <c r="E266" s="202">
        <v>10807.689999999999</v>
      </c>
      <c r="F266" s="203">
        <v>1021430.0799999996</v>
      </c>
      <c r="G266" s="204">
        <v>222173.66</v>
      </c>
      <c r="H266" s="201"/>
      <c r="I266" s="205">
        <v>2535267.5099999998</v>
      </c>
    </row>
    <row r="267" spans="1:9" ht="15.75">
      <c r="A267" s="190">
        <v>42401</v>
      </c>
      <c r="B267" s="199">
        <v>11854599.609999999</v>
      </c>
      <c r="C267" s="200">
        <v>134983.84</v>
      </c>
      <c r="D267" s="201">
        <v>123129.70999999999</v>
      </c>
      <c r="E267" s="202">
        <v>58046.979999999996</v>
      </c>
      <c r="F267" s="203">
        <v>566479.98</v>
      </c>
      <c r="G267" s="204">
        <v>9812.4599999999991</v>
      </c>
      <c r="H267" s="201"/>
      <c r="I267" s="205">
        <v>12747052.580000002</v>
      </c>
    </row>
    <row r="268" spans="1:9" ht="15.75">
      <c r="A268" s="190">
        <v>42430</v>
      </c>
      <c r="B268" s="199">
        <v>6301643.6000000015</v>
      </c>
      <c r="C268" s="200">
        <v>463308.45999999996</v>
      </c>
      <c r="D268" s="201">
        <v>127653.25</v>
      </c>
      <c r="E268" s="202">
        <v>1030936.3199999998</v>
      </c>
      <c r="F268" s="203">
        <v>763752.21</v>
      </c>
      <c r="G268" s="204">
        <v>25897.800000000003</v>
      </c>
      <c r="H268" s="201"/>
      <c r="I268" s="205">
        <v>8713191.6400000006</v>
      </c>
    </row>
    <row r="269" spans="1:9" ht="15.75">
      <c r="A269" s="190">
        <v>42461</v>
      </c>
      <c r="B269" s="191">
        <v>-20275497.940000005</v>
      </c>
      <c r="C269" s="192">
        <v>2362532.61</v>
      </c>
      <c r="D269" s="193">
        <v>546249.04</v>
      </c>
      <c r="E269" s="194">
        <v>91602.47</v>
      </c>
      <c r="F269" s="195">
        <v>1044578.5099999999</v>
      </c>
      <c r="G269" s="204">
        <v>45096.07</v>
      </c>
      <c r="H269" s="193"/>
      <c r="I269" s="197">
        <v>-16185439.240000008</v>
      </c>
    </row>
    <row r="270" spans="1:9" ht="15.75">
      <c r="A270" s="190">
        <v>42491</v>
      </c>
      <c r="B270" s="191">
        <v>7680900.9699999997</v>
      </c>
      <c r="C270" s="192">
        <v>22175070.059999999</v>
      </c>
      <c r="D270" s="193">
        <v>151292.04999999999</v>
      </c>
      <c r="E270" s="194">
        <v>1170408.2899999998</v>
      </c>
      <c r="F270" s="195">
        <v>516690.76000000007</v>
      </c>
      <c r="G270" s="204">
        <v>11368.17</v>
      </c>
      <c r="H270" s="193"/>
      <c r="I270" s="197">
        <v>31705730.300000001</v>
      </c>
    </row>
    <row r="271" spans="1:9" ht="16.5" thickBot="1">
      <c r="A271" s="207">
        <v>42522</v>
      </c>
      <c r="B271" s="199">
        <v>6824835.870000001</v>
      </c>
      <c r="C271" s="200">
        <v>287477.28000000003</v>
      </c>
      <c r="D271" s="208">
        <v>72444.100000000006</v>
      </c>
      <c r="E271" s="209">
        <v>13762.68</v>
      </c>
      <c r="F271" s="210">
        <v>1058697.6000000001</v>
      </c>
      <c r="G271" s="211">
        <v>169178.28</v>
      </c>
      <c r="H271" s="201"/>
      <c r="I271" s="212">
        <v>8426395.8100000005</v>
      </c>
    </row>
    <row r="272" spans="1:9" ht="21.75" thickTop="1" thickBot="1">
      <c r="A272" s="220" t="s">
        <v>7</v>
      </c>
      <c r="B272" s="63">
        <v>14320258.169999998</v>
      </c>
      <c r="C272" s="64">
        <v>28642075.09</v>
      </c>
      <c r="D272" s="69">
        <v>2123584.7200000002</v>
      </c>
      <c r="E272" s="69">
        <v>3902792.8800000004</v>
      </c>
      <c r="F272" s="67">
        <v>10144881.99</v>
      </c>
      <c r="G272" s="221">
        <v>1554160.5099999998</v>
      </c>
      <c r="H272" s="69">
        <v>0</v>
      </c>
      <c r="I272" s="70">
        <v>60687753.359999999</v>
      </c>
    </row>
    <row r="273" spans="1:16" ht="36.75" thickBot="1">
      <c r="A273" s="34" t="s">
        <v>68</v>
      </c>
      <c r="B273" s="35"/>
      <c r="C273" s="35"/>
      <c r="D273" s="35"/>
      <c r="E273" s="35"/>
      <c r="F273" s="35"/>
      <c r="G273" s="35"/>
      <c r="H273" s="35"/>
      <c r="I273" s="35"/>
    </row>
    <row r="274" spans="1:16" ht="39" thickBot="1">
      <c r="A274" s="11" t="str">
        <f>+A33</f>
        <v>FY 2016-2017</v>
      </c>
      <c r="B274" s="12" t="s">
        <v>1</v>
      </c>
      <c r="C274" s="13" t="s">
        <v>2</v>
      </c>
      <c r="D274" s="11" t="s">
        <v>3</v>
      </c>
      <c r="E274" s="14" t="s">
        <v>4</v>
      </c>
      <c r="F274" s="15" t="s">
        <v>5</v>
      </c>
      <c r="G274" s="14" t="s">
        <v>25</v>
      </c>
      <c r="H274" s="16" t="s">
        <v>6</v>
      </c>
      <c r="I274" s="17" t="s">
        <v>7</v>
      </c>
      <c r="O274" t="str">
        <f>+A259</f>
        <v>FY 2016-2016</v>
      </c>
      <c r="P274" t="str">
        <f>+A274</f>
        <v>FY 2016-2017</v>
      </c>
    </row>
    <row r="275" spans="1:16" ht="15.75">
      <c r="A275" s="182">
        <f t="shared" ref="A275:A286" si="55">+A34</f>
        <v>42552</v>
      </c>
      <c r="B275" s="183">
        <v>-6122706.7999999998</v>
      </c>
      <c r="C275" s="184">
        <v>204728.35</v>
      </c>
      <c r="D275" s="185">
        <v>170768.49</v>
      </c>
      <c r="E275" s="186">
        <v>3131577.4099999997</v>
      </c>
      <c r="F275" s="187">
        <v>836870.04</v>
      </c>
      <c r="G275" s="188">
        <v>35676.28</v>
      </c>
      <c r="H275" s="185"/>
      <c r="I275" s="189">
        <f t="shared" ref="I275:I286" si="56">SUM(B275:H275)</f>
        <v>-1743086.2300000002</v>
      </c>
      <c r="N275" s="103" t="s">
        <v>12</v>
      </c>
      <c r="O275" s="104">
        <f>+I260</f>
        <v>4457239.03</v>
      </c>
      <c r="P275" s="104">
        <f t="shared" ref="P275:P286" si="57">+I275</f>
        <v>-1743086.2300000002</v>
      </c>
    </row>
    <row r="276" spans="1:16" ht="16.5" thickBot="1">
      <c r="A276" s="190">
        <f t="shared" si="55"/>
        <v>42583</v>
      </c>
      <c r="B276" s="191">
        <v>-856531.49</v>
      </c>
      <c r="C276" s="192">
        <v>2751897</v>
      </c>
      <c r="D276" s="193">
        <v>81566.47</v>
      </c>
      <c r="E276" s="194">
        <v>9451.43</v>
      </c>
      <c r="F276" s="195">
        <v>1649278.96</v>
      </c>
      <c r="G276" s="196">
        <v>15845.37</v>
      </c>
      <c r="H276" s="193"/>
      <c r="I276" s="197">
        <f t="shared" si="56"/>
        <v>3651507.74</v>
      </c>
      <c r="N276" s="103" t="s">
        <v>13</v>
      </c>
      <c r="O276" s="104">
        <f t="shared" ref="O276:O286" si="58">+I261</f>
        <v>1547841.3399999999</v>
      </c>
      <c r="P276" s="104">
        <f t="shared" si="57"/>
        <v>3651507.74</v>
      </c>
    </row>
    <row r="277" spans="1:16" ht="15.75">
      <c r="A277" s="182">
        <f t="shared" si="55"/>
        <v>42614</v>
      </c>
      <c r="B277" s="191"/>
      <c r="C277" s="192"/>
      <c r="D277" s="193"/>
      <c r="E277" s="194"/>
      <c r="F277" s="195"/>
      <c r="G277" s="196"/>
      <c r="H277" s="193"/>
      <c r="I277" s="197">
        <f t="shared" si="56"/>
        <v>0</v>
      </c>
      <c r="N277" s="103" t="s">
        <v>14</v>
      </c>
      <c r="O277" s="104">
        <f t="shared" si="58"/>
        <v>2283927.73</v>
      </c>
      <c r="P277" s="104">
        <f t="shared" si="57"/>
        <v>0</v>
      </c>
    </row>
    <row r="278" spans="1:16" ht="16.5" thickBot="1">
      <c r="A278" s="190">
        <f t="shared" si="55"/>
        <v>42644</v>
      </c>
      <c r="B278" s="191"/>
      <c r="C278" s="192"/>
      <c r="D278" s="193"/>
      <c r="E278" s="194"/>
      <c r="F278" s="195"/>
      <c r="G278" s="196"/>
      <c r="H278" s="193"/>
      <c r="I278" s="197">
        <f t="shared" si="56"/>
        <v>0</v>
      </c>
      <c r="N278" s="103" t="s">
        <v>15</v>
      </c>
      <c r="O278" s="104">
        <f t="shared" si="58"/>
        <v>12634676.98</v>
      </c>
      <c r="P278" s="104">
        <f t="shared" si="57"/>
        <v>0</v>
      </c>
    </row>
    <row r="279" spans="1:16" ht="15.75">
      <c r="A279" s="182">
        <f t="shared" si="55"/>
        <v>42675</v>
      </c>
      <c r="B279" s="191"/>
      <c r="C279" s="192"/>
      <c r="D279" s="193"/>
      <c r="E279" s="194"/>
      <c r="F279" s="195"/>
      <c r="G279" s="196"/>
      <c r="H279" s="193"/>
      <c r="I279" s="197">
        <f t="shared" si="56"/>
        <v>0</v>
      </c>
      <c r="N279" s="103" t="s">
        <v>16</v>
      </c>
      <c r="O279" s="104">
        <f t="shared" si="58"/>
        <v>-10812650.77</v>
      </c>
      <c r="P279" s="104">
        <f t="shared" si="57"/>
        <v>0</v>
      </c>
    </row>
    <row r="280" spans="1:16" ht="16.5" thickBot="1">
      <c r="A280" s="190">
        <f t="shared" si="55"/>
        <v>42705</v>
      </c>
      <c r="B280" s="191"/>
      <c r="C280" s="192"/>
      <c r="D280" s="193"/>
      <c r="E280" s="194"/>
      <c r="F280" s="195"/>
      <c r="G280" s="196"/>
      <c r="H280" s="193"/>
      <c r="I280" s="197">
        <f t="shared" si="56"/>
        <v>0</v>
      </c>
      <c r="N280" s="103" t="s">
        <v>17</v>
      </c>
      <c r="O280" s="104">
        <f t="shared" si="58"/>
        <v>2634520.4500000007</v>
      </c>
      <c r="P280" s="104">
        <f t="shared" si="57"/>
        <v>0</v>
      </c>
    </row>
    <row r="281" spans="1:16" ht="15.75">
      <c r="A281" s="182">
        <f t="shared" si="55"/>
        <v>42736</v>
      </c>
      <c r="B281" s="199"/>
      <c r="C281" s="200"/>
      <c r="D281" s="201"/>
      <c r="E281" s="202"/>
      <c r="F281" s="203"/>
      <c r="G281" s="204"/>
      <c r="H281" s="201"/>
      <c r="I281" s="205">
        <f t="shared" si="56"/>
        <v>0</v>
      </c>
      <c r="N281" s="103" t="s">
        <v>18</v>
      </c>
      <c r="O281" s="104">
        <f t="shared" si="58"/>
        <v>2535267.5099999998</v>
      </c>
      <c r="P281" s="104">
        <f t="shared" si="57"/>
        <v>0</v>
      </c>
    </row>
    <row r="282" spans="1:16" ht="16.5" thickBot="1">
      <c r="A282" s="190">
        <f t="shared" si="55"/>
        <v>42767</v>
      </c>
      <c r="B282" s="199"/>
      <c r="C282" s="200"/>
      <c r="D282" s="201"/>
      <c r="E282" s="202"/>
      <c r="F282" s="203"/>
      <c r="G282" s="204"/>
      <c r="H282" s="201"/>
      <c r="I282" s="205">
        <f t="shared" si="56"/>
        <v>0</v>
      </c>
      <c r="N282" s="103" t="s">
        <v>19</v>
      </c>
      <c r="O282" s="104">
        <f t="shared" si="58"/>
        <v>12747052.580000002</v>
      </c>
      <c r="P282" s="104">
        <f t="shared" si="57"/>
        <v>0</v>
      </c>
    </row>
    <row r="283" spans="1:16" ht="15.75">
      <c r="A283" s="182">
        <f t="shared" si="55"/>
        <v>42795</v>
      </c>
      <c r="B283" s="199"/>
      <c r="C283" s="200"/>
      <c r="D283" s="201"/>
      <c r="E283" s="202"/>
      <c r="F283" s="203"/>
      <c r="G283" s="204"/>
      <c r="H283" s="201"/>
      <c r="I283" s="205">
        <f t="shared" si="56"/>
        <v>0</v>
      </c>
      <c r="N283" s="103" t="s">
        <v>20</v>
      </c>
      <c r="O283" s="104">
        <f t="shared" si="58"/>
        <v>8713191.6400000006</v>
      </c>
      <c r="P283" s="104">
        <f t="shared" si="57"/>
        <v>0</v>
      </c>
    </row>
    <row r="284" spans="1:16" ht="16.5" thickBot="1">
      <c r="A284" s="190">
        <f t="shared" si="55"/>
        <v>42826</v>
      </c>
      <c r="B284" s="191"/>
      <c r="C284" s="192"/>
      <c r="D284" s="193"/>
      <c r="E284" s="194"/>
      <c r="F284" s="195"/>
      <c r="G284" s="204"/>
      <c r="H284" s="193"/>
      <c r="I284" s="197">
        <f t="shared" si="56"/>
        <v>0</v>
      </c>
      <c r="N284" s="103" t="s">
        <v>21</v>
      </c>
      <c r="O284" s="104">
        <f t="shared" si="58"/>
        <v>-16185439.240000008</v>
      </c>
      <c r="P284" s="104">
        <f t="shared" si="57"/>
        <v>0</v>
      </c>
    </row>
    <row r="285" spans="1:16" ht="15.75">
      <c r="A285" s="182">
        <f t="shared" si="55"/>
        <v>42856</v>
      </c>
      <c r="B285" s="191"/>
      <c r="C285" s="192"/>
      <c r="D285" s="193"/>
      <c r="E285" s="194"/>
      <c r="F285" s="195"/>
      <c r="G285" s="204"/>
      <c r="H285" s="193"/>
      <c r="I285" s="197">
        <f t="shared" si="56"/>
        <v>0</v>
      </c>
      <c r="N285" s="103" t="s">
        <v>22</v>
      </c>
      <c r="O285" s="104">
        <f t="shared" si="58"/>
        <v>31705730.300000001</v>
      </c>
      <c r="P285" s="104">
        <f t="shared" si="57"/>
        <v>0</v>
      </c>
    </row>
    <row r="286" spans="1:16" ht="16.5" thickBot="1">
      <c r="A286" s="190">
        <f t="shared" si="55"/>
        <v>42887</v>
      </c>
      <c r="B286" s="199"/>
      <c r="C286" s="200"/>
      <c r="D286" s="208"/>
      <c r="E286" s="209"/>
      <c r="F286" s="210"/>
      <c r="G286" s="211"/>
      <c r="H286" s="201"/>
      <c r="I286" s="212">
        <f t="shared" si="56"/>
        <v>0</v>
      </c>
      <c r="N286" s="103" t="s">
        <v>23</v>
      </c>
      <c r="O286" s="104">
        <f t="shared" si="58"/>
        <v>8426395.8100000005</v>
      </c>
      <c r="P286" s="104">
        <f t="shared" si="57"/>
        <v>0</v>
      </c>
    </row>
    <row r="287" spans="1:16" ht="21.75" thickTop="1" thickBot="1">
      <c r="A287" s="222" t="s">
        <v>7</v>
      </c>
      <c r="B287" s="83">
        <f t="shared" ref="B287:H287" si="59">SUM(B275:B286)</f>
        <v>-6979238.29</v>
      </c>
      <c r="C287" s="84">
        <f t="shared" si="59"/>
        <v>2956625.35</v>
      </c>
      <c r="D287" s="85">
        <f t="shared" si="59"/>
        <v>252334.96</v>
      </c>
      <c r="E287" s="85">
        <f t="shared" si="59"/>
        <v>3141028.84</v>
      </c>
      <c r="F287" s="223">
        <f t="shared" si="59"/>
        <v>2486149</v>
      </c>
      <c r="G287" s="87">
        <f t="shared" si="59"/>
        <v>51521.65</v>
      </c>
      <c r="H287" s="85">
        <f t="shared" si="59"/>
        <v>0</v>
      </c>
      <c r="I287" s="224">
        <f>SUM(B287:H287)</f>
        <v>1908421.5099999998</v>
      </c>
    </row>
    <row r="288" spans="1:16" ht="15.75">
      <c r="A288" s="225" t="s">
        <v>67</v>
      </c>
      <c r="B288" s="226">
        <f>SUM(B260:B261)</f>
        <v>1136243.3099999998</v>
      </c>
      <c r="C288" s="226">
        <f t="shared" ref="C288:I288" si="60">SUM(C260:C261)</f>
        <v>1054107.5999999999</v>
      </c>
      <c r="D288" s="226">
        <f t="shared" si="60"/>
        <v>281020.64</v>
      </c>
      <c r="E288" s="226">
        <f t="shared" si="60"/>
        <v>739359.97</v>
      </c>
      <c r="F288" s="226">
        <f t="shared" si="60"/>
        <v>1828490.0800000003</v>
      </c>
      <c r="G288" s="226">
        <f t="shared" si="60"/>
        <v>965858.7699999999</v>
      </c>
      <c r="H288" s="226">
        <f t="shared" si="60"/>
        <v>0</v>
      </c>
      <c r="I288" s="226">
        <f t="shared" si="60"/>
        <v>6005080.3700000001</v>
      </c>
    </row>
    <row r="289" spans="1:9" ht="15.75">
      <c r="A289" s="92" t="s">
        <v>9</v>
      </c>
      <c r="B289" s="93">
        <f t="shared" ref="B289:G289" si="61">B287/B288</f>
        <v>-6.1423800946295568</v>
      </c>
      <c r="C289" s="93">
        <f t="shared" si="61"/>
        <v>2.8048610502381357</v>
      </c>
      <c r="D289" s="93">
        <f t="shared" si="61"/>
        <v>0.8979232272761174</v>
      </c>
      <c r="E289" s="93">
        <f t="shared" si="61"/>
        <v>4.2483079520791476</v>
      </c>
      <c r="F289" s="93">
        <f t="shared" si="61"/>
        <v>1.3596732228375008</v>
      </c>
      <c r="G289" s="93">
        <f t="shared" si="61"/>
        <v>5.3342840175277392E-2</v>
      </c>
      <c r="H289" s="93"/>
      <c r="I289" s="93">
        <f>I287/I288</f>
        <v>0.31780116041977297</v>
      </c>
    </row>
    <row r="297" spans="1:9" ht="26.25">
      <c r="A297" s="244" t="s">
        <v>44</v>
      </c>
    </row>
    <row r="300" spans="1:9" ht="15.75">
      <c r="A300" s="227" t="s">
        <v>42</v>
      </c>
    </row>
    <row r="301" spans="1:9" ht="20.25">
      <c r="A301" s="227" t="s">
        <v>12</v>
      </c>
      <c r="B301" s="228">
        <f t="shared" ref="B301:I313" si="62">B34-B83-B131-B179-B227-B275</f>
        <v>0</v>
      </c>
      <c r="C301" s="228">
        <f t="shared" si="62"/>
        <v>2.648448571562767E-9</v>
      </c>
      <c r="D301" s="228">
        <f t="shared" si="62"/>
        <v>0</v>
      </c>
      <c r="E301" s="228">
        <f t="shared" si="62"/>
        <v>0</v>
      </c>
      <c r="F301" s="228">
        <f t="shared" si="62"/>
        <v>0</v>
      </c>
      <c r="G301" s="228">
        <f t="shared" si="62"/>
        <v>2.6193447411060333E-10</v>
      </c>
      <c r="H301" s="228">
        <f t="shared" si="62"/>
        <v>0</v>
      </c>
      <c r="I301" s="228">
        <f t="shared" si="62"/>
        <v>1.234002411365509E-8</v>
      </c>
    </row>
    <row r="302" spans="1:9" ht="20.25">
      <c r="A302" s="227" t="s">
        <v>13</v>
      </c>
      <c r="B302" s="228">
        <f t="shared" si="62"/>
        <v>-2.0954757928848267E-9</v>
      </c>
      <c r="C302" s="228">
        <f t="shared" si="62"/>
        <v>0</v>
      </c>
      <c r="D302" s="228">
        <f t="shared" si="62"/>
        <v>4.9476511776447296E-10</v>
      </c>
      <c r="E302" s="228">
        <f t="shared" si="62"/>
        <v>-7.6397554948925972E-11</v>
      </c>
      <c r="F302" s="228">
        <f t="shared" si="62"/>
        <v>0</v>
      </c>
      <c r="G302" s="228">
        <f t="shared" si="62"/>
        <v>-1.2187229003757238E-10</v>
      </c>
      <c r="H302" s="228">
        <f t="shared" si="62"/>
        <v>0</v>
      </c>
      <c r="I302" s="228">
        <f t="shared" si="62"/>
        <v>0</v>
      </c>
    </row>
    <row r="303" spans="1:9" ht="20.25">
      <c r="A303" s="227" t="s">
        <v>14</v>
      </c>
      <c r="B303" s="228">
        <f t="shared" si="62"/>
        <v>0</v>
      </c>
      <c r="C303" s="228">
        <f t="shared" si="62"/>
        <v>0</v>
      </c>
      <c r="D303" s="228">
        <f t="shared" si="62"/>
        <v>0</v>
      </c>
      <c r="E303" s="228">
        <f t="shared" si="62"/>
        <v>0</v>
      </c>
      <c r="F303" s="228">
        <f t="shared" si="62"/>
        <v>0</v>
      </c>
      <c r="G303" s="228">
        <f t="shared" si="62"/>
        <v>0</v>
      </c>
      <c r="H303" s="228">
        <f t="shared" si="62"/>
        <v>0</v>
      </c>
      <c r="I303" s="228">
        <f t="shared" si="62"/>
        <v>0</v>
      </c>
    </row>
    <row r="304" spans="1:9" ht="20.25">
      <c r="A304" s="227" t="s">
        <v>15</v>
      </c>
      <c r="B304" s="228">
        <f t="shared" si="62"/>
        <v>0</v>
      </c>
      <c r="C304" s="228">
        <f t="shared" si="62"/>
        <v>0</v>
      </c>
      <c r="D304" s="228">
        <f t="shared" si="62"/>
        <v>0</v>
      </c>
      <c r="E304" s="228">
        <f t="shared" si="62"/>
        <v>0</v>
      </c>
      <c r="F304" s="228">
        <f t="shared" si="62"/>
        <v>0</v>
      </c>
      <c r="G304" s="228">
        <f t="shared" si="62"/>
        <v>0</v>
      </c>
      <c r="H304" s="228">
        <f t="shared" si="62"/>
        <v>0</v>
      </c>
      <c r="I304" s="228">
        <f t="shared" si="62"/>
        <v>0</v>
      </c>
    </row>
    <row r="305" spans="1:9" ht="20.25">
      <c r="A305" s="227" t="s">
        <v>16</v>
      </c>
      <c r="B305" s="228">
        <f t="shared" si="62"/>
        <v>0</v>
      </c>
      <c r="C305" s="228">
        <f t="shared" si="62"/>
        <v>0</v>
      </c>
      <c r="D305" s="228">
        <f t="shared" si="62"/>
        <v>0</v>
      </c>
      <c r="E305" s="228">
        <f t="shared" si="62"/>
        <v>0</v>
      </c>
      <c r="F305" s="228">
        <f t="shared" si="62"/>
        <v>0</v>
      </c>
      <c r="G305" s="228">
        <f t="shared" si="62"/>
        <v>0</v>
      </c>
      <c r="H305" s="228">
        <f t="shared" si="62"/>
        <v>0</v>
      </c>
      <c r="I305" s="228">
        <f t="shared" si="62"/>
        <v>0</v>
      </c>
    </row>
    <row r="306" spans="1:9" ht="20.25">
      <c r="A306" s="227" t="s">
        <v>17</v>
      </c>
      <c r="B306" s="228">
        <f t="shared" si="62"/>
        <v>0</v>
      </c>
      <c r="C306" s="228">
        <f t="shared" si="62"/>
        <v>0</v>
      </c>
      <c r="D306" s="228">
        <f t="shared" si="62"/>
        <v>0</v>
      </c>
      <c r="E306" s="228">
        <f t="shared" si="62"/>
        <v>0</v>
      </c>
      <c r="F306" s="228">
        <f t="shared" si="62"/>
        <v>0</v>
      </c>
      <c r="G306" s="228">
        <f t="shared" si="62"/>
        <v>0</v>
      </c>
      <c r="H306" s="228">
        <f t="shared" si="62"/>
        <v>0</v>
      </c>
      <c r="I306" s="228">
        <f t="shared" si="62"/>
        <v>0</v>
      </c>
    </row>
    <row r="307" spans="1:9" ht="20.25">
      <c r="A307" s="227" t="s">
        <v>18</v>
      </c>
      <c r="B307" s="228">
        <f t="shared" si="62"/>
        <v>0</v>
      </c>
      <c r="C307" s="228">
        <f t="shared" si="62"/>
        <v>0</v>
      </c>
      <c r="D307" s="228">
        <f t="shared" si="62"/>
        <v>0</v>
      </c>
      <c r="E307" s="228">
        <f t="shared" si="62"/>
        <v>0</v>
      </c>
      <c r="F307" s="228">
        <f t="shared" si="62"/>
        <v>0</v>
      </c>
      <c r="G307" s="228">
        <f t="shared" si="62"/>
        <v>0</v>
      </c>
      <c r="H307" s="228">
        <f t="shared" si="62"/>
        <v>0</v>
      </c>
      <c r="I307" s="228">
        <f t="shared" si="62"/>
        <v>0</v>
      </c>
    </row>
    <row r="308" spans="1:9" ht="20.25">
      <c r="A308" s="227" t="s">
        <v>19</v>
      </c>
      <c r="B308" s="228">
        <f t="shared" si="62"/>
        <v>0</v>
      </c>
      <c r="C308" s="228">
        <f t="shared" si="62"/>
        <v>0</v>
      </c>
      <c r="D308" s="228">
        <f t="shared" si="62"/>
        <v>0</v>
      </c>
      <c r="E308" s="228">
        <f t="shared" si="62"/>
        <v>0</v>
      </c>
      <c r="F308" s="228">
        <f t="shared" si="62"/>
        <v>0</v>
      </c>
      <c r="G308" s="228">
        <f t="shared" si="62"/>
        <v>0</v>
      </c>
      <c r="H308" s="228">
        <f t="shared" si="62"/>
        <v>0</v>
      </c>
      <c r="I308" s="228">
        <f t="shared" si="62"/>
        <v>0</v>
      </c>
    </row>
    <row r="309" spans="1:9" ht="20.25">
      <c r="A309" s="227" t="s">
        <v>20</v>
      </c>
      <c r="B309" s="228">
        <f t="shared" si="62"/>
        <v>0</v>
      </c>
      <c r="C309" s="228">
        <f t="shared" si="62"/>
        <v>0</v>
      </c>
      <c r="D309" s="228">
        <f t="shared" si="62"/>
        <v>0</v>
      </c>
      <c r="E309" s="228">
        <f t="shared" si="62"/>
        <v>0</v>
      </c>
      <c r="F309" s="228">
        <f t="shared" si="62"/>
        <v>0</v>
      </c>
      <c r="G309" s="228">
        <f t="shared" si="62"/>
        <v>0</v>
      </c>
      <c r="H309" s="228">
        <f t="shared" si="62"/>
        <v>0</v>
      </c>
      <c r="I309" s="228">
        <f t="shared" si="62"/>
        <v>0</v>
      </c>
    </row>
    <row r="310" spans="1:9" ht="20.25">
      <c r="A310" s="227" t="s">
        <v>21</v>
      </c>
      <c r="B310" s="228">
        <f t="shared" si="62"/>
        <v>0</v>
      </c>
      <c r="C310" s="228">
        <f t="shared" si="62"/>
        <v>0</v>
      </c>
      <c r="D310" s="228">
        <f t="shared" si="62"/>
        <v>0</v>
      </c>
      <c r="E310" s="228">
        <f t="shared" si="62"/>
        <v>0</v>
      </c>
      <c r="F310" s="228">
        <f t="shared" si="62"/>
        <v>0</v>
      </c>
      <c r="G310" s="228">
        <f t="shared" si="62"/>
        <v>0</v>
      </c>
      <c r="H310" s="228">
        <f t="shared" si="62"/>
        <v>0</v>
      </c>
      <c r="I310" s="228">
        <f t="shared" si="62"/>
        <v>0</v>
      </c>
    </row>
    <row r="311" spans="1:9" ht="20.25">
      <c r="A311" s="227" t="s">
        <v>22</v>
      </c>
      <c r="B311" s="228">
        <f t="shared" si="62"/>
        <v>0</v>
      </c>
      <c r="C311" s="228">
        <f t="shared" si="62"/>
        <v>0</v>
      </c>
      <c r="D311" s="228">
        <f t="shared" si="62"/>
        <v>0</v>
      </c>
      <c r="E311" s="228">
        <f t="shared" si="62"/>
        <v>0</v>
      </c>
      <c r="F311" s="228">
        <f t="shared" si="62"/>
        <v>0</v>
      </c>
      <c r="G311" s="228">
        <f t="shared" si="62"/>
        <v>0</v>
      </c>
      <c r="H311" s="228">
        <f t="shared" si="62"/>
        <v>0</v>
      </c>
      <c r="I311" s="228">
        <f t="shared" si="62"/>
        <v>0</v>
      </c>
    </row>
    <row r="312" spans="1:9" ht="20.25">
      <c r="A312" s="227" t="s">
        <v>23</v>
      </c>
      <c r="B312" s="228">
        <f t="shared" si="62"/>
        <v>0</v>
      </c>
      <c r="C312" s="228">
        <f t="shared" si="62"/>
        <v>0</v>
      </c>
      <c r="D312" s="228">
        <f t="shared" si="62"/>
        <v>0</v>
      </c>
      <c r="E312" s="228">
        <f t="shared" si="62"/>
        <v>0</v>
      </c>
      <c r="F312" s="228">
        <f t="shared" si="62"/>
        <v>0</v>
      </c>
      <c r="G312" s="228">
        <f t="shared" si="62"/>
        <v>0</v>
      </c>
      <c r="H312" s="228">
        <f t="shared" si="62"/>
        <v>0</v>
      </c>
      <c r="I312" s="228">
        <f t="shared" si="62"/>
        <v>0</v>
      </c>
    </row>
    <row r="313" spans="1:9" ht="20.25">
      <c r="A313" s="227" t="s">
        <v>43</v>
      </c>
      <c r="B313" s="228">
        <f t="shared" si="62"/>
        <v>0</v>
      </c>
      <c r="C313" s="228">
        <f t="shared" si="62"/>
        <v>0</v>
      </c>
      <c r="D313" s="228">
        <f t="shared" si="62"/>
        <v>9.0221874415874481E-10</v>
      </c>
      <c r="E313" s="228">
        <f t="shared" si="62"/>
        <v>0</v>
      </c>
      <c r="F313" s="228">
        <f t="shared" si="62"/>
        <v>0</v>
      </c>
      <c r="G313" s="228">
        <f t="shared" si="62"/>
        <v>-3.2741809263825417E-10</v>
      </c>
      <c r="H313" s="228">
        <f t="shared" si="62"/>
        <v>0</v>
      </c>
      <c r="I313" s="228">
        <f t="shared" si="62"/>
        <v>1.4901161193847656E-8</v>
      </c>
    </row>
  </sheetData>
  <phoneticPr fontId="14" type="noConversion"/>
  <printOptions horizontalCentered="1" verticalCentered="1"/>
  <pageMargins left="0.25" right="0.25" top="0.25" bottom="0.4" header="0.25" footer="0.25"/>
  <pageSetup scale="56" fitToHeight="0" orientation="landscape" r:id="rId1"/>
  <headerFooter alignWithMargins="0"/>
  <rowBreaks count="5" manualBreakCount="5">
    <brk id="49" max="11" man="1"/>
    <brk id="97" max="11" man="1"/>
    <brk id="145" max="11" man="1"/>
    <brk id="193" max="11" man="1"/>
    <brk id="24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36"/>
  <sheetViews>
    <sheetView topLeftCell="A54" zoomScale="75" zoomScaleNormal="75" zoomScaleSheetLayoutView="75" workbookViewId="0">
      <selection activeCell="A88" sqref="A88"/>
    </sheetView>
  </sheetViews>
  <sheetFormatPr defaultRowHeight="12.75"/>
  <cols>
    <col min="1" max="1" width="16.5703125" customWidth="1"/>
    <col min="2" max="8" width="16" customWidth="1"/>
    <col min="9" max="9" width="20.140625" customWidth="1"/>
    <col min="10" max="10" width="1.28515625" customWidth="1"/>
    <col min="11" max="11" width="19.7109375" customWidth="1"/>
    <col min="12" max="12" width="13.140625" customWidth="1"/>
    <col min="13" max="19" width="19.140625" customWidth="1"/>
    <col min="20" max="21" width="15.7109375" bestFit="1" customWidth="1"/>
    <col min="22" max="23" width="14.42578125" bestFit="1" customWidth="1"/>
    <col min="24" max="24" width="15.7109375" bestFit="1" customWidth="1"/>
    <col min="25" max="25" width="14.42578125" bestFit="1" customWidth="1"/>
    <col min="26" max="26" width="13.42578125" bestFit="1" customWidth="1"/>
    <col min="27" max="27" width="18.28515625" bestFit="1" customWidth="1"/>
    <col min="28" max="28" width="1.5703125" bestFit="1" customWidth="1"/>
    <col min="29" max="29" width="18.28515625" bestFit="1" customWidth="1"/>
    <col min="30" max="30" width="12.28515625" customWidth="1"/>
  </cols>
  <sheetData>
    <row r="1" spans="1:30" ht="36.75" thickBot="1">
      <c r="A1" s="34" t="s">
        <v>32</v>
      </c>
      <c r="B1" s="35"/>
      <c r="C1" s="35"/>
      <c r="D1" s="35"/>
      <c r="E1" s="35"/>
      <c r="F1" s="35"/>
      <c r="G1" s="35"/>
      <c r="H1" s="35"/>
      <c r="I1" s="35"/>
      <c r="S1" s="34" t="s">
        <v>30</v>
      </c>
      <c r="T1" s="35"/>
      <c r="U1" s="35"/>
      <c r="V1" s="35"/>
      <c r="W1" s="35"/>
      <c r="X1" s="35"/>
      <c r="Y1" s="35"/>
      <c r="Z1" s="35"/>
      <c r="AA1" s="35"/>
    </row>
    <row r="2" spans="1:30" ht="40.5" thickBot="1">
      <c r="A2" s="11" t="s">
        <v>45</v>
      </c>
      <c r="B2" s="12" t="s">
        <v>1</v>
      </c>
      <c r="C2" s="13" t="s">
        <v>2</v>
      </c>
      <c r="D2" s="11" t="s">
        <v>3</v>
      </c>
      <c r="E2" s="14" t="s">
        <v>4</v>
      </c>
      <c r="F2" s="15" t="s">
        <v>5</v>
      </c>
      <c r="G2" s="14" t="s">
        <v>25</v>
      </c>
      <c r="H2" s="16" t="s">
        <v>6</v>
      </c>
      <c r="I2" s="17" t="s">
        <v>7</v>
      </c>
      <c r="K2" s="108" t="s">
        <v>34</v>
      </c>
      <c r="L2" s="108" t="s">
        <v>37</v>
      </c>
      <c r="S2" s="11" t="s">
        <v>38</v>
      </c>
      <c r="T2" s="12" t="s">
        <v>1</v>
      </c>
      <c r="U2" s="13" t="s">
        <v>2</v>
      </c>
      <c r="V2" s="11" t="s">
        <v>3</v>
      </c>
      <c r="W2" s="14" t="s">
        <v>4</v>
      </c>
      <c r="X2" s="15" t="s">
        <v>5</v>
      </c>
      <c r="Y2" s="14" t="s">
        <v>25</v>
      </c>
      <c r="Z2" s="16" t="s">
        <v>6</v>
      </c>
      <c r="AA2" s="17" t="s">
        <v>7</v>
      </c>
      <c r="AC2" s="108" t="s">
        <v>34</v>
      </c>
      <c r="AD2" s="108" t="s">
        <v>37</v>
      </c>
    </row>
    <row r="3" spans="1:30" ht="15.75">
      <c r="A3" s="36">
        <v>41456</v>
      </c>
      <c r="B3" s="37">
        <v>22406551.449999999</v>
      </c>
      <c r="C3" s="38">
        <v>16453140.129999999</v>
      </c>
      <c r="D3" s="39">
        <v>4597496.3399999989</v>
      </c>
      <c r="E3" s="40">
        <v>4076900.7100000004</v>
      </c>
      <c r="F3" s="94">
        <v>13585233.75</v>
      </c>
      <c r="G3" s="41">
        <v>3001470.2699999977</v>
      </c>
      <c r="H3" s="39">
        <v>196890.11</v>
      </c>
      <c r="I3" s="109">
        <v>64317682.75999999</v>
      </c>
      <c r="K3" s="110">
        <v>64317682.75999999</v>
      </c>
      <c r="L3" s="126">
        <v>1.0068852090425211</v>
      </c>
      <c r="S3" s="36">
        <v>41091</v>
      </c>
      <c r="T3" s="37">
        <v>26968091.100000001</v>
      </c>
      <c r="U3" s="38">
        <v>21476889.43</v>
      </c>
      <c r="V3" s="39">
        <v>2412852.31</v>
      </c>
      <c r="W3" s="40">
        <v>3141006.4200000004</v>
      </c>
      <c r="X3" s="94">
        <v>6368886.1899999892</v>
      </c>
      <c r="Y3" s="41">
        <v>3458158.45</v>
      </c>
      <c r="Z3" s="39">
        <v>51986.37</v>
      </c>
      <c r="AA3" s="109">
        <v>63877870.269999996</v>
      </c>
      <c r="AC3" s="110">
        <v>63877870.269999996</v>
      </c>
      <c r="AD3" s="126">
        <v>1.1972051192914985</v>
      </c>
    </row>
    <row r="4" spans="1:30" ht="15.75">
      <c r="A4" s="43">
        <v>41487</v>
      </c>
      <c r="B4" s="44">
        <v>10510603.989999998</v>
      </c>
      <c r="C4" s="45">
        <v>18599342.039999999</v>
      </c>
      <c r="D4" s="46">
        <v>4152973.5900000003</v>
      </c>
      <c r="E4" s="47">
        <v>2004192.78</v>
      </c>
      <c r="F4" s="95">
        <v>15046463.110000001</v>
      </c>
      <c r="G4" s="48">
        <v>5218967.8599999985</v>
      </c>
      <c r="H4" s="46">
        <v>34562.629999999997</v>
      </c>
      <c r="I4" s="111">
        <v>55567106</v>
      </c>
      <c r="K4" s="112">
        <v>119884788.75999999</v>
      </c>
      <c r="L4" s="135">
        <v>1.0248373805293813</v>
      </c>
      <c r="S4" s="43">
        <v>41122</v>
      </c>
      <c r="T4" s="44">
        <v>8653624.3600000031</v>
      </c>
      <c r="U4" s="45">
        <v>23047299.659999996</v>
      </c>
      <c r="V4" s="46">
        <v>2392585.77</v>
      </c>
      <c r="W4" s="47">
        <v>2779961.6000000006</v>
      </c>
      <c r="X4" s="95">
        <v>11797499.309999995</v>
      </c>
      <c r="Y4" s="48">
        <v>4373524.2800000012</v>
      </c>
      <c r="Z4" s="46">
        <v>56963.41</v>
      </c>
      <c r="AA4" s="111">
        <v>53101458.389999993</v>
      </c>
      <c r="AC4" s="112">
        <v>116979328.66</v>
      </c>
      <c r="AD4" s="135">
        <v>1.0148368465516153</v>
      </c>
    </row>
    <row r="5" spans="1:30" ht="15.75">
      <c r="A5" s="43">
        <v>41518</v>
      </c>
      <c r="B5" s="44">
        <v>11884663.789999999</v>
      </c>
      <c r="C5" s="45">
        <v>18678154.840000004</v>
      </c>
      <c r="D5" s="46">
        <v>4754403.34</v>
      </c>
      <c r="E5" s="47">
        <v>2298041.12</v>
      </c>
      <c r="F5" s="95">
        <v>10102929.010000002</v>
      </c>
      <c r="G5" s="48">
        <v>2691735.5299999993</v>
      </c>
      <c r="H5" s="46">
        <v>64083.18</v>
      </c>
      <c r="I5" s="111">
        <v>50474010.809999995</v>
      </c>
      <c r="K5" s="112">
        <v>170358799.56999999</v>
      </c>
      <c r="L5" s="135">
        <v>0.98402588717068895</v>
      </c>
      <c r="S5" s="43">
        <v>41153</v>
      </c>
      <c r="T5" s="44">
        <v>14211778.130000003</v>
      </c>
      <c r="U5" s="45">
        <v>17609597.629999995</v>
      </c>
      <c r="V5" s="46">
        <v>4527233.59</v>
      </c>
      <c r="W5" s="47">
        <v>2375128.15</v>
      </c>
      <c r="X5" s="95">
        <v>14086726.529999992</v>
      </c>
      <c r="Y5" s="48">
        <v>3070902.9099999997</v>
      </c>
      <c r="Z5" s="46">
        <v>263611.18</v>
      </c>
      <c r="AA5" s="111">
        <v>56144978.119999982</v>
      </c>
      <c r="AC5" s="112">
        <v>173124306.77999997</v>
      </c>
      <c r="AD5" s="135">
        <v>1.0275029794226289</v>
      </c>
    </row>
    <row r="6" spans="1:30" ht="15.75">
      <c r="A6" s="43">
        <v>41548</v>
      </c>
      <c r="B6" s="44">
        <v>17167747.819999997</v>
      </c>
      <c r="C6" s="45">
        <v>19165303.159999996</v>
      </c>
      <c r="D6" s="46">
        <v>6693037.4000000004</v>
      </c>
      <c r="E6" s="47">
        <v>3133627.5900000003</v>
      </c>
      <c r="F6" s="95">
        <v>10588763.549999999</v>
      </c>
      <c r="G6" s="48">
        <v>3100946.7600000002</v>
      </c>
      <c r="H6" s="46">
        <v>195514.08</v>
      </c>
      <c r="I6" s="111">
        <v>60044940.359999985</v>
      </c>
      <c r="K6" s="112">
        <v>230403739.92999998</v>
      </c>
      <c r="L6" s="135">
        <v>0.91597648659561781</v>
      </c>
      <c r="S6" s="43">
        <v>41183</v>
      </c>
      <c r="T6" s="44">
        <v>27576442.240000002</v>
      </c>
      <c r="U6" s="45">
        <v>31306503.810000002</v>
      </c>
      <c r="V6" s="46">
        <v>2523347.67</v>
      </c>
      <c r="W6" s="47">
        <v>2147156.84</v>
      </c>
      <c r="X6" s="95">
        <v>10520850.189999999</v>
      </c>
      <c r="Y6" s="48">
        <v>4155463.36</v>
      </c>
      <c r="Z6" s="46">
        <v>184853.2</v>
      </c>
      <c r="AA6" s="111">
        <v>78414617.310000002</v>
      </c>
      <c r="AC6" s="112">
        <v>251538924.08999997</v>
      </c>
      <c r="AD6" s="135">
        <v>1.1397546562749423</v>
      </c>
    </row>
    <row r="7" spans="1:30" ht="15.75">
      <c r="A7" s="43">
        <v>41579</v>
      </c>
      <c r="B7" s="44">
        <v>11612399.289999999</v>
      </c>
      <c r="C7" s="45">
        <v>14668384.139999999</v>
      </c>
      <c r="D7" s="46">
        <v>5132103.53</v>
      </c>
      <c r="E7" s="47">
        <v>2302569.85</v>
      </c>
      <c r="F7" s="95">
        <v>13845948.020000003</v>
      </c>
      <c r="G7" s="48">
        <v>3245190.94</v>
      </c>
      <c r="H7" s="46">
        <v>241679.49</v>
      </c>
      <c r="I7" s="111">
        <v>51048275.260000005</v>
      </c>
      <c r="K7" s="112">
        <v>281452015.19</v>
      </c>
      <c r="L7" s="135">
        <v>0.87223811770331416</v>
      </c>
      <c r="S7" s="43">
        <v>41214</v>
      </c>
      <c r="T7" s="44">
        <v>14688685.859999998</v>
      </c>
      <c r="U7" s="45">
        <v>14432079.199999999</v>
      </c>
      <c r="V7" s="46">
        <v>1993460.16</v>
      </c>
      <c r="W7" s="47">
        <v>2197681.3200000003</v>
      </c>
      <c r="X7" s="95">
        <v>34247667.970000006</v>
      </c>
      <c r="Y7" s="48">
        <v>3303521.79</v>
      </c>
      <c r="Z7" s="46">
        <v>275938.15999999997</v>
      </c>
      <c r="AA7" s="111">
        <v>71139034.460000008</v>
      </c>
      <c r="AC7" s="112">
        <v>322677958.54999995</v>
      </c>
      <c r="AD7" s="135">
        <v>1.1971276809804332</v>
      </c>
    </row>
    <row r="8" spans="1:30" ht="15.75">
      <c r="A8" s="43">
        <v>41609</v>
      </c>
      <c r="B8" s="44">
        <v>21156897.170000002</v>
      </c>
      <c r="C8" s="45">
        <v>17651998.98</v>
      </c>
      <c r="D8" s="46">
        <v>3720109.07</v>
      </c>
      <c r="E8" s="47">
        <v>3031831.3400000003</v>
      </c>
      <c r="F8" s="95">
        <v>18479721.609999996</v>
      </c>
      <c r="G8" s="48">
        <v>2597190.5899999994</v>
      </c>
      <c r="H8" s="46">
        <v>291721.76</v>
      </c>
      <c r="I8" s="111">
        <v>66929470.519999996</v>
      </c>
      <c r="K8" s="112">
        <v>348381485.70999998</v>
      </c>
      <c r="L8" s="135">
        <v>0.89093519519387054</v>
      </c>
      <c r="S8" s="43">
        <v>41244</v>
      </c>
      <c r="T8" s="44">
        <v>19906363.200000003</v>
      </c>
      <c r="U8" s="45">
        <v>16202134.169999998</v>
      </c>
      <c r="V8" s="46">
        <v>3529573.8299999996</v>
      </c>
      <c r="W8" s="47">
        <v>1863997.38</v>
      </c>
      <c r="X8" s="95">
        <v>23817232.899999991</v>
      </c>
      <c r="Y8" s="48">
        <v>2761487.56</v>
      </c>
      <c r="Z8" s="46">
        <v>270238.12</v>
      </c>
      <c r="AA8" s="111">
        <v>68351027.159999996</v>
      </c>
      <c r="AC8" s="112">
        <v>391028985.70999992</v>
      </c>
      <c r="AD8" s="135">
        <v>1.1434746695781122</v>
      </c>
    </row>
    <row r="9" spans="1:30" ht="15.75">
      <c r="A9" s="50">
        <v>41640</v>
      </c>
      <c r="B9" s="51">
        <v>7914470.3399999989</v>
      </c>
      <c r="C9" s="52">
        <v>19826032.879999999</v>
      </c>
      <c r="D9" s="53">
        <v>4104320.31</v>
      </c>
      <c r="E9" s="54">
        <v>3614441.7</v>
      </c>
      <c r="F9" s="96">
        <v>22671296.410000008</v>
      </c>
      <c r="G9" s="55">
        <v>2935552.35</v>
      </c>
      <c r="H9" s="53">
        <v>319198.95</v>
      </c>
      <c r="I9" s="113">
        <v>61385312.940000005</v>
      </c>
      <c r="K9" s="114">
        <v>409766798.64999998</v>
      </c>
      <c r="L9" s="144">
        <v>0.92366974383827638</v>
      </c>
      <c r="S9" s="50">
        <v>41275</v>
      </c>
      <c r="T9" s="51">
        <v>8511133.1199999992</v>
      </c>
      <c r="U9" s="52">
        <v>21616846.669999998</v>
      </c>
      <c r="V9" s="53">
        <v>2862997.0900000003</v>
      </c>
      <c r="W9" s="54">
        <v>4281425.8999999994</v>
      </c>
      <c r="X9" s="96">
        <v>11625898.180000002</v>
      </c>
      <c r="Y9" s="55">
        <v>3403710.66</v>
      </c>
      <c r="Z9" s="53">
        <v>298125.94</v>
      </c>
      <c r="AA9" s="113">
        <v>52600137.560000002</v>
      </c>
      <c r="AC9" s="114">
        <v>443629123.26999992</v>
      </c>
      <c r="AD9" s="144">
        <v>1.1114409963792278</v>
      </c>
    </row>
    <row r="10" spans="1:30" ht="15.75">
      <c r="A10" s="50">
        <v>41671</v>
      </c>
      <c r="B10" s="51">
        <v>15878831.59</v>
      </c>
      <c r="C10" s="52">
        <v>16310193.380000001</v>
      </c>
      <c r="D10" s="53">
        <v>4137120.7499999995</v>
      </c>
      <c r="E10" s="54">
        <v>2161184.6600000006</v>
      </c>
      <c r="F10" s="96">
        <v>14451908.120000003</v>
      </c>
      <c r="G10" s="55">
        <v>3345329.4399999958</v>
      </c>
      <c r="H10" s="53">
        <v>505442.09</v>
      </c>
      <c r="I10" s="113">
        <v>56790010.030000009</v>
      </c>
      <c r="K10" s="114">
        <v>466556808.68000001</v>
      </c>
      <c r="L10" s="144">
        <v>0.90261921489809127</v>
      </c>
      <c r="S10" s="50">
        <v>41306</v>
      </c>
      <c r="T10" s="51">
        <v>21222188.459999993</v>
      </c>
      <c r="U10" s="52">
        <v>19466231.499999996</v>
      </c>
      <c r="V10" s="53">
        <v>3676369.1900000004</v>
      </c>
      <c r="W10" s="54">
        <v>3094363.38</v>
      </c>
      <c r="X10" s="96">
        <v>20170434.740000002</v>
      </c>
      <c r="Y10" s="55">
        <v>5207633.0999999996</v>
      </c>
      <c r="Z10" s="53">
        <v>425830.8</v>
      </c>
      <c r="AA10" s="113">
        <v>73263051.169999987</v>
      </c>
      <c r="AC10" s="114">
        <v>516892174.43999994</v>
      </c>
      <c r="AD10" s="144">
        <v>1.1377732272620378</v>
      </c>
    </row>
    <row r="11" spans="1:30" ht="15.75">
      <c r="A11" s="50">
        <v>41699</v>
      </c>
      <c r="B11" s="51">
        <v>17289432.199999999</v>
      </c>
      <c r="C11" s="52">
        <v>20099899.080000006</v>
      </c>
      <c r="D11" s="53">
        <v>5900433.5</v>
      </c>
      <c r="E11" s="54">
        <v>2185764.19</v>
      </c>
      <c r="F11" s="96">
        <v>15762642.780000001</v>
      </c>
      <c r="G11" s="55">
        <v>2781588.6599999974</v>
      </c>
      <c r="H11" s="53">
        <v>1074754.6299999999</v>
      </c>
      <c r="I11" s="113">
        <v>65094515.039999999</v>
      </c>
      <c r="K11" s="114">
        <v>531651323.72000003</v>
      </c>
      <c r="L11" s="144">
        <v>0.91244381017780252</v>
      </c>
      <c r="S11" s="50">
        <v>41334</v>
      </c>
      <c r="T11" s="51">
        <v>11860419.039999999</v>
      </c>
      <c r="U11" s="52">
        <v>21839203.879999992</v>
      </c>
      <c r="V11" s="53">
        <v>4543552.57</v>
      </c>
      <c r="W11" s="54">
        <v>3502924.34</v>
      </c>
      <c r="X11" s="96">
        <v>16847392.23</v>
      </c>
      <c r="Y11" s="55">
        <v>6352199.4500000002</v>
      </c>
      <c r="Z11" s="53">
        <v>829601.12</v>
      </c>
      <c r="AA11" s="113">
        <v>65775292.629999988</v>
      </c>
      <c r="AC11" s="114">
        <v>582667467.06999993</v>
      </c>
      <c r="AD11" s="144">
        <v>1.0774719350399937</v>
      </c>
    </row>
    <row r="12" spans="1:30" ht="15.75">
      <c r="A12" s="50">
        <v>41730</v>
      </c>
      <c r="B12" s="51">
        <v>12466889.43</v>
      </c>
      <c r="C12" s="52">
        <v>19369983.68</v>
      </c>
      <c r="D12" s="53">
        <v>4757885.9800000004</v>
      </c>
      <c r="E12" s="54">
        <v>3457634.7299999995</v>
      </c>
      <c r="F12" s="96">
        <v>19393094.75</v>
      </c>
      <c r="G12" s="55">
        <v>4490509.07</v>
      </c>
      <c r="H12" s="53">
        <v>2575214.0299999998</v>
      </c>
      <c r="I12" s="113">
        <v>66511211.670000002</v>
      </c>
      <c r="K12" s="114">
        <v>598162535.38999999</v>
      </c>
      <c r="L12" s="144">
        <v>0.94333519028710322</v>
      </c>
      <c r="S12" s="50">
        <v>41365</v>
      </c>
      <c r="T12" s="51">
        <v>3001406.4099999983</v>
      </c>
      <c r="U12" s="52">
        <v>18235455.389999993</v>
      </c>
      <c r="V12" s="53">
        <v>4250445.9000000004</v>
      </c>
      <c r="W12" s="54">
        <v>3076231.18</v>
      </c>
      <c r="X12" s="96">
        <v>18678280.720000003</v>
      </c>
      <c r="Y12" s="55">
        <v>3858505.23</v>
      </c>
      <c r="Z12" s="53">
        <v>325520.37</v>
      </c>
      <c r="AA12" s="113">
        <v>51425845.199999988</v>
      </c>
      <c r="AC12" s="114">
        <v>634093312.26999998</v>
      </c>
      <c r="AD12" s="144">
        <v>0.95587004368036865</v>
      </c>
    </row>
    <row r="13" spans="1:30" ht="15.75">
      <c r="A13" s="50">
        <v>41760</v>
      </c>
      <c r="B13" s="51">
        <v>-3634727.5900000017</v>
      </c>
      <c r="C13" s="52">
        <v>20478210.989999998</v>
      </c>
      <c r="D13" s="53">
        <v>4849507.9800000014</v>
      </c>
      <c r="E13" s="54">
        <v>1975325.8500000006</v>
      </c>
      <c r="F13" s="96">
        <v>12364375.529999997</v>
      </c>
      <c r="G13" s="55">
        <v>2916157.3600000036</v>
      </c>
      <c r="H13" s="53">
        <v>280830.52</v>
      </c>
      <c r="I13" s="113">
        <v>39229680.640000008</v>
      </c>
      <c r="K13" s="114">
        <v>637392216.02999997</v>
      </c>
      <c r="L13" s="144">
        <v>0.90239695008289345</v>
      </c>
      <c r="S13" s="50">
        <v>41395</v>
      </c>
      <c r="T13" s="51">
        <v>20027455.270000003</v>
      </c>
      <c r="U13" s="52">
        <v>23134406.199999999</v>
      </c>
      <c r="V13" s="53">
        <v>4985061.96</v>
      </c>
      <c r="W13" s="54">
        <v>6803185.8199999994</v>
      </c>
      <c r="X13" s="96">
        <v>12163099.24</v>
      </c>
      <c r="Y13" s="55">
        <v>2355729.6999999997</v>
      </c>
      <c r="Z13" s="53">
        <v>2770163.42</v>
      </c>
      <c r="AA13" s="113">
        <v>72239101.609999999</v>
      </c>
      <c r="AC13" s="114">
        <v>706332413.88</v>
      </c>
      <c r="AD13" s="144">
        <v>0.97912580832509055</v>
      </c>
    </row>
    <row r="14" spans="1:30" ht="16.5" thickBot="1">
      <c r="A14" s="57">
        <v>41791</v>
      </c>
      <c r="B14" s="51">
        <v>20980945.509999994</v>
      </c>
      <c r="C14" s="52">
        <v>21030303.260000002</v>
      </c>
      <c r="D14" s="58">
        <v>4911899.24</v>
      </c>
      <c r="E14" s="59">
        <v>4700311.01</v>
      </c>
      <c r="F14" s="97">
        <v>26478090.910000004</v>
      </c>
      <c r="G14" s="60">
        <v>3593016.76</v>
      </c>
      <c r="H14" s="53">
        <v>169824.82</v>
      </c>
      <c r="I14" s="115">
        <v>81864391.510000005</v>
      </c>
      <c r="K14" s="116">
        <v>719256607.53999996</v>
      </c>
      <c r="L14" s="151">
        <v>0.94076347945252903</v>
      </c>
      <c r="S14" s="57">
        <v>41426</v>
      </c>
      <c r="T14" s="51">
        <v>19877657.309999999</v>
      </c>
      <c r="U14" s="52">
        <v>18727225.519999996</v>
      </c>
      <c r="V14" s="58">
        <v>4580553.5100000007</v>
      </c>
      <c r="W14" s="59">
        <v>139760.32999999996</v>
      </c>
      <c r="X14" s="97">
        <v>12502484.860000003</v>
      </c>
      <c r="Y14" s="60">
        <v>2182524.5</v>
      </c>
      <c r="Z14" s="53">
        <v>203010.58</v>
      </c>
      <c r="AA14" s="115">
        <v>58213216.609999999</v>
      </c>
      <c r="AC14" s="116">
        <v>764545630.49000001</v>
      </c>
      <c r="AD14" s="151">
        <v>0.98676677211102037</v>
      </c>
    </row>
    <row r="15" spans="1:30" ht="21.75" thickTop="1" thickBot="1">
      <c r="A15" s="62" t="s">
        <v>7</v>
      </c>
      <c r="B15" s="63">
        <v>165634704.99000001</v>
      </c>
      <c r="C15" s="64">
        <v>222330946.56000003</v>
      </c>
      <c r="D15" s="65">
        <v>57711291.030000009</v>
      </c>
      <c r="E15" s="66">
        <v>34941825.530000001</v>
      </c>
      <c r="F15" s="67">
        <v>192770467.55000001</v>
      </c>
      <c r="G15" s="68">
        <v>39917655.589999996</v>
      </c>
      <c r="H15" s="69">
        <v>5949716.2899999991</v>
      </c>
      <c r="I15" s="70">
        <v>719256607.54000008</v>
      </c>
      <c r="K15" s="117">
        <v>719256607.53999996</v>
      </c>
      <c r="L15" s="161">
        <v>0.94076347945252903</v>
      </c>
      <c r="S15" s="62" t="s">
        <v>7</v>
      </c>
      <c r="T15" s="63">
        <v>196505244.50000003</v>
      </c>
      <c r="U15" s="64">
        <v>247093873.05999994</v>
      </c>
      <c r="V15" s="65">
        <v>42278033.549999997</v>
      </c>
      <c r="W15" s="66">
        <v>35402822.659999996</v>
      </c>
      <c r="X15" s="67">
        <v>192826453.06</v>
      </c>
      <c r="Y15" s="68">
        <v>44483360.990000002</v>
      </c>
      <c r="Z15" s="69">
        <v>5955842.6699999999</v>
      </c>
      <c r="AA15" s="70">
        <v>764545630.48999989</v>
      </c>
      <c r="AC15" s="117">
        <v>764545630.49000001</v>
      </c>
      <c r="AD15" s="161">
        <v>0.98676677211102037</v>
      </c>
    </row>
    <row r="16" spans="1:30" ht="36.75" thickBot="1">
      <c r="A16" s="34" t="s">
        <v>46</v>
      </c>
      <c r="B16" s="35"/>
      <c r="C16" s="35"/>
      <c r="D16" s="35"/>
      <c r="E16" s="35"/>
      <c r="F16" s="35"/>
      <c r="G16" s="35"/>
      <c r="H16" s="35"/>
      <c r="I16" s="35"/>
      <c r="S16" s="34" t="s">
        <v>32</v>
      </c>
      <c r="T16" s="35"/>
      <c r="U16" s="35"/>
      <c r="V16" s="35"/>
      <c r="W16" s="35"/>
      <c r="X16" s="35"/>
      <c r="Y16" s="35"/>
      <c r="Z16" s="35"/>
      <c r="AA16" s="35"/>
    </row>
    <row r="17" spans="1:30" ht="20.25" thickBot="1">
      <c r="A17" s="3" t="s">
        <v>0</v>
      </c>
      <c r="B17" s="4" t="s">
        <v>35</v>
      </c>
      <c r="C17" s="5"/>
      <c r="D17" s="5"/>
      <c r="E17" s="6"/>
      <c r="F17" s="7" t="s">
        <v>36</v>
      </c>
      <c r="G17" s="8"/>
      <c r="H17" s="9"/>
      <c r="I17" s="10" t="s">
        <v>0</v>
      </c>
      <c r="S17" s="3" t="s">
        <v>0</v>
      </c>
      <c r="T17" s="4" t="s">
        <v>35</v>
      </c>
      <c r="U17" s="5"/>
      <c r="V17" s="5"/>
      <c r="W17" s="6"/>
      <c r="X17" s="7" t="s">
        <v>36</v>
      </c>
      <c r="Y17" s="8"/>
      <c r="Z17" s="9"/>
      <c r="AA17" s="10" t="s">
        <v>0</v>
      </c>
    </row>
    <row r="18" spans="1:30" ht="43.15" customHeight="1" thickBot="1">
      <c r="A18" s="11" t="s">
        <v>53</v>
      </c>
      <c r="B18" s="12" t="s">
        <v>1</v>
      </c>
      <c r="C18" s="13" t="s">
        <v>2</v>
      </c>
      <c r="D18" s="11" t="s">
        <v>3</v>
      </c>
      <c r="E18" s="14" t="s">
        <v>4</v>
      </c>
      <c r="F18" s="15" t="s">
        <v>5</v>
      </c>
      <c r="G18" s="14" t="s">
        <v>25</v>
      </c>
      <c r="H18" s="16" t="s">
        <v>6</v>
      </c>
      <c r="I18" s="17" t="s">
        <v>7</v>
      </c>
      <c r="K18" s="108" t="s">
        <v>34</v>
      </c>
      <c r="L18" s="108" t="s">
        <v>37</v>
      </c>
      <c r="S18" s="11" t="s">
        <v>45</v>
      </c>
      <c r="T18" s="12" t="s">
        <v>1</v>
      </c>
      <c r="U18" s="13" t="s">
        <v>2</v>
      </c>
      <c r="V18" s="11" t="s">
        <v>3</v>
      </c>
      <c r="W18" s="14" t="s">
        <v>4</v>
      </c>
      <c r="X18" s="15" t="s">
        <v>5</v>
      </c>
      <c r="Y18" s="14" t="s">
        <v>25</v>
      </c>
      <c r="Z18" s="16" t="s">
        <v>6</v>
      </c>
      <c r="AA18" s="17" t="s">
        <v>7</v>
      </c>
      <c r="AC18" s="108" t="s">
        <v>34</v>
      </c>
      <c r="AD18" s="108" t="s">
        <v>37</v>
      </c>
    </row>
    <row r="19" spans="1:30" ht="15.75">
      <c r="A19" s="118">
        <v>41821</v>
      </c>
      <c r="B19" s="119">
        <v>25660230.789999999</v>
      </c>
      <c r="C19" s="120">
        <v>24537666.969999999</v>
      </c>
      <c r="D19" s="121">
        <v>4521391.3500000006</v>
      </c>
      <c r="E19" s="122">
        <v>5356929.7699999996</v>
      </c>
      <c r="F19" s="123">
        <v>9238320.4000000004</v>
      </c>
      <c r="G19" s="124">
        <v>3217792.42</v>
      </c>
      <c r="H19" s="121">
        <v>212879.7</v>
      </c>
      <c r="I19" s="125">
        <v>72745211.400000006</v>
      </c>
      <c r="K19" s="110">
        <v>72745211.400000006</v>
      </c>
      <c r="L19" s="126">
        <v>1.1310297305244523</v>
      </c>
      <c r="S19" s="118">
        <v>41456</v>
      </c>
      <c r="T19" s="119">
        <v>22406551.449999999</v>
      </c>
      <c r="U19" s="120">
        <v>16453140.129999999</v>
      </c>
      <c r="V19" s="121">
        <v>4597496.3399999989</v>
      </c>
      <c r="W19" s="122">
        <v>4076900.7100000004</v>
      </c>
      <c r="X19" s="123">
        <v>13585233.75</v>
      </c>
      <c r="Y19" s="124">
        <v>3001470.2699999977</v>
      </c>
      <c r="Z19" s="121">
        <v>196890.11</v>
      </c>
      <c r="AA19" s="125">
        <v>64317682.75999999</v>
      </c>
      <c r="AC19" s="110">
        <v>64317682.75999999</v>
      </c>
      <c r="AD19" s="126">
        <v>1.0068852090425211</v>
      </c>
    </row>
    <row r="20" spans="1:30" ht="15.75">
      <c r="A20" s="127">
        <v>41852</v>
      </c>
      <c r="B20" s="128">
        <v>11234303.480000002</v>
      </c>
      <c r="C20" s="129">
        <v>21989116.560000002</v>
      </c>
      <c r="D20" s="130">
        <v>4331650.7800000012</v>
      </c>
      <c r="E20" s="131">
        <v>5370564.9799999995</v>
      </c>
      <c r="F20" s="132">
        <v>14000820.619999999</v>
      </c>
      <c r="G20" s="133">
        <v>4879616.3599999994</v>
      </c>
      <c r="H20" s="130">
        <v>58593.2</v>
      </c>
      <c r="I20" s="134">
        <v>61864665.980000004</v>
      </c>
      <c r="K20" s="112">
        <v>134609877.38</v>
      </c>
      <c r="L20" s="135">
        <v>1.1228269972554941</v>
      </c>
      <c r="S20" s="127">
        <v>41487</v>
      </c>
      <c r="T20" s="128">
        <v>10510603.989999998</v>
      </c>
      <c r="U20" s="129">
        <v>18599342.039999999</v>
      </c>
      <c r="V20" s="130">
        <v>4152973.5900000003</v>
      </c>
      <c r="W20" s="131">
        <v>2004192.78</v>
      </c>
      <c r="X20" s="132">
        <v>15046463.110000001</v>
      </c>
      <c r="Y20" s="133">
        <v>5218967.8599999985</v>
      </c>
      <c r="Z20" s="130">
        <v>34562.629999999997</v>
      </c>
      <c r="AA20" s="134">
        <v>55567106</v>
      </c>
      <c r="AC20" s="112">
        <v>119884788.75999999</v>
      </c>
      <c r="AD20" s="135">
        <v>1.0248373805293813</v>
      </c>
    </row>
    <row r="21" spans="1:30" ht="15.75">
      <c r="A21" s="127">
        <v>41883</v>
      </c>
      <c r="B21" s="128">
        <v>17943034.839999996</v>
      </c>
      <c r="C21" s="129">
        <v>19493423.159999996</v>
      </c>
      <c r="D21" s="130">
        <v>4548447.9000000013</v>
      </c>
      <c r="E21" s="131">
        <v>5818139.290000001</v>
      </c>
      <c r="F21" s="132">
        <v>12105489.4</v>
      </c>
      <c r="G21" s="133">
        <v>5323403.4300000006</v>
      </c>
      <c r="H21" s="130">
        <v>52537.66</v>
      </c>
      <c r="I21" s="134">
        <v>65284475.679999985</v>
      </c>
      <c r="K21" s="112">
        <v>199894353.05999997</v>
      </c>
      <c r="L21" s="135">
        <v>1.1733726321419864</v>
      </c>
      <c r="S21" s="127">
        <v>41518</v>
      </c>
      <c r="T21" s="128">
        <v>11884663.789999999</v>
      </c>
      <c r="U21" s="129">
        <v>18678154.840000004</v>
      </c>
      <c r="V21" s="130">
        <v>4754403.34</v>
      </c>
      <c r="W21" s="131">
        <v>2298041.12</v>
      </c>
      <c r="X21" s="132">
        <v>10102929.010000002</v>
      </c>
      <c r="Y21" s="133">
        <v>2691735.5299999993</v>
      </c>
      <c r="Z21" s="130">
        <v>64083.18</v>
      </c>
      <c r="AA21" s="134">
        <v>50474010.809999995</v>
      </c>
      <c r="AC21" s="112">
        <v>170358799.56999999</v>
      </c>
      <c r="AD21" s="135">
        <v>0.98402588717068895</v>
      </c>
    </row>
    <row r="22" spans="1:30" ht="15.75">
      <c r="A22" s="127">
        <v>41913</v>
      </c>
      <c r="B22" s="128">
        <v>23844770.370000005</v>
      </c>
      <c r="C22" s="129">
        <v>23511485.900000006</v>
      </c>
      <c r="D22" s="130">
        <v>3309054.4800000009</v>
      </c>
      <c r="E22" s="131">
        <v>4070235.9699999997</v>
      </c>
      <c r="F22" s="132">
        <v>13356897.290000001</v>
      </c>
      <c r="G22" s="133">
        <v>4508964.0900000008</v>
      </c>
      <c r="H22" s="130">
        <v>162117.79999999999</v>
      </c>
      <c r="I22" s="134">
        <v>72763525.900000021</v>
      </c>
      <c r="K22" s="112">
        <v>272657878.95999998</v>
      </c>
      <c r="L22" s="135">
        <v>1.1833917237751324</v>
      </c>
      <c r="S22" s="127">
        <v>41548</v>
      </c>
      <c r="T22" s="128">
        <v>17167747.819999997</v>
      </c>
      <c r="U22" s="129">
        <v>19165303.159999996</v>
      </c>
      <c r="V22" s="130">
        <v>6693037.4000000004</v>
      </c>
      <c r="W22" s="131">
        <v>3133627.5900000003</v>
      </c>
      <c r="X22" s="132">
        <v>10588763.549999999</v>
      </c>
      <c r="Y22" s="133">
        <v>3100946.7600000002</v>
      </c>
      <c r="Z22" s="130">
        <v>195514.08</v>
      </c>
      <c r="AA22" s="134">
        <v>60044940.359999985</v>
      </c>
      <c r="AC22" s="112">
        <v>230403739.92999998</v>
      </c>
      <c r="AD22" s="135">
        <v>0.91597648659561781</v>
      </c>
    </row>
    <row r="23" spans="1:30" ht="15.75">
      <c r="A23" s="127">
        <v>41944</v>
      </c>
      <c r="B23" s="128">
        <v>10177346.239999996</v>
      </c>
      <c r="C23" s="129">
        <v>18237948.240000006</v>
      </c>
      <c r="D23" s="130">
        <v>2915171.4099999997</v>
      </c>
      <c r="E23" s="131">
        <v>3019638.8200000003</v>
      </c>
      <c r="F23" s="132">
        <v>5974532.2199999997</v>
      </c>
      <c r="G23" s="133">
        <v>3384091.0200000005</v>
      </c>
      <c r="H23" s="130">
        <v>239919.44</v>
      </c>
      <c r="I23" s="134">
        <v>43948647.390000008</v>
      </c>
      <c r="K23" s="112">
        <v>316606526.34999996</v>
      </c>
      <c r="L23" s="135">
        <v>1.124904101810279</v>
      </c>
      <c r="S23" s="127">
        <v>41579</v>
      </c>
      <c r="T23" s="128">
        <v>11612399.289999999</v>
      </c>
      <c r="U23" s="129">
        <v>14668384.139999999</v>
      </c>
      <c r="V23" s="130">
        <v>5132103.53</v>
      </c>
      <c r="W23" s="131">
        <v>2302569.85</v>
      </c>
      <c r="X23" s="132">
        <v>13845948.020000003</v>
      </c>
      <c r="Y23" s="133">
        <v>3245190.94</v>
      </c>
      <c r="Z23" s="130">
        <v>241679.49</v>
      </c>
      <c r="AA23" s="134">
        <v>51048275.260000005</v>
      </c>
      <c r="AC23" s="112">
        <v>281452015.19</v>
      </c>
      <c r="AD23" s="135">
        <v>0.87223811770331416</v>
      </c>
    </row>
    <row r="24" spans="1:30" ht="15.75">
      <c r="A24" s="127">
        <v>41974</v>
      </c>
      <c r="B24" s="128">
        <v>16484683.689999998</v>
      </c>
      <c r="C24" s="129">
        <v>18371992.690000001</v>
      </c>
      <c r="D24" s="130">
        <v>2692060.01</v>
      </c>
      <c r="E24" s="131">
        <v>1776842.24</v>
      </c>
      <c r="F24" s="132">
        <v>12572731.160000002</v>
      </c>
      <c r="G24" s="133">
        <v>4327174.3</v>
      </c>
      <c r="H24" s="130">
        <v>492818.61</v>
      </c>
      <c r="I24" s="134">
        <v>56718302.699999996</v>
      </c>
      <c r="K24" s="112">
        <v>373324829.04999995</v>
      </c>
      <c r="L24" s="135">
        <v>1.0715977868030659</v>
      </c>
      <c r="S24" s="127">
        <v>41609</v>
      </c>
      <c r="T24" s="128">
        <v>21156897.170000002</v>
      </c>
      <c r="U24" s="129">
        <v>17651998.98</v>
      </c>
      <c r="V24" s="130">
        <v>3720109.07</v>
      </c>
      <c r="W24" s="131">
        <v>3031831.3400000003</v>
      </c>
      <c r="X24" s="132">
        <v>18479721.609999996</v>
      </c>
      <c r="Y24" s="133">
        <v>2597190.5899999994</v>
      </c>
      <c r="Z24" s="130">
        <v>291721.76</v>
      </c>
      <c r="AA24" s="134">
        <v>66929470.519999996</v>
      </c>
      <c r="AC24" s="112">
        <v>348381485.70999998</v>
      </c>
      <c r="AD24" s="135">
        <v>0.89093519519387054</v>
      </c>
    </row>
    <row r="25" spans="1:30" ht="15.75">
      <c r="A25" s="136">
        <v>42005</v>
      </c>
      <c r="B25" s="137">
        <v>5069190.5</v>
      </c>
      <c r="C25" s="138">
        <v>30244411.719999999</v>
      </c>
      <c r="D25" s="139">
        <v>2904380.5</v>
      </c>
      <c r="E25" s="140">
        <v>1600555.36</v>
      </c>
      <c r="F25" s="141">
        <v>8958293.3800000008</v>
      </c>
      <c r="G25" s="142">
        <v>4708451.8900000006</v>
      </c>
      <c r="H25" s="139">
        <v>286830</v>
      </c>
      <c r="I25" s="143">
        <v>53772113.350000001</v>
      </c>
      <c r="K25" s="114">
        <v>427096942.39999998</v>
      </c>
      <c r="L25" s="144">
        <v>1.0422926986937331</v>
      </c>
      <c r="S25" s="136">
        <v>41640</v>
      </c>
      <c r="T25" s="137">
        <v>7914470.3399999989</v>
      </c>
      <c r="U25" s="138">
        <v>19826032.879999999</v>
      </c>
      <c r="V25" s="139">
        <v>4104320.31</v>
      </c>
      <c r="W25" s="140">
        <v>3614441.7</v>
      </c>
      <c r="X25" s="141">
        <v>22671296.410000008</v>
      </c>
      <c r="Y25" s="142">
        <v>2935552.35</v>
      </c>
      <c r="Z25" s="139">
        <v>319198.95</v>
      </c>
      <c r="AA25" s="143">
        <v>61385312.940000005</v>
      </c>
      <c r="AC25" s="114">
        <v>409766798.64999998</v>
      </c>
      <c r="AD25" s="144">
        <v>0.92366974383827638</v>
      </c>
    </row>
    <row r="26" spans="1:30" ht="15.75">
      <c r="A26" s="136">
        <v>42036</v>
      </c>
      <c r="B26" s="137">
        <v>25104865.690000001</v>
      </c>
      <c r="C26" s="138">
        <v>19226567.660000004</v>
      </c>
      <c r="D26" s="139">
        <v>4370616.0499999989</v>
      </c>
      <c r="E26" s="140">
        <v>4057889.6899999995</v>
      </c>
      <c r="F26" s="141">
        <v>21593291.470000006</v>
      </c>
      <c r="G26" s="142">
        <v>4337445.3000000017</v>
      </c>
      <c r="H26" s="139">
        <v>553336.56999999995</v>
      </c>
      <c r="I26" s="143">
        <v>79244012.429999992</v>
      </c>
      <c r="K26" s="114">
        <v>506340954.82999998</v>
      </c>
      <c r="L26" s="144">
        <v>1.0852718155856707</v>
      </c>
      <c r="S26" s="136">
        <v>41671</v>
      </c>
      <c r="T26" s="137">
        <v>15878831.59</v>
      </c>
      <c r="U26" s="138">
        <v>16310193.380000001</v>
      </c>
      <c r="V26" s="139">
        <v>4137120.7499999995</v>
      </c>
      <c r="W26" s="140">
        <v>2161184.6600000006</v>
      </c>
      <c r="X26" s="141">
        <v>14451908.120000003</v>
      </c>
      <c r="Y26" s="142">
        <v>3345329.4399999958</v>
      </c>
      <c r="Z26" s="139">
        <v>505442.09</v>
      </c>
      <c r="AA26" s="143">
        <v>56790010.030000009</v>
      </c>
      <c r="AC26" s="114">
        <v>466556808.68000001</v>
      </c>
      <c r="AD26" s="144">
        <v>0.90261921489809127</v>
      </c>
    </row>
    <row r="27" spans="1:30" ht="15.75">
      <c r="A27" s="136">
        <v>42064</v>
      </c>
      <c r="B27" s="137">
        <v>21757529.920000002</v>
      </c>
      <c r="C27" s="138">
        <v>25315067.490000006</v>
      </c>
      <c r="D27" s="139">
        <v>4722722.3600000003</v>
      </c>
      <c r="E27" s="140">
        <v>1545465.1600000001</v>
      </c>
      <c r="F27" s="141">
        <v>14655455.16</v>
      </c>
      <c r="G27" s="142">
        <v>3401253.82</v>
      </c>
      <c r="H27" s="139">
        <v>1134471.1100000001</v>
      </c>
      <c r="I27" s="143">
        <v>72531965.019999996</v>
      </c>
      <c r="K27" s="114">
        <v>578872919.85000002</v>
      </c>
      <c r="L27" s="144">
        <v>1.0888206123509434</v>
      </c>
      <c r="S27" s="136">
        <v>41699</v>
      </c>
      <c r="T27" s="137">
        <v>17289432.199999999</v>
      </c>
      <c r="U27" s="138">
        <v>20099899.080000006</v>
      </c>
      <c r="V27" s="139">
        <v>5900433.5</v>
      </c>
      <c r="W27" s="140">
        <v>2185764.19</v>
      </c>
      <c r="X27" s="141">
        <v>15762642.780000001</v>
      </c>
      <c r="Y27" s="142">
        <v>2781588.6599999974</v>
      </c>
      <c r="Z27" s="139">
        <v>1074754.6299999999</v>
      </c>
      <c r="AA27" s="143">
        <v>65094515.039999999</v>
      </c>
      <c r="AC27" s="114">
        <v>531651323.72000003</v>
      </c>
      <c r="AD27" s="144">
        <v>0.91244381017780252</v>
      </c>
    </row>
    <row r="28" spans="1:30" ht="15.75">
      <c r="A28" s="136">
        <v>42095</v>
      </c>
      <c r="B28" s="137">
        <v>5921310.620000001</v>
      </c>
      <c r="C28" s="138">
        <v>25337928.200000003</v>
      </c>
      <c r="D28" s="139">
        <v>3964644.99</v>
      </c>
      <c r="E28" s="140">
        <v>3032554.7300000004</v>
      </c>
      <c r="F28" s="141">
        <v>12199781.950000001</v>
      </c>
      <c r="G28" s="142">
        <v>3487497.32</v>
      </c>
      <c r="H28" s="139">
        <v>421698.34</v>
      </c>
      <c r="I28" s="143">
        <v>54365416.150000013</v>
      </c>
      <c r="K28" s="114">
        <v>633238336</v>
      </c>
      <c r="L28" s="144">
        <v>1.0586392469182824</v>
      </c>
      <c r="S28" s="136">
        <v>41730</v>
      </c>
      <c r="T28" s="137">
        <v>12466889.43</v>
      </c>
      <c r="U28" s="138">
        <v>19369983.68</v>
      </c>
      <c r="V28" s="139">
        <v>4757885.9800000004</v>
      </c>
      <c r="W28" s="140">
        <v>3457634.7299999995</v>
      </c>
      <c r="X28" s="141">
        <v>19393094.75</v>
      </c>
      <c r="Y28" s="142">
        <v>4490509.07</v>
      </c>
      <c r="Z28" s="139">
        <v>2575214.0299999998</v>
      </c>
      <c r="AA28" s="143">
        <v>66511211.670000002</v>
      </c>
      <c r="AC28" s="114">
        <v>598162535.38999999</v>
      </c>
      <c r="AD28" s="144">
        <v>0.94333519028710322</v>
      </c>
    </row>
    <row r="29" spans="1:30" ht="15.75">
      <c r="A29" s="136">
        <v>42125</v>
      </c>
      <c r="B29" s="137">
        <v>8297238.2900000028</v>
      </c>
      <c r="C29" s="138">
        <v>18339746.059999999</v>
      </c>
      <c r="D29" s="139">
        <v>3425933.5</v>
      </c>
      <c r="E29" s="140">
        <v>1869605.9900000002</v>
      </c>
      <c r="F29" s="141">
        <v>12525106.309999999</v>
      </c>
      <c r="G29" s="142">
        <v>7300661.9100000011</v>
      </c>
      <c r="H29" s="139">
        <v>2395954.92</v>
      </c>
      <c r="I29" s="143">
        <v>54154246.980000012</v>
      </c>
      <c r="K29" s="114">
        <v>687392582.98000002</v>
      </c>
      <c r="L29" s="144">
        <v>1.0784452111157359</v>
      </c>
      <c r="S29" s="136">
        <v>41760</v>
      </c>
      <c r="T29" s="137">
        <v>-3634727.5900000017</v>
      </c>
      <c r="U29" s="138">
        <v>20478210.989999998</v>
      </c>
      <c r="V29" s="139">
        <v>4849507.9800000014</v>
      </c>
      <c r="W29" s="140">
        <v>1975325.8500000006</v>
      </c>
      <c r="X29" s="141">
        <v>12364375.529999997</v>
      </c>
      <c r="Y29" s="142">
        <v>2916157.3600000036</v>
      </c>
      <c r="Z29" s="139">
        <v>280830.52</v>
      </c>
      <c r="AA29" s="143">
        <v>39229680.640000008</v>
      </c>
      <c r="AC29" s="114">
        <v>637392216.02999997</v>
      </c>
      <c r="AD29" s="144">
        <v>0.90239695008289345</v>
      </c>
    </row>
    <row r="30" spans="1:30" ht="16.5" thickBot="1">
      <c r="A30" s="145">
        <v>42156</v>
      </c>
      <c r="B30" s="137">
        <v>16365632.170000002</v>
      </c>
      <c r="C30" s="138">
        <v>25295312.009999998</v>
      </c>
      <c r="D30" s="146">
        <v>2927178</v>
      </c>
      <c r="E30" s="147">
        <v>3226600.3499999996</v>
      </c>
      <c r="F30" s="148">
        <v>11140829.930000002</v>
      </c>
      <c r="G30" s="149">
        <v>3465279.61</v>
      </c>
      <c r="H30" s="139">
        <v>87410.559999999998</v>
      </c>
      <c r="I30" s="150">
        <v>62508242.630000003</v>
      </c>
      <c r="K30" s="116">
        <v>749900825.61000001</v>
      </c>
      <c r="L30" s="151">
        <v>1.0426054036191748</v>
      </c>
      <c r="S30" s="145">
        <v>41791</v>
      </c>
      <c r="T30" s="137">
        <v>20980945.509999994</v>
      </c>
      <c r="U30" s="138">
        <v>21030303.260000002</v>
      </c>
      <c r="V30" s="146">
        <v>4911899.24</v>
      </c>
      <c r="W30" s="147">
        <v>4700311.01</v>
      </c>
      <c r="X30" s="148">
        <v>26478090.910000004</v>
      </c>
      <c r="Y30" s="149">
        <v>3593016.76</v>
      </c>
      <c r="Z30" s="139">
        <v>169824.82</v>
      </c>
      <c r="AA30" s="150">
        <v>81864391.510000005</v>
      </c>
      <c r="AC30" s="116">
        <v>719256607.53999996</v>
      </c>
      <c r="AD30" s="151">
        <v>0.94076347945252903</v>
      </c>
    </row>
    <row r="31" spans="1:30" ht="21.75" thickTop="1" thickBot="1">
      <c r="A31" s="152" t="s">
        <v>7</v>
      </c>
      <c r="B31" s="153">
        <v>187860136.59999996</v>
      </c>
      <c r="C31" s="154">
        <v>269900666.66000003</v>
      </c>
      <c r="D31" s="155">
        <v>44633251.330000006</v>
      </c>
      <c r="E31" s="156">
        <v>40745022.350000001</v>
      </c>
      <c r="F31" s="157">
        <v>148321549.28999999</v>
      </c>
      <c r="G31" s="158">
        <v>52341631.470000006</v>
      </c>
      <c r="H31" s="159">
        <v>6098567.9099999992</v>
      </c>
      <c r="I31" s="160">
        <v>749900825.6099999</v>
      </c>
      <c r="K31" s="117">
        <v>749900825.61000001</v>
      </c>
      <c r="L31" s="161">
        <v>1.0426054036191748</v>
      </c>
      <c r="S31" s="152" t="s">
        <v>7</v>
      </c>
      <c r="T31" s="153">
        <v>165634704.99000001</v>
      </c>
      <c r="U31" s="154">
        <v>222330946.56000003</v>
      </c>
      <c r="V31" s="155">
        <v>57711291.030000009</v>
      </c>
      <c r="W31" s="156">
        <v>34941825.530000001</v>
      </c>
      <c r="X31" s="157">
        <v>192770467.55000001</v>
      </c>
      <c r="Y31" s="158">
        <v>39917655.589999996</v>
      </c>
      <c r="Z31" s="159">
        <v>5949716.2899999991</v>
      </c>
      <c r="AA31" s="160">
        <v>719256607.54000008</v>
      </c>
      <c r="AC31" s="117">
        <v>719256607.53999996</v>
      </c>
      <c r="AD31" s="161">
        <v>0.94076347945252903</v>
      </c>
    </row>
    <row r="32" spans="1:30" ht="36.75" thickBot="1">
      <c r="A32" s="34" t="s">
        <v>54</v>
      </c>
      <c r="B32" s="35"/>
      <c r="C32" s="35"/>
      <c r="D32" s="35"/>
      <c r="E32" s="35"/>
      <c r="F32" s="35"/>
      <c r="G32" s="35"/>
      <c r="H32" s="35"/>
      <c r="I32" s="35"/>
      <c r="K32" s="35"/>
      <c r="L32" s="35"/>
      <c r="S32" s="34" t="s">
        <v>46</v>
      </c>
      <c r="T32" s="35"/>
      <c r="U32" s="35"/>
      <c r="V32" s="35"/>
      <c r="W32" s="35"/>
      <c r="X32" s="35"/>
      <c r="Y32" s="35"/>
      <c r="Z32" s="35"/>
      <c r="AA32" s="35"/>
      <c r="AC32" s="35"/>
      <c r="AD32" s="35"/>
    </row>
    <row r="33" spans="1:30" ht="43.15" customHeight="1" thickBot="1">
      <c r="A33" s="11" t="s">
        <v>60</v>
      </c>
      <c r="B33" s="12" t="s">
        <v>1</v>
      </c>
      <c r="C33" s="13" t="s">
        <v>2</v>
      </c>
      <c r="D33" s="11" t="s">
        <v>3</v>
      </c>
      <c r="E33" s="14" t="s">
        <v>4</v>
      </c>
      <c r="F33" s="15" t="s">
        <v>5</v>
      </c>
      <c r="G33" s="14" t="s">
        <v>25</v>
      </c>
      <c r="H33" s="16" t="s">
        <v>6</v>
      </c>
      <c r="I33" s="17" t="s">
        <v>7</v>
      </c>
      <c r="K33" s="108" t="s">
        <v>34</v>
      </c>
      <c r="L33" s="108" t="s">
        <v>37</v>
      </c>
      <c r="S33" s="11" t="s">
        <v>53</v>
      </c>
      <c r="T33" s="12" t="s">
        <v>1</v>
      </c>
      <c r="U33" s="13" t="s">
        <v>2</v>
      </c>
      <c r="V33" s="11" t="s">
        <v>3</v>
      </c>
      <c r="W33" s="14" t="s">
        <v>4</v>
      </c>
      <c r="X33" s="15" t="s">
        <v>5</v>
      </c>
      <c r="Y33" s="14" t="s">
        <v>25</v>
      </c>
      <c r="Z33" s="16" t="s">
        <v>6</v>
      </c>
      <c r="AA33" s="17" t="s">
        <v>7</v>
      </c>
      <c r="AC33" s="108" t="s">
        <v>34</v>
      </c>
      <c r="AD33" s="108" t="s">
        <v>37</v>
      </c>
    </row>
    <row r="34" spans="1:30" ht="15.75">
      <c r="A34" s="36">
        <v>42186</v>
      </c>
      <c r="B34" s="37">
        <v>17478613.370000005</v>
      </c>
      <c r="C34" s="38">
        <v>20273619.189999998</v>
      </c>
      <c r="D34" s="39">
        <v>3232254.38</v>
      </c>
      <c r="E34" s="40">
        <v>2543835.8400000003</v>
      </c>
      <c r="F34" s="94">
        <v>11409569.970000001</v>
      </c>
      <c r="G34" s="41">
        <v>9647997.1799999997</v>
      </c>
      <c r="H34" s="39">
        <v>226438.75</v>
      </c>
      <c r="I34" s="109">
        <v>64812328.680000007</v>
      </c>
      <c r="K34" s="162">
        <f>+I34</f>
        <v>64812328.680000007</v>
      </c>
      <c r="L34" s="163">
        <f>K34/K19</f>
        <v>0.89094976057764264</v>
      </c>
      <c r="M34" s="164"/>
      <c r="N34" s="164"/>
      <c r="S34" s="36">
        <v>41821</v>
      </c>
      <c r="T34" s="37">
        <v>25660230.789999999</v>
      </c>
      <c r="U34" s="38">
        <v>24537666.969999999</v>
      </c>
      <c r="V34" s="39">
        <v>4521391.3500000006</v>
      </c>
      <c r="W34" s="40">
        <v>5356929.7699999996</v>
      </c>
      <c r="X34" s="94">
        <v>9238320.4000000004</v>
      </c>
      <c r="Y34" s="41">
        <v>3217792.42</v>
      </c>
      <c r="Z34" s="39">
        <v>212879.7</v>
      </c>
      <c r="AA34" s="109">
        <v>72745211.400000006</v>
      </c>
      <c r="AC34" s="162">
        <v>72745211.400000006</v>
      </c>
      <c r="AD34" s="163">
        <v>1.1310297305244523</v>
      </c>
    </row>
    <row r="35" spans="1:30" ht="15.75">
      <c r="A35" s="43">
        <v>42217</v>
      </c>
      <c r="B35" s="44">
        <v>10006750.850000001</v>
      </c>
      <c r="C35" s="45">
        <v>20757533.119999997</v>
      </c>
      <c r="D35" s="46">
        <v>3260043.74</v>
      </c>
      <c r="E35" s="47">
        <v>2122479.6900000004</v>
      </c>
      <c r="F35" s="95">
        <v>9680138.2200000007</v>
      </c>
      <c r="G35" s="48">
        <v>5278923.21</v>
      </c>
      <c r="H35" s="46">
        <v>50807.5</v>
      </c>
      <c r="I35" s="111">
        <v>51156676.329999998</v>
      </c>
      <c r="K35" s="165">
        <f>SUM(I34:I35)</f>
        <v>115969005.01000001</v>
      </c>
      <c r="L35" s="166">
        <f>K35/K20</f>
        <v>0.86151928273898271</v>
      </c>
      <c r="M35" s="164"/>
      <c r="N35" s="164"/>
      <c r="S35" s="43">
        <v>41852</v>
      </c>
      <c r="T35" s="44">
        <v>11234303.480000002</v>
      </c>
      <c r="U35" s="45">
        <v>21989116.560000002</v>
      </c>
      <c r="V35" s="46">
        <v>4331650.7800000012</v>
      </c>
      <c r="W35" s="47">
        <v>5370564.9799999995</v>
      </c>
      <c r="X35" s="95">
        <v>14000820.619999999</v>
      </c>
      <c r="Y35" s="48">
        <v>4879616.3599999994</v>
      </c>
      <c r="Z35" s="46">
        <v>58593.2</v>
      </c>
      <c r="AA35" s="111">
        <v>61864665.980000004</v>
      </c>
      <c r="AC35" s="165">
        <v>134609877.38</v>
      </c>
      <c r="AD35" s="166">
        <v>1.1228269972554941</v>
      </c>
    </row>
    <row r="36" spans="1:30" ht="15.75">
      <c r="A36" s="43">
        <v>42248</v>
      </c>
      <c r="B36" s="44">
        <v>13377501.659999998</v>
      </c>
      <c r="C36" s="45">
        <v>19588987.890000001</v>
      </c>
      <c r="D36" s="46">
        <v>2764651.5799999996</v>
      </c>
      <c r="E36" s="47">
        <v>2145506.15</v>
      </c>
      <c r="F36" s="95">
        <v>15617513.939999999</v>
      </c>
      <c r="G36" s="48">
        <v>-1759502.5599999998</v>
      </c>
      <c r="H36" s="46">
        <v>79690.17</v>
      </c>
      <c r="I36" s="111">
        <v>51814348.829999991</v>
      </c>
      <c r="K36" s="165">
        <f>SUM(I34:I36)</f>
        <v>167783353.84</v>
      </c>
      <c r="L36" s="166">
        <f t="shared" ref="L36:L45" si="0">K36/K21</f>
        <v>0.83936014835615902</v>
      </c>
      <c r="S36" s="43">
        <v>41883</v>
      </c>
      <c r="T36" s="44">
        <v>17943034.839999996</v>
      </c>
      <c r="U36" s="45">
        <v>19493423.159999996</v>
      </c>
      <c r="V36" s="46">
        <v>4548447.9000000013</v>
      </c>
      <c r="W36" s="47">
        <v>5818139.290000001</v>
      </c>
      <c r="X36" s="95">
        <v>12105489.4</v>
      </c>
      <c r="Y36" s="48">
        <v>5323403.4300000006</v>
      </c>
      <c r="Z36" s="46">
        <v>52537.66</v>
      </c>
      <c r="AA36" s="111">
        <v>65284475.679999985</v>
      </c>
      <c r="AC36" s="165">
        <v>199894353.05999997</v>
      </c>
      <c r="AD36" s="166">
        <v>1.1733726321419864</v>
      </c>
    </row>
    <row r="37" spans="1:30" ht="15.75">
      <c r="A37" s="43">
        <v>42278</v>
      </c>
      <c r="B37" s="44">
        <v>23811356.080000002</v>
      </c>
      <c r="C37" s="45">
        <v>18128547.210000001</v>
      </c>
      <c r="D37" s="46">
        <v>3409613.13</v>
      </c>
      <c r="E37" s="47">
        <v>2198575.83</v>
      </c>
      <c r="F37" s="95">
        <v>14758743.289999999</v>
      </c>
      <c r="G37" s="48">
        <v>7878021.8800000008</v>
      </c>
      <c r="H37" s="46">
        <v>128349.13</v>
      </c>
      <c r="I37" s="111">
        <v>70313206.549999997</v>
      </c>
      <c r="K37" s="165">
        <f>SUM(I34:I37)</f>
        <v>238096560.38999999</v>
      </c>
      <c r="L37" s="166">
        <f t="shared" si="0"/>
        <v>0.87324291268667031</v>
      </c>
      <c r="S37" s="43">
        <v>41913</v>
      </c>
      <c r="T37" s="44">
        <v>23844770.370000005</v>
      </c>
      <c r="U37" s="45">
        <v>23511485.900000006</v>
      </c>
      <c r="V37" s="46">
        <v>3309054.4800000009</v>
      </c>
      <c r="W37" s="47">
        <v>4070235.9699999997</v>
      </c>
      <c r="X37" s="95">
        <v>13356897.290000001</v>
      </c>
      <c r="Y37" s="48">
        <v>4508964.0900000008</v>
      </c>
      <c r="Z37" s="46">
        <v>162117.79999999999</v>
      </c>
      <c r="AA37" s="111">
        <v>72763525.900000021</v>
      </c>
      <c r="AC37" s="165">
        <v>272657878.95999998</v>
      </c>
      <c r="AD37" s="166">
        <v>1.1833917237751324</v>
      </c>
    </row>
    <row r="38" spans="1:30" ht="15.75">
      <c r="A38" s="43">
        <v>42309</v>
      </c>
      <c r="B38" s="44">
        <v>2161416.66</v>
      </c>
      <c r="C38" s="45">
        <v>15287892.370000001</v>
      </c>
      <c r="D38" s="46">
        <v>2390665.59</v>
      </c>
      <c r="E38" s="47">
        <v>962813.72999999986</v>
      </c>
      <c r="F38" s="95">
        <v>8607260.2000000011</v>
      </c>
      <c r="G38" s="48">
        <v>3315490.7700000005</v>
      </c>
      <c r="H38" s="46">
        <v>227652.78</v>
      </c>
      <c r="I38" s="111">
        <v>32953192.100000005</v>
      </c>
      <c r="K38" s="165">
        <f>SUM(I34:I38)</f>
        <v>271049752.49000001</v>
      </c>
      <c r="L38" s="166">
        <f t="shared" si="0"/>
        <v>0.85610917631673145</v>
      </c>
      <c r="S38" s="43">
        <v>41944</v>
      </c>
      <c r="T38" s="44">
        <v>10177346.239999996</v>
      </c>
      <c r="U38" s="45">
        <v>18237948.240000006</v>
      </c>
      <c r="V38" s="46">
        <v>2915171.4099999997</v>
      </c>
      <c r="W38" s="47">
        <v>3019638.8200000003</v>
      </c>
      <c r="X38" s="95">
        <v>5974532.2199999997</v>
      </c>
      <c r="Y38" s="48">
        <v>3384091.0200000005</v>
      </c>
      <c r="Z38" s="46">
        <v>239919.44</v>
      </c>
      <c r="AA38" s="111">
        <v>43948647.390000008</v>
      </c>
      <c r="AC38" s="165">
        <v>316606526.34999996</v>
      </c>
      <c r="AD38" s="166">
        <v>1.124904101810279</v>
      </c>
    </row>
    <row r="39" spans="1:30" ht="15.75">
      <c r="A39" s="43">
        <v>42339</v>
      </c>
      <c r="B39" s="44">
        <v>13662247.500000002</v>
      </c>
      <c r="C39" s="45">
        <v>19381178.82</v>
      </c>
      <c r="D39" s="46">
        <v>2766014.6899999995</v>
      </c>
      <c r="E39" s="47">
        <v>1832715.06</v>
      </c>
      <c r="F39" s="95">
        <v>12314036.370000001</v>
      </c>
      <c r="G39" s="48">
        <v>3220140.0912000006</v>
      </c>
      <c r="H39" s="46">
        <v>309077.34999999998</v>
      </c>
      <c r="I39" s="111">
        <v>53485409.881200001</v>
      </c>
      <c r="K39" s="165">
        <f>SUM(I34:I39)</f>
        <v>324535162.37120003</v>
      </c>
      <c r="L39" s="166">
        <f t="shared" si="0"/>
        <v>0.86931041580343038</v>
      </c>
      <c r="S39" s="43">
        <v>41974</v>
      </c>
      <c r="T39" s="44">
        <v>16484683.689999998</v>
      </c>
      <c r="U39" s="45">
        <v>18371992.690000001</v>
      </c>
      <c r="V39" s="46">
        <v>2692060.01</v>
      </c>
      <c r="W39" s="47">
        <v>1776842.24</v>
      </c>
      <c r="X39" s="95">
        <v>12572731.160000002</v>
      </c>
      <c r="Y39" s="48">
        <v>4327174.3</v>
      </c>
      <c r="Z39" s="46">
        <v>492818.61</v>
      </c>
      <c r="AA39" s="111">
        <v>56718302.699999996</v>
      </c>
      <c r="AC39" s="165">
        <v>373324829.04999995</v>
      </c>
      <c r="AD39" s="166">
        <v>1.0715977868030659</v>
      </c>
    </row>
    <row r="40" spans="1:30" ht="15.75">
      <c r="A40" s="50">
        <v>42370</v>
      </c>
      <c r="B40" s="51">
        <v>9702656.3800000008</v>
      </c>
      <c r="C40" s="52">
        <v>18745293.300000004</v>
      </c>
      <c r="D40" s="53">
        <v>2463156.1800000002</v>
      </c>
      <c r="E40" s="54">
        <v>4930914.21</v>
      </c>
      <c r="F40" s="96">
        <v>29038305.470000003</v>
      </c>
      <c r="G40" s="55">
        <v>3596414.9499999997</v>
      </c>
      <c r="H40" s="53">
        <v>582873.86</v>
      </c>
      <c r="I40" s="113">
        <v>69059614.350000009</v>
      </c>
      <c r="K40" s="167">
        <f>SUM(I34:I40)</f>
        <v>393594776.72120005</v>
      </c>
      <c r="L40" s="168">
        <f t="shared" si="0"/>
        <v>0.92155840430385638</v>
      </c>
      <c r="S40" s="50">
        <v>42005</v>
      </c>
      <c r="T40" s="51">
        <v>5069190.5</v>
      </c>
      <c r="U40" s="52">
        <v>30244411.719999999</v>
      </c>
      <c r="V40" s="53">
        <v>2904380.5</v>
      </c>
      <c r="W40" s="54">
        <v>1600555.36</v>
      </c>
      <c r="X40" s="96">
        <v>8958293.3800000008</v>
      </c>
      <c r="Y40" s="55">
        <v>4708451.8900000006</v>
      </c>
      <c r="Z40" s="53">
        <v>286830</v>
      </c>
      <c r="AA40" s="113">
        <v>53772113.350000001</v>
      </c>
      <c r="AC40" s="167">
        <v>427096942.39999998</v>
      </c>
      <c r="AD40" s="168">
        <v>1.0422926986937331</v>
      </c>
    </row>
    <row r="41" spans="1:30" ht="15.75">
      <c r="A41" s="50">
        <v>42401</v>
      </c>
      <c r="B41" s="51">
        <v>25630415.049999997</v>
      </c>
      <c r="C41" s="52">
        <v>20302363.040000003</v>
      </c>
      <c r="D41" s="53">
        <v>2606208.7999999998</v>
      </c>
      <c r="E41" s="54">
        <v>759364.32000000007</v>
      </c>
      <c r="F41" s="96">
        <v>23035125.859999999</v>
      </c>
      <c r="G41" s="55">
        <v>4197620.5999999996</v>
      </c>
      <c r="H41" s="53">
        <v>430787.52</v>
      </c>
      <c r="I41" s="113">
        <v>76961885.189999983</v>
      </c>
      <c r="K41" s="167">
        <f>SUM(I34:I41)</f>
        <v>470556661.91120005</v>
      </c>
      <c r="L41" s="168">
        <f t="shared" si="0"/>
        <v>0.92932767421348672</v>
      </c>
      <c r="S41" s="50">
        <v>42036</v>
      </c>
      <c r="T41" s="51">
        <v>25104865.690000001</v>
      </c>
      <c r="U41" s="52">
        <v>19226567.660000004</v>
      </c>
      <c r="V41" s="53">
        <v>4370616.0499999989</v>
      </c>
      <c r="W41" s="54">
        <v>4057889.6899999995</v>
      </c>
      <c r="X41" s="96">
        <v>21593291.470000006</v>
      </c>
      <c r="Y41" s="55">
        <v>4337445.3000000017</v>
      </c>
      <c r="Z41" s="53">
        <v>553336.56999999995</v>
      </c>
      <c r="AA41" s="113">
        <v>79244012.429999992</v>
      </c>
      <c r="AC41" s="167">
        <v>506340954.82999998</v>
      </c>
      <c r="AD41" s="168">
        <v>1.0852718155856707</v>
      </c>
    </row>
    <row r="42" spans="1:30" ht="15.75">
      <c r="A42" s="50">
        <v>42430</v>
      </c>
      <c r="B42" s="51">
        <v>24753301.959999997</v>
      </c>
      <c r="C42" s="52">
        <v>22203204.359999996</v>
      </c>
      <c r="D42" s="53">
        <v>3680496.0500000007</v>
      </c>
      <c r="E42" s="54">
        <v>3763449.6799999997</v>
      </c>
      <c r="F42" s="96">
        <v>14070751.850000001</v>
      </c>
      <c r="G42" s="55">
        <v>3227828.189999999</v>
      </c>
      <c r="H42" s="53">
        <v>1527144.65</v>
      </c>
      <c r="I42" s="113">
        <v>73226176.739999995</v>
      </c>
      <c r="K42" s="167">
        <f>SUM(I34:I42)</f>
        <v>543782838.65120006</v>
      </c>
      <c r="L42" s="168">
        <f t="shared" si="0"/>
        <v>0.93938206470620067</v>
      </c>
      <c r="S42" s="50">
        <v>42064</v>
      </c>
      <c r="T42" s="51">
        <v>21757529.920000002</v>
      </c>
      <c r="U42" s="52">
        <v>25315067.490000006</v>
      </c>
      <c r="V42" s="53">
        <v>4722722.3600000003</v>
      </c>
      <c r="W42" s="54">
        <v>1545465.1600000001</v>
      </c>
      <c r="X42" s="96">
        <v>14655455.16</v>
      </c>
      <c r="Y42" s="55">
        <v>3401253.82</v>
      </c>
      <c r="Z42" s="53">
        <v>1134471.1100000001</v>
      </c>
      <c r="AA42" s="113">
        <v>72531965.019999996</v>
      </c>
      <c r="AC42" s="167">
        <v>578872919.85000002</v>
      </c>
      <c r="AD42" s="168">
        <v>1.0888206123509434</v>
      </c>
    </row>
    <row r="43" spans="1:30" ht="15.75">
      <c r="A43" s="50">
        <v>42461</v>
      </c>
      <c r="B43" s="51">
        <v>-10901861.810000002</v>
      </c>
      <c r="C43" s="52">
        <v>21264464.320000004</v>
      </c>
      <c r="D43" s="53">
        <v>3479658.21</v>
      </c>
      <c r="E43" s="54">
        <v>2232662.31</v>
      </c>
      <c r="F43" s="96">
        <v>11074190.280000003</v>
      </c>
      <c r="G43" s="55">
        <v>3470619.14</v>
      </c>
      <c r="H43" s="53">
        <v>387068.52</v>
      </c>
      <c r="I43" s="113">
        <v>31006800.970000006</v>
      </c>
      <c r="K43" s="167">
        <f>SUM(I34:I43)</f>
        <v>574789639.62120008</v>
      </c>
      <c r="L43" s="168">
        <f t="shared" si="0"/>
        <v>0.90769873986466931</v>
      </c>
      <c r="S43" s="50">
        <v>42095</v>
      </c>
      <c r="T43" s="51">
        <v>5921310.620000001</v>
      </c>
      <c r="U43" s="52">
        <v>25337928.200000003</v>
      </c>
      <c r="V43" s="53">
        <v>3964644.99</v>
      </c>
      <c r="W43" s="54">
        <v>3032554.7300000004</v>
      </c>
      <c r="X43" s="96">
        <v>12199781.950000001</v>
      </c>
      <c r="Y43" s="55">
        <v>3487497.32</v>
      </c>
      <c r="Z43" s="53">
        <v>421698.34</v>
      </c>
      <c r="AA43" s="113">
        <v>54365416.150000013</v>
      </c>
      <c r="AC43" s="167">
        <v>633238336</v>
      </c>
      <c r="AD43" s="168">
        <v>1.0586392469182824</v>
      </c>
    </row>
    <row r="44" spans="1:30" ht="15.75">
      <c r="A44" s="50">
        <v>42491</v>
      </c>
      <c r="B44" s="51">
        <v>20750992.649999999</v>
      </c>
      <c r="C44" s="52">
        <v>41086150.370000005</v>
      </c>
      <c r="D44" s="53">
        <v>2726895.66</v>
      </c>
      <c r="E44" s="54">
        <v>2968062.6999999997</v>
      </c>
      <c r="F44" s="96">
        <v>12295521.010000002</v>
      </c>
      <c r="G44" s="55">
        <v>4117418.1799999997</v>
      </c>
      <c r="H44" s="53">
        <v>2296488.89</v>
      </c>
      <c r="I44" s="113">
        <v>86241529.460000023</v>
      </c>
      <c r="K44" s="167">
        <f>SUM(I34:I44)</f>
        <v>661031169.08120012</v>
      </c>
      <c r="L44" s="168">
        <f t="shared" si="0"/>
        <v>0.96165013334226379</v>
      </c>
      <c r="S44" s="50">
        <v>42125</v>
      </c>
      <c r="T44" s="51">
        <v>8297238.2900000028</v>
      </c>
      <c r="U44" s="52">
        <v>18339746.059999999</v>
      </c>
      <c r="V44" s="53">
        <v>3425933.5</v>
      </c>
      <c r="W44" s="54">
        <v>1869605.9900000002</v>
      </c>
      <c r="X44" s="96">
        <v>12525106.309999999</v>
      </c>
      <c r="Y44" s="55">
        <v>7300661.9100000011</v>
      </c>
      <c r="Z44" s="53">
        <v>2395954.92</v>
      </c>
      <c r="AA44" s="113">
        <v>54154246.980000012</v>
      </c>
      <c r="AC44" s="167">
        <v>687392582.98000002</v>
      </c>
      <c r="AD44" s="168">
        <v>1.0784452111157359</v>
      </c>
    </row>
    <row r="45" spans="1:30" ht="16.5" thickBot="1">
      <c r="A45" s="57">
        <v>42522</v>
      </c>
      <c r="B45" s="51">
        <v>19919296.009999998</v>
      </c>
      <c r="C45" s="52">
        <v>22932895.080000002</v>
      </c>
      <c r="D45" s="58">
        <v>2661691.5000000005</v>
      </c>
      <c r="E45" s="59">
        <v>1232276.06</v>
      </c>
      <c r="F45" s="97">
        <v>17192804.270000003</v>
      </c>
      <c r="G45" s="60">
        <v>5079996.46</v>
      </c>
      <c r="H45" s="53">
        <v>119566.1</v>
      </c>
      <c r="I45" s="115">
        <v>69138525.480000004</v>
      </c>
      <c r="K45" s="169">
        <f>SUM(I34:I45)</f>
        <v>730169694.56120014</v>
      </c>
      <c r="L45" s="170">
        <f t="shared" si="0"/>
        <v>0.97368834601195464</v>
      </c>
      <c r="S45" s="57">
        <v>42156</v>
      </c>
      <c r="T45" s="51">
        <v>16365632.170000002</v>
      </c>
      <c r="U45" s="52">
        <v>25295312.009999998</v>
      </c>
      <c r="V45" s="58">
        <v>2927178</v>
      </c>
      <c r="W45" s="59">
        <v>3226600.3499999996</v>
      </c>
      <c r="X45" s="97">
        <v>11140829.930000002</v>
      </c>
      <c r="Y45" s="60">
        <v>3465279.61</v>
      </c>
      <c r="Z45" s="53">
        <v>87410.559999999998</v>
      </c>
      <c r="AA45" s="115">
        <v>62508242.630000003</v>
      </c>
      <c r="AC45" s="169">
        <v>749900825.61000001</v>
      </c>
      <c r="AD45" s="170">
        <v>1.0426054036191748</v>
      </c>
    </row>
    <row r="46" spans="1:30" ht="21.75" thickTop="1" thickBot="1">
      <c r="A46" s="62" t="s">
        <v>7</v>
      </c>
      <c r="B46" s="63">
        <v>170352686.35999998</v>
      </c>
      <c r="C46" s="64">
        <v>259952129.06999999</v>
      </c>
      <c r="D46" s="65">
        <v>35441349.510000005</v>
      </c>
      <c r="E46" s="66">
        <v>27692655.579999998</v>
      </c>
      <c r="F46" s="67">
        <v>179093960.73000002</v>
      </c>
      <c r="G46" s="68">
        <v>51270968.091200002</v>
      </c>
      <c r="H46" s="69">
        <v>6365945.2199999997</v>
      </c>
      <c r="I46" s="70">
        <v>730169694.56120002</v>
      </c>
      <c r="K46" s="171">
        <f>SUM(I34:I45)</f>
        <v>730169694.56120014</v>
      </c>
      <c r="L46" s="172">
        <f>K46/K31</f>
        <v>0.97368834601195464</v>
      </c>
      <c r="S46" s="62" t="s">
        <v>7</v>
      </c>
      <c r="T46" s="63">
        <v>187860136.59999996</v>
      </c>
      <c r="U46" s="64">
        <v>269900666.66000003</v>
      </c>
      <c r="V46" s="65">
        <v>44633251.330000006</v>
      </c>
      <c r="W46" s="66">
        <v>40745022.350000001</v>
      </c>
      <c r="X46" s="67">
        <v>148321549.28999999</v>
      </c>
      <c r="Y46" s="68">
        <v>52341631.470000006</v>
      </c>
      <c r="Z46" s="69">
        <v>6098567.9099999992</v>
      </c>
      <c r="AA46" s="70">
        <v>749900825.6099999</v>
      </c>
      <c r="AC46" s="171">
        <v>749900825.61000001</v>
      </c>
      <c r="AD46" s="172">
        <v>1.0426054036191748</v>
      </c>
    </row>
    <row r="48" spans="1:30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72" ht="15.6" customHeight="1"/>
    <row r="73" ht="15.6" customHeight="1"/>
    <row r="74" ht="15.6" customHeight="1"/>
    <row r="75" ht="15.6" customHeight="1"/>
    <row r="76" ht="15.6" customHeight="1"/>
    <row r="89" spans="1:30" ht="36.75" thickBot="1">
      <c r="A89" s="34" t="str">
        <f>+'GTA Collections'!A32</f>
        <v>GTA Enforced Tax Collections 2016-2017</v>
      </c>
      <c r="B89" s="35"/>
      <c r="C89" s="35"/>
      <c r="D89" s="35"/>
      <c r="E89" s="35"/>
      <c r="F89" s="35"/>
      <c r="G89" s="35"/>
      <c r="H89" s="35"/>
      <c r="I89" s="35"/>
      <c r="K89" s="35"/>
      <c r="L89" s="35"/>
      <c r="S89" s="34" t="str">
        <f>+'GTA Collections'!S32</f>
        <v>GTA Enforced Tax Collections 2016-2017</v>
      </c>
      <c r="T89" s="35"/>
      <c r="U89" s="35"/>
      <c r="V89" s="35"/>
      <c r="W89" s="35"/>
      <c r="X89" s="35"/>
      <c r="Y89" s="35"/>
      <c r="Z89" s="35"/>
      <c r="AA89" s="35"/>
      <c r="AC89" s="35"/>
      <c r="AD89" s="35"/>
    </row>
    <row r="90" spans="1:30" ht="43.15" customHeight="1" thickBot="1">
      <c r="A90" s="14" t="str">
        <f>+'GTA Collections'!A33</f>
        <v>FY 2016-2017</v>
      </c>
      <c r="B90" s="12" t="s">
        <v>1</v>
      </c>
      <c r="C90" s="13" t="s">
        <v>2</v>
      </c>
      <c r="D90" s="11" t="s">
        <v>3</v>
      </c>
      <c r="E90" s="14" t="s">
        <v>4</v>
      </c>
      <c r="F90" s="15" t="s">
        <v>5</v>
      </c>
      <c r="G90" s="14" t="s">
        <v>25</v>
      </c>
      <c r="H90" s="16" t="s">
        <v>6</v>
      </c>
      <c r="I90" s="17" t="s">
        <v>7</v>
      </c>
      <c r="J90" s="236"/>
      <c r="K90" s="108" t="s">
        <v>34</v>
      </c>
      <c r="L90" s="108" t="s">
        <v>37</v>
      </c>
      <c r="S90" s="14" t="str">
        <f>+'GTA Collections'!S33</f>
        <v>FY 2016-2017</v>
      </c>
      <c r="T90" s="12" t="s">
        <v>1</v>
      </c>
      <c r="U90" s="13" t="s">
        <v>2</v>
      </c>
      <c r="V90" s="11" t="s">
        <v>3</v>
      </c>
      <c r="W90" s="14" t="s">
        <v>4</v>
      </c>
      <c r="X90" s="15" t="s">
        <v>5</v>
      </c>
      <c r="Y90" s="14" t="s">
        <v>25</v>
      </c>
      <c r="Z90" s="16" t="s">
        <v>6</v>
      </c>
      <c r="AA90" s="17" t="s">
        <v>7</v>
      </c>
      <c r="AB90" s="236"/>
      <c r="AC90" s="108" t="s">
        <v>34</v>
      </c>
      <c r="AD90" s="108" t="s">
        <v>37</v>
      </c>
    </row>
    <row r="91" spans="1:30" ht="15.75">
      <c r="A91" s="71">
        <f>+'GTA Collections'!A34</f>
        <v>42552</v>
      </c>
      <c r="B91" s="72">
        <f>+'GTA Collections'!B34</f>
        <v>8663708.5399999991</v>
      </c>
      <c r="C91" s="73">
        <f>+'GTA Collections'!C34</f>
        <v>22154513.470000003</v>
      </c>
      <c r="D91" s="74">
        <f>+'GTA Collections'!D34</f>
        <v>1979395.3200000003</v>
      </c>
      <c r="E91" s="100">
        <f>+'GTA Collections'!E34</f>
        <v>6320750.54</v>
      </c>
      <c r="F91" s="98">
        <f>+'GTA Collections'!F34</f>
        <v>7894300.6400000006</v>
      </c>
      <c r="G91" s="75">
        <f>+'GTA Collections'!G34</f>
        <v>5793877.120000001</v>
      </c>
      <c r="H91" s="74">
        <f>+'GTA Collections'!H34</f>
        <v>242110.25</v>
      </c>
      <c r="I91" s="173">
        <f t="shared" ref="I91:I92" si="1">SUM(B91:H91)</f>
        <v>53048655.88000001</v>
      </c>
      <c r="J91" s="236"/>
      <c r="K91" s="174">
        <f>+I91</f>
        <v>53048655.88000001</v>
      </c>
      <c r="L91" s="175">
        <f t="shared" ref="L91:L92" si="2">K91/K34</f>
        <v>0.8184963719158872</v>
      </c>
      <c r="S91" s="71">
        <f>+'GTA Collections'!S34</f>
        <v>42552</v>
      </c>
      <c r="T91" s="72">
        <f>+'GTA Collections'!T34</f>
        <v>8663708.5399999991</v>
      </c>
      <c r="U91" s="73">
        <f>+'GTA Collections'!U34</f>
        <v>22154513.470000003</v>
      </c>
      <c r="V91" s="74">
        <f>+'GTA Collections'!V34</f>
        <v>1979395.3200000003</v>
      </c>
      <c r="W91" s="100">
        <f>+'GTA Collections'!W34</f>
        <v>6320750.54</v>
      </c>
      <c r="X91" s="98">
        <f>+'GTA Collections'!X34</f>
        <v>7894300.6400000006</v>
      </c>
      <c r="Y91" s="75">
        <f>+'GTA Collections'!Y34</f>
        <v>5793877.120000001</v>
      </c>
      <c r="Z91" s="74">
        <f>+'GTA Collections'!Z34</f>
        <v>242110.25</v>
      </c>
      <c r="AA91" s="173">
        <f t="shared" ref="AA91:AA102" si="3">SUM(T91:Z91)</f>
        <v>53048655.88000001</v>
      </c>
      <c r="AB91" s="236"/>
      <c r="AC91" s="174">
        <f>+AA91</f>
        <v>53048655.88000001</v>
      </c>
      <c r="AD91" s="175">
        <f t="shared" ref="AD91:AD102" si="4">AC91/AC34</f>
        <v>0.72923914659212885</v>
      </c>
    </row>
    <row r="92" spans="1:30" ht="16.5" thickBot="1">
      <c r="A92" s="76">
        <f>+'GTA Collections'!A35</f>
        <v>42583</v>
      </c>
      <c r="B92" s="77">
        <f>+'GTA Collections'!B35</f>
        <v>14521840.559999997</v>
      </c>
      <c r="C92" s="78">
        <f>+'GTA Collections'!C35</f>
        <v>23554400.400000002</v>
      </c>
      <c r="D92" s="79">
        <f>+'GTA Collections'!D35</f>
        <v>2330505.0400000005</v>
      </c>
      <c r="E92" s="101">
        <f>+'GTA Collections'!E35</f>
        <v>1647155.9900000002</v>
      </c>
      <c r="F92" s="99">
        <f>+'GTA Collections'!F35</f>
        <v>10143359.5</v>
      </c>
      <c r="G92" s="80">
        <f>+'GTA Collections'!G35</f>
        <v>3555255</v>
      </c>
      <c r="H92" s="79">
        <f>+'GTA Collections'!H35</f>
        <v>104014.67</v>
      </c>
      <c r="I92" s="176">
        <f t="shared" si="1"/>
        <v>55856531.160000004</v>
      </c>
      <c r="J92" s="236"/>
      <c r="K92" s="237">
        <f>SUM(I91:I92)</f>
        <v>108905187.04000002</v>
      </c>
      <c r="L92" s="238">
        <f t="shared" si="2"/>
        <v>0.93908874212216553</v>
      </c>
      <c r="S92" s="76">
        <f>+'GTA Collections'!S35</f>
        <v>42583</v>
      </c>
      <c r="T92" s="77">
        <f>+'GTA Collections'!T35</f>
        <v>14521840.559999997</v>
      </c>
      <c r="U92" s="78">
        <f>+'GTA Collections'!U35</f>
        <v>23554400.400000002</v>
      </c>
      <c r="V92" s="79">
        <f>+'GTA Collections'!V35</f>
        <v>2330505.0400000005</v>
      </c>
      <c r="W92" s="101">
        <f>+'GTA Collections'!W35</f>
        <v>1647155.9900000002</v>
      </c>
      <c r="X92" s="99">
        <f>+'GTA Collections'!X35</f>
        <v>10143359.5</v>
      </c>
      <c r="Y92" s="80">
        <f>+'GTA Collections'!Y35</f>
        <v>3555255</v>
      </c>
      <c r="Z92" s="79">
        <f>+'GTA Collections'!Z35</f>
        <v>104014.67</v>
      </c>
      <c r="AA92" s="176">
        <f t="shared" si="3"/>
        <v>55856531.160000004</v>
      </c>
      <c r="AB92" s="236"/>
      <c r="AC92" s="237">
        <f>SUM(AA91:AA92)</f>
        <v>108905187.04000002</v>
      </c>
      <c r="AD92" s="238">
        <f t="shared" si="4"/>
        <v>0.80904305954134159</v>
      </c>
    </row>
    <row r="93" spans="1:30" ht="15.75">
      <c r="A93" s="71">
        <f>+'GTA Collections'!A36</f>
        <v>42614</v>
      </c>
      <c r="B93" s="77"/>
      <c r="C93" s="78"/>
      <c r="D93" s="79"/>
      <c r="E93" s="101"/>
      <c r="F93" s="99"/>
      <c r="G93" s="80"/>
      <c r="H93" s="79"/>
      <c r="I93" s="176"/>
      <c r="J93" s="236"/>
      <c r="K93" s="237"/>
      <c r="L93" s="238"/>
      <c r="S93" s="71">
        <f>+'GTA Collections'!S36</f>
        <v>42614</v>
      </c>
      <c r="T93" s="77">
        <f>+'GTA Collections'!T36</f>
        <v>0</v>
      </c>
      <c r="U93" s="78">
        <f>+'GTA Collections'!U36</f>
        <v>0</v>
      </c>
      <c r="V93" s="79">
        <f>+'GTA Collections'!V36</f>
        <v>0</v>
      </c>
      <c r="W93" s="101">
        <f>+'GTA Collections'!W36</f>
        <v>0</v>
      </c>
      <c r="X93" s="99">
        <f>+'GTA Collections'!X36</f>
        <v>0</v>
      </c>
      <c r="Y93" s="80">
        <f>+'GTA Collections'!Y36</f>
        <v>0</v>
      </c>
      <c r="Z93" s="79">
        <f>+'GTA Collections'!Z36</f>
        <v>0</v>
      </c>
      <c r="AA93" s="176">
        <f t="shared" si="3"/>
        <v>0</v>
      </c>
      <c r="AB93" s="236"/>
      <c r="AC93" s="237">
        <f>SUM(AA91:AA93)</f>
        <v>108905187.04000002</v>
      </c>
      <c r="AD93" s="238">
        <f t="shared" si="4"/>
        <v>0.54481372471443057</v>
      </c>
    </row>
    <row r="94" spans="1:30" ht="16.5" thickBot="1">
      <c r="A94" s="76">
        <f>+'GTA Collections'!A37</f>
        <v>42644</v>
      </c>
      <c r="B94" s="77"/>
      <c r="C94" s="78"/>
      <c r="D94" s="79"/>
      <c r="E94" s="101"/>
      <c r="F94" s="99"/>
      <c r="G94" s="80"/>
      <c r="H94" s="79"/>
      <c r="I94" s="176"/>
      <c r="J94" s="239"/>
      <c r="K94" s="237"/>
      <c r="L94" s="238"/>
      <c r="S94" s="76">
        <f>+'GTA Collections'!S37</f>
        <v>42644</v>
      </c>
      <c r="T94" s="77">
        <f>+'GTA Collections'!T37</f>
        <v>0</v>
      </c>
      <c r="U94" s="78">
        <f>+'GTA Collections'!U37</f>
        <v>0</v>
      </c>
      <c r="V94" s="79">
        <f>+'GTA Collections'!V37</f>
        <v>0</v>
      </c>
      <c r="W94" s="101">
        <f>+'GTA Collections'!W37</f>
        <v>0</v>
      </c>
      <c r="X94" s="99">
        <f>+'GTA Collections'!X37</f>
        <v>0</v>
      </c>
      <c r="Y94" s="80">
        <f>+'GTA Collections'!Y37</f>
        <v>0</v>
      </c>
      <c r="Z94" s="79">
        <f>+'GTA Collections'!Z37</f>
        <v>0</v>
      </c>
      <c r="AA94" s="176">
        <f t="shared" si="3"/>
        <v>0</v>
      </c>
      <c r="AB94" s="239"/>
      <c r="AC94" s="237">
        <f>SUM(AA91:AA94)</f>
        <v>108905187.04000002</v>
      </c>
      <c r="AD94" s="238">
        <f t="shared" si="4"/>
        <v>0.39942064925978854</v>
      </c>
    </row>
    <row r="95" spans="1:30" ht="15.75">
      <c r="A95" s="71">
        <f>+'GTA Collections'!A38</f>
        <v>42675</v>
      </c>
      <c r="B95" s="77"/>
      <c r="C95" s="78"/>
      <c r="D95" s="79"/>
      <c r="E95" s="101"/>
      <c r="F95" s="99"/>
      <c r="G95" s="80"/>
      <c r="H95" s="79"/>
      <c r="I95" s="176"/>
      <c r="J95" s="239"/>
      <c r="K95" s="237"/>
      <c r="L95" s="238"/>
      <c r="S95" s="71">
        <f>+'GTA Collections'!S38</f>
        <v>42675</v>
      </c>
      <c r="T95" s="77">
        <f>+'GTA Collections'!T38</f>
        <v>0</v>
      </c>
      <c r="U95" s="78">
        <f>+'GTA Collections'!U38</f>
        <v>0</v>
      </c>
      <c r="V95" s="79">
        <f>+'GTA Collections'!V38</f>
        <v>0</v>
      </c>
      <c r="W95" s="101">
        <f>+'GTA Collections'!W38</f>
        <v>0</v>
      </c>
      <c r="X95" s="99">
        <f>+'GTA Collections'!X38</f>
        <v>0</v>
      </c>
      <c r="Y95" s="80">
        <f>+'GTA Collections'!Y38</f>
        <v>0</v>
      </c>
      <c r="Z95" s="79">
        <f>+'GTA Collections'!Z38</f>
        <v>0</v>
      </c>
      <c r="AA95" s="176">
        <f t="shared" si="3"/>
        <v>0</v>
      </c>
      <c r="AB95" s="239"/>
      <c r="AC95" s="237">
        <f>SUM(AA91:AA95)</f>
        <v>108905187.04000002</v>
      </c>
      <c r="AD95" s="238">
        <f t="shared" si="4"/>
        <v>0.34397644387029558</v>
      </c>
    </row>
    <row r="96" spans="1:30" ht="16.5" thickBot="1">
      <c r="A96" s="76">
        <f>+'GTA Collections'!A39</f>
        <v>42705</v>
      </c>
      <c r="B96" s="77"/>
      <c r="C96" s="78"/>
      <c r="D96" s="79"/>
      <c r="E96" s="101"/>
      <c r="F96" s="99"/>
      <c r="G96" s="80"/>
      <c r="H96" s="79"/>
      <c r="I96" s="176"/>
      <c r="J96" s="236"/>
      <c r="K96" s="237"/>
      <c r="L96" s="238"/>
      <c r="S96" s="76">
        <f>+'GTA Collections'!S39</f>
        <v>42705</v>
      </c>
      <c r="T96" s="77">
        <f>+'GTA Collections'!T39</f>
        <v>0</v>
      </c>
      <c r="U96" s="78">
        <f>+'GTA Collections'!U39</f>
        <v>0</v>
      </c>
      <c r="V96" s="79">
        <f>+'GTA Collections'!V39</f>
        <v>0</v>
      </c>
      <c r="W96" s="101">
        <f>+'GTA Collections'!W39</f>
        <v>0</v>
      </c>
      <c r="X96" s="99">
        <f>+'GTA Collections'!X39</f>
        <v>0</v>
      </c>
      <c r="Y96" s="80">
        <f>+'GTA Collections'!Y39</f>
        <v>0</v>
      </c>
      <c r="Z96" s="79">
        <f>+'GTA Collections'!Z39</f>
        <v>0</v>
      </c>
      <c r="AA96" s="176">
        <f t="shared" si="3"/>
        <v>0</v>
      </c>
      <c r="AB96" s="236" t="s">
        <v>0</v>
      </c>
      <c r="AC96" s="237">
        <f>SUM(AA91:AA96)</f>
        <v>108905187.04000002</v>
      </c>
      <c r="AD96" s="238">
        <f t="shared" si="4"/>
        <v>0.29171696754574605</v>
      </c>
    </row>
    <row r="97" spans="1:30" ht="15.75">
      <c r="A97" s="71">
        <f>+'GTA Collections'!A40</f>
        <v>42736</v>
      </c>
      <c r="B97" s="77"/>
      <c r="C97" s="78"/>
      <c r="D97" s="79"/>
      <c r="E97" s="101"/>
      <c r="F97" s="99"/>
      <c r="G97" s="80"/>
      <c r="H97" s="79"/>
      <c r="I97" s="176"/>
      <c r="J97" s="236"/>
      <c r="K97" s="237"/>
      <c r="L97" s="238"/>
      <c r="S97" s="71">
        <f>+'GTA Collections'!S40</f>
        <v>42736</v>
      </c>
      <c r="T97" s="77">
        <f>+'GTA Collections'!T40</f>
        <v>0</v>
      </c>
      <c r="U97" s="78">
        <f>+'GTA Collections'!U40</f>
        <v>0</v>
      </c>
      <c r="V97" s="79">
        <f>+'GTA Collections'!V40</f>
        <v>0</v>
      </c>
      <c r="W97" s="101">
        <f>+'GTA Collections'!W40</f>
        <v>0</v>
      </c>
      <c r="X97" s="99">
        <f>+'GTA Collections'!X40</f>
        <v>0</v>
      </c>
      <c r="Y97" s="80">
        <f>+'GTA Collections'!Y40</f>
        <v>0</v>
      </c>
      <c r="Z97" s="79">
        <f>+'GTA Collections'!Z40</f>
        <v>0</v>
      </c>
      <c r="AA97" s="176">
        <f t="shared" si="3"/>
        <v>0</v>
      </c>
      <c r="AB97" s="236"/>
      <c r="AC97" s="237">
        <f>SUM(AA91:AA97)</f>
        <v>108905187.04000002</v>
      </c>
      <c r="AD97" s="238">
        <f t="shared" si="4"/>
        <v>0.25498938584768482</v>
      </c>
    </row>
    <row r="98" spans="1:30" ht="16.5" thickBot="1">
      <c r="A98" s="76">
        <f>+'GTA Collections'!A41</f>
        <v>42767</v>
      </c>
      <c r="B98" s="77"/>
      <c r="C98" s="78"/>
      <c r="D98" s="79"/>
      <c r="E98" s="101"/>
      <c r="F98" s="99"/>
      <c r="G98" s="80"/>
      <c r="H98" s="79"/>
      <c r="I98" s="176"/>
      <c r="J98" s="236"/>
      <c r="K98" s="237"/>
      <c r="L98" s="238"/>
      <c r="S98" s="76">
        <f>+'GTA Collections'!S41</f>
        <v>42767</v>
      </c>
      <c r="T98" s="77">
        <f>+'GTA Collections'!T41</f>
        <v>0</v>
      </c>
      <c r="U98" s="78">
        <f>+'GTA Collections'!U41</f>
        <v>0</v>
      </c>
      <c r="V98" s="79">
        <f>+'GTA Collections'!V41</f>
        <v>0</v>
      </c>
      <c r="W98" s="101">
        <f>+'GTA Collections'!W41</f>
        <v>0</v>
      </c>
      <c r="X98" s="99">
        <f>+'GTA Collections'!X41</f>
        <v>0</v>
      </c>
      <c r="Y98" s="80">
        <f>+'GTA Collections'!Y41</f>
        <v>0</v>
      </c>
      <c r="Z98" s="79">
        <f>+'GTA Collections'!Z41</f>
        <v>0</v>
      </c>
      <c r="AA98" s="176">
        <f t="shared" si="3"/>
        <v>0</v>
      </c>
      <c r="AB98" s="236"/>
      <c r="AC98" s="237">
        <f>SUM(AA91:AA98)</f>
        <v>108905187.04000002</v>
      </c>
      <c r="AD98" s="238">
        <f t="shared" si="4"/>
        <v>0.21508271452496686</v>
      </c>
    </row>
    <row r="99" spans="1:30" ht="15.75">
      <c r="A99" s="71">
        <f>+'GTA Collections'!A42</f>
        <v>42795</v>
      </c>
      <c r="B99" s="77"/>
      <c r="C99" s="78"/>
      <c r="D99" s="79"/>
      <c r="E99" s="101"/>
      <c r="F99" s="99"/>
      <c r="G99" s="80"/>
      <c r="H99" s="79"/>
      <c r="I99" s="176"/>
      <c r="J99" s="236"/>
      <c r="K99" s="237"/>
      <c r="L99" s="238"/>
      <c r="S99" s="71">
        <f>+'GTA Collections'!S42</f>
        <v>42795</v>
      </c>
      <c r="T99" s="77">
        <f>+'GTA Collections'!T42</f>
        <v>0</v>
      </c>
      <c r="U99" s="78">
        <f>+'GTA Collections'!U42</f>
        <v>0</v>
      </c>
      <c r="V99" s="79">
        <f>+'GTA Collections'!V42</f>
        <v>0</v>
      </c>
      <c r="W99" s="101">
        <f>+'GTA Collections'!W42</f>
        <v>0</v>
      </c>
      <c r="X99" s="99">
        <f>+'GTA Collections'!X42</f>
        <v>0</v>
      </c>
      <c r="Y99" s="80">
        <f>+'GTA Collections'!Y42</f>
        <v>0</v>
      </c>
      <c r="Z99" s="79">
        <f>+'GTA Collections'!Z42</f>
        <v>0</v>
      </c>
      <c r="AA99" s="176">
        <f t="shared" si="3"/>
        <v>0</v>
      </c>
      <c r="AB99" s="236"/>
      <c r="AC99" s="237">
        <f>SUM(AA91:AA99)</f>
        <v>108905187.04000002</v>
      </c>
      <c r="AD99" s="238">
        <f t="shared" si="4"/>
        <v>0.18813315203658168</v>
      </c>
    </row>
    <row r="100" spans="1:30" ht="16.5" thickBot="1">
      <c r="A100" s="76">
        <f>+'GTA Collections'!A43</f>
        <v>42826</v>
      </c>
      <c r="B100" s="77"/>
      <c r="C100" s="78"/>
      <c r="D100" s="79"/>
      <c r="E100" s="101"/>
      <c r="F100" s="99"/>
      <c r="G100" s="80"/>
      <c r="H100" s="79"/>
      <c r="I100" s="176"/>
      <c r="J100" s="236"/>
      <c r="K100" s="237"/>
      <c r="L100" s="238"/>
      <c r="S100" s="76">
        <f>+'GTA Collections'!S43</f>
        <v>42826</v>
      </c>
      <c r="T100" s="77">
        <f>+'GTA Collections'!T43</f>
        <v>0</v>
      </c>
      <c r="U100" s="78">
        <f>+'GTA Collections'!U43</f>
        <v>0</v>
      </c>
      <c r="V100" s="79">
        <f>+'GTA Collections'!V43</f>
        <v>0</v>
      </c>
      <c r="W100" s="101">
        <f>+'GTA Collections'!W43</f>
        <v>0</v>
      </c>
      <c r="X100" s="99">
        <f>+'GTA Collections'!X43</f>
        <v>0</v>
      </c>
      <c r="Y100" s="80">
        <f>+'GTA Collections'!Y43</f>
        <v>0</v>
      </c>
      <c r="Z100" s="79">
        <f>+'GTA Collections'!Z43</f>
        <v>0</v>
      </c>
      <c r="AA100" s="176">
        <f t="shared" si="3"/>
        <v>0</v>
      </c>
      <c r="AB100" s="236"/>
      <c r="AC100" s="237">
        <f>SUM(AA91:AA100)</f>
        <v>108905187.04000002</v>
      </c>
      <c r="AD100" s="238">
        <f t="shared" si="4"/>
        <v>0.17198135496332304</v>
      </c>
    </row>
    <row r="101" spans="1:30" ht="15.75">
      <c r="A101" s="71">
        <f>+'GTA Collections'!A44</f>
        <v>42856</v>
      </c>
      <c r="B101" s="77"/>
      <c r="C101" s="78"/>
      <c r="D101" s="79"/>
      <c r="E101" s="101"/>
      <c r="F101" s="99"/>
      <c r="G101" s="80"/>
      <c r="H101" s="79"/>
      <c r="I101" s="176"/>
      <c r="J101" s="236"/>
      <c r="K101" s="237"/>
      <c r="L101" s="238"/>
      <c r="S101" s="71">
        <f>+'GTA Collections'!S44</f>
        <v>42856</v>
      </c>
      <c r="T101" s="77">
        <f>+'GTA Collections'!T44</f>
        <v>0</v>
      </c>
      <c r="U101" s="78">
        <f>+'GTA Collections'!U44</f>
        <v>0</v>
      </c>
      <c r="V101" s="79">
        <f>+'GTA Collections'!V44</f>
        <v>0</v>
      </c>
      <c r="W101" s="101">
        <f>+'GTA Collections'!W44</f>
        <v>0</v>
      </c>
      <c r="X101" s="99">
        <f>+'GTA Collections'!X44</f>
        <v>0</v>
      </c>
      <c r="Y101" s="80">
        <f>+'GTA Collections'!Y44</f>
        <v>0</v>
      </c>
      <c r="Z101" s="79">
        <f>+'GTA Collections'!Z44</f>
        <v>0</v>
      </c>
      <c r="AA101" s="176">
        <f t="shared" si="3"/>
        <v>0</v>
      </c>
      <c r="AB101" s="236"/>
      <c r="AC101" s="237">
        <f>SUM(AA91:AA101)</f>
        <v>108905187.04000002</v>
      </c>
      <c r="AD101" s="238">
        <f t="shared" si="4"/>
        <v>0.15843229871330844</v>
      </c>
    </row>
    <row r="102" spans="1:30" ht="16.5" thickBot="1">
      <c r="A102" s="76">
        <f>+'GTA Collections'!A45</f>
        <v>42887</v>
      </c>
      <c r="B102" s="77"/>
      <c r="C102" s="78"/>
      <c r="D102" s="79"/>
      <c r="E102" s="101"/>
      <c r="F102" s="99"/>
      <c r="G102" s="80"/>
      <c r="H102" s="79"/>
      <c r="I102" s="176"/>
      <c r="J102" s="236"/>
      <c r="K102" s="237"/>
      <c r="L102" s="238"/>
      <c r="S102" s="76">
        <f>+'GTA Collections'!S45</f>
        <v>42887</v>
      </c>
      <c r="T102" s="77">
        <f>+'GTA Collections'!T45</f>
        <v>0</v>
      </c>
      <c r="U102" s="78">
        <f>+'GTA Collections'!U45</f>
        <v>0</v>
      </c>
      <c r="V102" s="79">
        <f>+'GTA Collections'!V45</f>
        <v>0</v>
      </c>
      <c r="W102" s="101">
        <f>+'GTA Collections'!W45</f>
        <v>0</v>
      </c>
      <c r="X102" s="99">
        <f>+'GTA Collections'!X45</f>
        <v>0</v>
      </c>
      <c r="Y102" s="80">
        <f>+'GTA Collections'!Y45</f>
        <v>0</v>
      </c>
      <c r="Z102" s="79">
        <f>+'GTA Collections'!Z45</f>
        <v>0</v>
      </c>
      <c r="AA102" s="176">
        <f t="shared" si="3"/>
        <v>0</v>
      </c>
      <c r="AB102" s="236"/>
      <c r="AC102" s="237">
        <f>SUM(AA91:AA102)</f>
        <v>108905187.04000002</v>
      </c>
      <c r="AD102" s="238">
        <f t="shared" si="4"/>
        <v>0.14522611966910703</v>
      </c>
    </row>
    <row r="103" spans="1:30" ht="21.75" thickTop="1" thickBot="1">
      <c r="A103" s="82" t="s">
        <v>7</v>
      </c>
      <c r="B103" s="83">
        <f t="shared" ref="B103:G103" si="5">SUM(B91:B102)</f>
        <v>23185549.099999994</v>
      </c>
      <c r="C103" s="84">
        <f t="shared" si="5"/>
        <v>45708913.870000005</v>
      </c>
      <c r="D103" s="85">
        <f t="shared" si="5"/>
        <v>4309900.3600000013</v>
      </c>
      <c r="E103" s="102">
        <f t="shared" si="5"/>
        <v>7967906.5300000003</v>
      </c>
      <c r="F103" s="86">
        <f t="shared" si="5"/>
        <v>18037660.140000001</v>
      </c>
      <c r="G103" s="87">
        <f t="shared" si="5"/>
        <v>9349132.120000001</v>
      </c>
      <c r="H103" s="85">
        <f>SUM(H91:H102)</f>
        <v>346124.92</v>
      </c>
      <c r="I103" s="88">
        <f>SUM(B103:H103)</f>
        <v>108905187.04000001</v>
      </c>
      <c r="J103" s="236"/>
      <c r="K103" s="240"/>
      <c r="L103" s="241"/>
      <c r="S103" s="82" t="s">
        <v>7</v>
      </c>
      <c r="T103" s="83">
        <f t="shared" ref="T103:Y103" si="6">SUM(T91:T102)</f>
        <v>23185549.099999994</v>
      </c>
      <c r="U103" s="84">
        <f t="shared" si="6"/>
        <v>45708913.870000005</v>
      </c>
      <c r="V103" s="85">
        <f t="shared" si="6"/>
        <v>4309900.3600000013</v>
      </c>
      <c r="W103" s="102">
        <f t="shared" si="6"/>
        <v>7967906.5300000003</v>
      </c>
      <c r="X103" s="86">
        <f t="shared" si="6"/>
        <v>18037660.140000001</v>
      </c>
      <c r="Y103" s="87">
        <f t="shared" si="6"/>
        <v>9349132.120000001</v>
      </c>
      <c r="Z103" s="85">
        <f>SUM(Z91:Z102)</f>
        <v>346124.92</v>
      </c>
      <c r="AA103" s="88">
        <f>SUM(T103:Z103)</f>
        <v>108905187.04000001</v>
      </c>
      <c r="AB103" s="236"/>
      <c r="AC103" s="240">
        <f>+AC102</f>
        <v>108905187.04000002</v>
      </c>
      <c r="AD103" s="241">
        <f>+AD102</f>
        <v>0.14522611966910703</v>
      </c>
    </row>
    <row r="104" spans="1:30" ht="18.75">
      <c r="A104" s="89" t="str">
        <f>+'GTA Collections'!A47</f>
        <v>YTD 15-16</v>
      </c>
      <c r="B104" s="90">
        <f>+'GTA Collections'!B47</f>
        <v>27485364.220000006</v>
      </c>
      <c r="C104" s="90">
        <f>+'GTA Collections'!C47</f>
        <v>41031152.309999995</v>
      </c>
      <c r="D104" s="90">
        <f>+'GTA Collections'!D47</f>
        <v>6492298.1200000001</v>
      </c>
      <c r="E104" s="90">
        <f>+'GTA Collections'!E47</f>
        <v>4666315.5300000012</v>
      </c>
      <c r="F104" s="90">
        <f>+'GTA Collections'!F47</f>
        <v>21089708.190000001</v>
      </c>
      <c r="G104" s="90">
        <f>+'GTA Collections'!G47</f>
        <v>14926920.390000001</v>
      </c>
      <c r="H104" s="90">
        <f>+'GTA Collections'!H47</f>
        <v>277246.25</v>
      </c>
      <c r="I104" s="91">
        <f>+'GTA Collections'!I47</f>
        <v>115969005.01000001</v>
      </c>
      <c r="J104" s="236"/>
      <c r="K104" s="91"/>
      <c r="L104" s="181"/>
      <c r="S104" s="89" t="str">
        <f>+'GTA Collections'!S47</f>
        <v>YTD 15-16</v>
      </c>
      <c r="T104" s="90">
        <f>+'GTA Collections'!T47</f>
        <v>27485364.220000006</v>
      </c>
      <c r="U104" s="90">
        <f>+'GTA Collections'!U47</f>
        <v>41031152.309999995</v>
      </c>
      <c r="V104" s="90">
        <f>+'GTA Collections'!V47</f>
        <v>6492298.1200000001</v>
      </c>
      <c r="W104" s="90">
        <f>+'GTA Collections'!W47</f>
        <v>4666315.5300000012</v>
      </c>
      <c r="X104" s="90">
        <f>+'GTA Collections'!X47</f>
        <v>21089708.190000001</v>
      </c>
      <c r="Y104" s="90">
        <f>+'GTA Collections'!Y47</f>
        <v>14926920.390000001</v>
      </c>
      <c r="Z104" s="90">
        <f>+'GTA Collections'!Z47</f>
        <v>277246.25</v>
      </c>
      <c r="AA104" s="91">
        <f>+'GTA Collections'!AA47</f>
        <v>115969005.01000001</v>
      </c>
      <c r="AB104" s="236"/>
      <c r="AC104" s="91"/>
      <c r="AD104" s="181"/>
    </row>
    <row r="105" spans="1:30" ht="15.75">
      <c r="A105" s="92" t="str">
        <f>+'GTA Collections'!A48</f>
        <v>%</v>
      </c>
      <c r="B105" s="93">
        <f>+'GTA Collections'!B48</f>
        <v>0.84355982749280045</v>
      </c>
      <c r="C105" s="93">
        <f>+'GTA Collections'!C48</f>
        <v>1.1140051228553958</v>
      </c>
      <c r="D105" s="93">
        <f>+'GTA Collections'!D48</f>
        <v>0.66384819063114764</v>
      </c>
      <c r="E105" s="93">
        <f>+'GTA Collections'!E48</f>
        <v>1.7075370233268383</v>
      </c>
      <c r="F105" s="93">
        <f>+'GTA Collections'!F48</f>
        <v>0.85528258511195643</v>
      </c>
      <c r="G105" s="93">
        <f>+'GTA Collections'!G48</f>
        <v>0.62632692315176208</v>
      </c>
      <c r="H105" s="93">
        <f>+'GTA Collections'!H48</f>
        <v>1.2484385992596834</v>
      </c>
      <c r="I105" s="93">
        <f>+'GTA Collections'!I48</f>
        <v>0.93908874212216542</v>
      </c>
      <c r="J105" s="236"/>
      <c r="K105" s="93"/>
      <c r="L105" s="93"/>
      <c r="S105" s="92" t="str">
        <f>+'GTA Collections'!S48</f>
        <v>%</v>
      </c>
      <c r="T105" s="93">
        <f>+'GTA Collections'!T48</f>
        <v>0.84355982749280045</v>
      </c>
      <c r="U105" s="93">
        <f>+'GTA Collections'!U48</f>
        <v>1.1140051228553958</v>
      </c>
      <c r="V105" s="93">
        <f>+'GTA Collections'!V48</f>
        <v>0.66384819063114764</v>
      </c>
      <c r="W105" s="93">
        <f>+'GTA Collections'!W48</f>
        <v>1.7075370233268383</v>
      </c>
      <c r="X105" s="93">
        <f>+'GTA Collections'!X48</f>
        <v>0.85528258511195643</v>
      </c>
      <c r="Y105" s="93">
        <f>+'GTA Collections'!Y48</f>
        <v>0.62632692315176208</v>
      </c>
      <c r="Z105" s="93">
        <f>+'GTA Collections'!Z48</f>
        <v>1.2484385992596834</v>
      </c>
      <c r="AA105" s="93">
        <f>+'GTA Collections'!AA48</f>
        <v>0.93908874212216542</v>
      </c>
      <c r="AB105" s="236"/>
      <c r="AC105" s="93"/>
      <c r="AD105" s="93"/>
    </row>
    <row r="108" spans="1:30">
      <c r="A108" t="s">
        <v>39</v>
      </c>
      <c r="B108" t="str">
        <f>+B17</f>
        <v>Receivables Management</v>
      </c>
      <c r="C108" t="str">
        <f>+F17</f>
        <v>Compliance Determination</v>
      </c>
    </row>
    <row r="109" spans="1:30">
      <c r="A109" t="str">
        <f>+A2</f>
        <v>FY 2013-2014</v>
      </c>
      <c r="B109" s="104">
        <f>SUM(B15:E15)</f>
        <v>480618768.11000013</v>
      </c>
      <c r="C109" s="104">
        <f>SUM(F15:H15)</f>
        <v>238637839.43000001</v>
      </c>
      <c r="D109" s="104">
        <f>SUM(B109:C109)</f>
        <v>719256607.5400002</v>
      </c>
    </row>
    <row r="110" spans="1:30">
      <c r="A110" t="str">
        <f>+A18</f>
        <v>FY 2014-2015</v>
      </c>
      <c r="B110" s="104">
        <f>SUM(B31:E31)</f>
        <v>543139076.93999994</v>
      </c>
      <c r="C110" s="104">
        <f>SUM(F31:H31)</f>
        <v>206761748.66999999</v>
      </c>
      <c r="D110" s="104">
        <f>SUM(B110:C110)</f>
        <v>749900825.6099999</v>
      </c>
    </row>
    <row r="111" spans="1:30">
      <c r="A111" t="str">
        <f>+A33</f>
        <v>FY 2015-2016</v>
      </c>
      <c r="B111" s="104">
        <f>SUM(B46:E46)</f>
        <v>493438820.51999992</v>
      </c>
      <c r="C111" s="104">
        <f>SUM(F46:H46)</f>
        <v>236730874.04120001</v>
      </c>
      <c r="D111" s="104">
        <f>SUM(B111:C111)</f>
        <v>730169694.5611999</v>
      </c>
    </row>
    <row r="112" spans="1:30">
      <c r="A112" s="236" t="str">
        <f>+A90</f>
        <v>FY 2016-2017</v>
      </c>
      <c r="B112" s="104">
        <f>SUM(B103:E103)</f>
        <v>81172269.859999999</v>
      </c>
      <c r="C112" s="104">
        <f>SUM(F103:H103)</f>
        <v>27732917.180000003</v>
      </c>
      <c r="D112" s="104">
        <f>SUM(B112:C112)</f>
        <v>108905187.04000001</v>
      </c>
    </row>
    <row r="114" spans="1:9">
      <c r="A114" t="s">
        <v>39</v>
      </c>
      <c r="B114" t="s">
        <v>35</v>
      </c>
      <c r="C114" t="s">
        <v>36</v>
      </c>
    </row>
    <row r="115" spans="1:9">
      <c r="A115" t="str">
        <f>+A109</f>
        <v>FY 2013-2014</v>
      </c>
      <c r="B115" s="104">
        <f t="shared" ref="B115:D118" si="7">B109/1000000</f>
        <v>480.61876811000013</v>
      </c>
      <c r="C115" s="104">
        <f t="shared" si="7"/>
        <v>238.63783943000001</v>
      </c>
      <c r="D115" s="104">
        <f t="shared" si="7"/>
        <v>719.25660754000023</v>
      </c>
    </row>
    <row r="116" spans="1:9">
      <c r="A116" t="str">
        <f t="shared" ref="A116:A118" si="8">+A110</f>
        <v>FY 2014-2015</v>
      </c>
      <c r="B116" s="104">
        <f t="shared" si="7"/>
        <v>543.13907693999988</v>
      </c>
      <c r="C116" s="104">
        <f t="shared" si="7"/>
        <v>206.76174866999997</v>
      </c>
      <c r="D116" s="104">
        <f t="shared" si="7"/>
        <v>749.90082560999986</v>
      </c>
    </row>
    <row r="117" spans="1:9">
      <c r="A117" t="str">
        <f t="shared" si="8"/>
        <v>FY 2015-2016</v>
      </c>
      <c r="B117" s="104">
        <f t="shared" si="7"/>
        <v>493.43882051999992</v>
      </c>
      <c r="C117" s="104">
        <f t="shared" si="7"/>
        <v>236.73087404120002</v>
      </c>
      <c r="D117" s="104">
        <f t="shared" si="7"/>
        <v>730.16969456119989</v>
      </c>
    </row>
    <row r="118" spans="1:9">
      <c r="A118" t="str">
        <f t="shared" si="8"/>
        <v>FY 2016-2017</v>
      </c>
      <c r="B118" s="104">
        <f t="shared" si="7"/>
        <v>81.17226986</v>
      </c>
      <c r="C118" s="104">
        <f t="shared" si="7"/>
        <v>27.732917180000005</v>
      </c>
      <c r="D118" s="104">
        <f t="shared" si="7"/>
        <v>108.90518704</v>
      </c>
    </row>
    <row r="120" spans="1:9">
      <c r="B120" t="s">
        <v>35</v>
      </c>
      <c r="F120" t="s">
        <v>36</v>
      </c>
    </row>
    <row r="121" spans="1:9">
      <c r="A121" t="s">
        <v>39</v>
      </c>
      <c r="B121" t="s">
        <v>1</v>
      </c>
      <c r="C121" t="s">
        <v>2</v>
      </c>
      <c r="D121" t="s">
        <v>3</v>
      </c>
      <c r="E121" t="s">
        <v>40</v>
      </c>
      <c r="F121" t="s">
        <v>5</v>
      </c>
      <c r="G121" t="s">
        <v>25</v>
      </c>
      <c r="H121" t="s">
        <v>41</v>
      </c>
    </row>
    <row r="122" spans="1:9">
      <c r="A122" t="str">
        <f>+A109</f>
        <v>FY 2013-2014</v>
      </c>
      <c r="B122" s="104">
        <f t="shared" ref="B122:H122" si="9">+B15</f>
        <v>165634704.99000001</v>
      </c>
      <c r="C122" s="104">
        <f t="shared" si="9"/>
        <v>222330946.56000003</v>
      </c>
      <c r="D122" s="104">
        <f t="shared" si="9"/>
        <v>57711291.030000009</v>
      </c>
      <c r="E122" s="104">
        <f t="shared" si="9"/>
        <v>34941825.530000001</v>
      </c>
      <c r="F122" s="104">
        <f t="shared" si="9"/>
        <v>192770467.55000001</v>
      </c>
      <c r="G122" s="104">
        <f t="shared" si="9"/>
        <v>39917655.589999996</v>
      </c>
      <c r="H122" s="104">
        <f t="shared" si="9"/>
        <v>5949716.2899999991</v>
      </c>
      <c r="I122" s="104">
        <f>SUM(B122:H122)</f>
        <v>719256607.54000008</v>
      </c>
    </row>
    <row r="123" spans="1:9">
      <c r="A123" t="str">
        <f t="shared" ref="A123:A125" si="10">+A110</f>
        <v>FY 2014-2015</v>
      </c>
      <c r="B123" s="104">
        <f t="shared" ref="B123:H123" si="11">+B31</f>
        <v>187860136.59999996</v>
      </c>
      <c r="C123" s="104">
        <f t="shared" si="11"/>
        <v>269900666.66000003</v>
      </c>
      <c r="D123" s="104">
        <f t="shared" si="11"/>
        <v>44633251.330000006</v>
      </c>
      <c r="E123" s="104">
        <f t="shared" si="11"/>
        <v>40745022.350000001</v>
      </c>
      <c r="F123" s="104">
        <f t="shared" si="11"/>
        <v>148321549.28999999</v>
      </c>
      <c r="G123" s="104">
        <f t="shared" si="11"/>
        <v>52341631.470000006</v>
      </c>
      <c r="H123" s="104">
        <f t="shared" si="11"/>
        <v>6098567.9099999992</v>
      </c>
      <c r="I123" s="104">
        <f t="shared" ref="I123:I125" si="12">SUM(B123:H123)</f>
        <v>749900825.6099999</v>
      </c>
    </row>
    <row r="124" spans="1:9">
      <c r="A124" t="str">
        <f t="shared" si="10"/>
        <v>FY 2015-2016</v>
      </c>
      <c r="B124" s="104">
        <f t="shared" ref="B124:H124" si="13">+B46</f>
        <v>170352686.35999998</v>
      </c>
      <c r="C124" s="104">
        <f t="shared" si="13"/>
        <v>259952129.06999999</v>
      </c>
      <c r="D124" s="104">
        <f t="shared" si="13"/>
        <v>35441349.510000005</v>
      </c>
      <c r="E124" s="104">
        <f t="shared" si="13"/>
        <v>27692655.579999998</v>
      </c>
      <c r="F124" s="104">
        <f t="shared" si="13"/>
        <v>179093960.73000002</v>
      </c>
      <c r="G124" s="104">
        <f t="shared" si="13"/>
        <v>51270968.091200002</v>
      </c>
      <c r="H124" s="104">
        <f t="shared" si="13"/>
        <v>6365945.2199999997</v>
      </c>
      <c r="I124" s="104">
        <f t="shared" si="12"/>
        <v>730169694.56120002</v>
      </c>
    </row>
    <row r="125" spans="1:9">
      <c r="A125" t="str">
        <f t="shared" si="10"/>
        <v>FY 2016-2017</v>
      </c>
      <c r="B125" s="104">
        <f t="shared" ref="B125:H125" si="14">+B103</f>
        <v>23185549.099999994</v>
      </c>
      <c r="C125" s="104">
        <f t="shared" si="14"/>
        <v>45708913.870000005</v>
      </c>
      <c r="D125" s="104">
        <f t="shared" si="14"/>
        <v>4309900.3600000013</v>
      </c>
      <c r="E125" s="104">
        <f t="shared" si="14"/>
        <v>7967906.5300000003</v>
      </c>
      <c r="F125" s="104">
        <f t="shared" si="14"/>
        <v>18037660.140000001</v>
      </c>
      <c r="G125" s="104">
        <f t="shared" si="14"/>
        <v>9349132.120000001</v>
      </c>
      <c r="H125" s="104">
        <f t="shared" si="14"/>
        <v>346124.92</v>
      </c>
      <c r="I125" s="104">
        <f t="shared" si="12"/>
        <v>108905187.04000001</v>
      </c>
    </row>
    <row r="126" spans="1:9">
      <c r="B126" t="s">
        <v>35</v>
      </c>
      <c r="F126" t="s">
        <v>36</v>
      </c>
    </row>
    <row r="127" spans="1:9">
      <c r="A127" t="s">
        <v>39</v>
      </c>
      <c r="B127" t="s">
        <v>1</v>
      </c>
      <c r="C127" t="s">
        <v>2</v>
      </c>
      <c r="D127" t="s">
        <v>3</v>
      </c>
      <c r="E127" t="s">
        <v>40</v>
      </c>
      <c r="F127" t="s">
        <v>5</v>
      </c>
      <c r="G127" t="s">
        <v>25</v>
      </c>
      <c r="H127" t="s">
        <v>41</v>
      </c>
    </row>
    <row r="128" spans="1:9">
      <c r="A128" t="str">
        <f>+A109</f>
        <v>FY 2013-2014</v>
      </c>
      <c r="B128" s="104">
        <f>B122/1000000</f>
        <v>165.63470499000002</v>
      </c>
      <c r="C128" s="104">
        <f t="shared" ref="C128:H128" si="15">C122/1000000</f>
        <v>222.33094656000003</v>
      </c>
      <c r="D128" s="104">
        <f t="shared" si="15"/>
        <v>57.711291030000005</v>
      </c>
      <c r="E128" s="104">
        <f t="shared" si="15"/>
        <v>34.941825530000003</v>
      </c>
      <c r="F128" s="104">
        <f t="shared" si="15"/>
        <v>192.77046755000001</v>
      </c>
      <c r="G128" s="104">
        <f t="shared" si="15"/>
        <v>39.917655589999995</v>
      </c>
      <c r="H128" s="104">
        <f t="shared" si="15"/>
        <v>5.9497162899999987</v>
      </c>
      <c r="I128" s="104">
        <f>SUM(B128:H128)</f>
        <v>719.25660754</v>
      </c>
    </row>
    <row r="129" spans="1:12">
      <c r="A129" t="str">
        <f t="shared" ref="A129:A131" si="16">+A110</f>
        <v>FY 2014-2015</v>
      </c>
      <c r="B129" s="104">
        <f t="shared" ref="B129:H131" si="17">B123/1000000</f>
        <v>187.86013659999998</v>
      </c>
      <c r="C129" s="104">
        <f t="shared" si="17"/>
        <v>269.90066666000001</v>
      </c>
      <c r="D129" s="104">
        <f t="shared" si="17"/>
        <v>44.633251330000007</v>
      </c>
      <c r="E129" s="104">
        <f t="shared" si="17"/>
        <v>40.745022349999999</v>
      </c>
      <c r="F129" s="104">
        <f t="shared" si="17"/>
        <v>148.32154928999998</v>
      </c>
      <c r="G129" s="104">
        <f t="shared" si="17"/>
        <v>52.341631470000003</v>
      </c>
      <c r="H129" s="104">
        <f t="shared" si="17"/>
        <v>6.098567909999999</v>
      </c>
      <c r="I129" s="104">
        <f t="shared" ref="I129:I131" si="18">SUM(B129:H129)</f>
        <v>749.90082561000008</v>
      </c>
    </row>
    <row r="130" spans="1:12">
      <c r="A130" t="str">
        <f t="shared" si="16"/>
        <v>FY 2015-2016</v>
      </c>
      <c r="B130" s="104">
        <f t="shared" si="17"/>
        <v>170.35268635999998</v>
      </c>
      <c r="C130" s="104">
        <f t="shared" si="17"/>
        <v>259.95212907000001</v>
      </c>
      <c r="D130" s="104">
        <f t="shared" si="17"/>
        <v>35.441349510000002</v>
      </c>
      <c r="E130" s="104">
        <f t="shared" si="17"/>
        <v>27.692655579999997</v>
      </c>
      <c r="F130" s="104">
        <f t="shared" si="17"/>
        <v>179.09396073000002</v>
      </c>
      <c r="G130" s="104">
        <f t="shared" si="17"/>
        <v>51.270968091200004</v>
      </c>
      <c r="H130" s="104">
        <f t="shared" si="17"/>
        <v>6.3659452199999995</v>
      </c>
      <c r="I130" s="104">
        <f t="shared" si="18"/>
        <v>730.16969456119989</v>
      </c>
    </row>
    <row r="131" spans="1:12">
      <c r="A131" t="str">
        <f t="shared" si="16"/>
        <v>FY 2016-2017</v>
      </c>
      <c r="B131" s="104">
        <f t="shared" si="17"/>
        <v>23.185549099999996</v>
      </c>
      <c r="C131" s="104">
        <f t="shared" si="17"/>
        <v>45.708913870000003</v>
      </c>
      <c r="D131" s="104">
        <f t="shared" si="17"/>
        <v>4.3099003600000012</v>
      </c>
      <c r="E131" s="104">
        <f t="shared" si="17"/>
        <v>7.9679065300000005</v>
      </c>
      <c r="F131" s="104">
        <f t="shared" si="17"/>
        <v>18.03766014</v>
      </c>
      <c r="G131" s="104">
        <f t="shared" si="17"/>
        <v>9.3491321200000002</v>
      </c>
      <c r="H131" s="104">
        <f t="shared" si="17"/>
        <v>0.34612492</v>
      </c>
      <c r="I131" s="104">
        <f t="shared" si="18"/>
        <v>108.90518703999999</v>
      </c>
    </row>
    <row r="132" spans="1:12">
      <c r="B132" s="104"/>
      <c r="C132" s="104"/>
      <c r="D132" s="104"/>
      <c r="E132" s="104"/>
      <c r="F132" s="104"/>
      <c r="G132" s="104"/>
      <c r="H132" s="104"/>
      <c r="I132" s="104"/>
    </row>
    <row r="133" spans="1:12" ht="16.5" thickBot="1">
      <c r="A133" s="76">
        <v>41791</v>
      </c>
      <c r="B133" s="229">
        <f>+'GTA Collections'!B76</f>
        <v>10808224.279999997</v>
      </c>
      <c r="C133" s="230">
        <f>+'GTA Collections'!C76</f>
        <v>20957269.249999996</v>
      </c>
      <c r="D133" s="231">
        <f>+'GTA Collections'!D76</f>
        <v>2629957.7800000007</v>
      </c>
      <c r="E133" s="232">
        <f>+'GTA Collections'!E76</f>
        <v>1520951.29</v>
      </c>
      <c r="F133" s="233">
        <f>+'GTA Collections'!F76</f>
        <v>7040556.1500000004</v>
      </c>
      <c r="G133" s="234">
        <f>+'GTA Collections'!G76</f>
        <v>3125672.0899999994</v>
      </c>
      <c r="H133" s="231">
        <f>+'GTA Collections'!H76</f>
        <v>1527144.65</v>
      </c>
      <c r="I133" s="235">
        <f t="shared" ref="I133" si="19">SUM(B133:H133)</f>
        <v>47609775.489999987</v>
      </c>
      <c r="K133" s="177">
        <f>SUM(I122:I133)</f>
        <v>2355844398.4735146</v>
      </c>
      <c r="L133" s="178" t="e">
        <f t="shared" ref="L133:L134" si="20">K133/K76</f>
        <v>#DIV/0!</v>
      </c>
    </row>
    <row r="134" spans="1:12" ht="21.75" thickTop="1" thickBot="1">
      <c r="A134" s="82" t="s">
        <v>7</v>
      </c>
      <c r="B134" s="83">
        <f t="shared" ref="B134:G134" si="21">SUM(B122:B133)</f>
        <v>557841848.36307704</v>
      </c>
      <c r="C134" s="84">
        <f t="shared" si="21"/>
        <v>818850723.30265629</v>
      </c>
      <c r="D134" s="85">
        <f t="shared" si="21"/>
        <v>144725892.10579225</v>
      </c>
      <c r="E134" s="102">
        <f t="shared" si="21"/>
        <v>112868472.62740999</v>
      </c>
      <c r="F134" s="86">
        <f t="shared" si="21"/>
        <v>545264732.08363771</v>
      </c>
      <c r="G134" s="87">
        <f t="shared" si="21"/>
        <v>156005212.24058726</v>
      </c>
      <c r="H134" s="85">
        <f>SUM(H122:H133)</f>
        <v>20287517.750354338</v>
      </c>
      <c r="I134" s="88">
        <f>SUM(B134:H134)</f>
        <v>2355844398.473515</v>
      </c>
      <c r="K134" s="179">
        <f>SUM(I122:I133)</f>
        <v>2355844398.4735146</v>
      </c>
      <c r="L134" s="180" t="e">
        <f t="shared" si="20"/>
        <v>#DIV/0!</v>
      </c>
    </row>
    <row r="135" spans="1:12" ht="18.75">
      <c r="A135" s="89">
        <f>+'GTA Collections'!A78</f>
        <v>42491</v>
      </c>
      <c r="B135" s="90">
        <f>+'GTA Collections'!B78</f>
        <v>8158349.3799999999</v>
      </c>
      <c r="C135" s="90">
        <f>+'GTA Collections'!C78</f>
        <v>16738256.75</v>
      </c>
      <c r="D135" s="90">
        <f>+'GTA Collections'!D78</f>
        <v>2066026.7800000005</v>
      </c>
      <c r="E135" s="90">
        <f>+'GTA Collections'!E78</f>
        <v>1542882.22</v>
      </c>
      <c r="F135" s="90">
        <f>+'GTA Collections'!F78</f>
        <v>7157825.4500000011</v>
      </c>
      <c r="G135" s="90">
        <f>+'GTA Collections'!G78</f>
        <v>4041298.69</v>
      </c>
      <c r="H135" s="90">
        <f>+'GTA Collections'!H78</f>
        <v>2296488.89</v>
      </c>
      <c r="I135" s="91">
        <f>+'GTA Collections'!I78</f>
        <v>42001128.159999996</v>
      </c>
      <c r="K135" s="91"/>
      <c r="L135" s="181"/>
    </row>
    <row r="136" spans="1:12" ht="15.75">
      <c r="A136" s="92">
        <f>+'GTA Collections'!A79</f>
        <v>42522</v>
      </c>
      <c r="B136" s="93">
        <f>+'GTA Collections'!B79</f>
        <v>8317863.8099999987</v>
      </c>
      <c r="C136" s="93">
        <f>+'GTA Collections'!C79</f>
        <v>17886866.850000001</v>
      </c>
      <c r="D136" s="93">
        <f>+'GTA Collections'!D79</f>
        <v>2018287.3600000006</v>
      </c>
      <c r="E136" s="93">
        <f>+'GTA Collections'!E79</f>
        <v>769359.8</v>
      </c>
      <c r="F136" s="93">
        <f>+'GTA Collections'!F79</f>
        <v>8330650.75</v>
      </c>
      <c r="G136" s="93">
        <f>+'GTA Collections'!G79</f>
        <v>3837626.7299999995</v>
      </c>
      <c r="H136" s="93">
        <f>+'GTA Collections'!H79</f>
        <v>119566.1</v>
      </c>
      <c r="I136" s="93">
        <f>+'GTA Collections'!I79</f>
        <v>41280221.399999999</v>
      </c>
      <c r="K136" s="93"/>
      <c r="L136" s="93"/>
    </row>
  </sheetData>
  <printOptions horizontalCentered="1" verticalCentered="1"/>
  <pageMargins left="0.5" right="0.5" top="0.5" bottom="0.5" header="0.25" footer="0.25"/>
  <pageSetup scale="64" orientation="landscape" r:id="rId1"/>
  <headerFooter alignWithMargins="0"/>
  <rowBreaks count="1" manualBreakCount="1">
    <brk id="47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2009238B104BB64539EDE3BEEF48" ma:contentTypeVersion="7" ma:contentTypeDescription="Create a new document." ma:contentTypeScope="" ma:versionID="32588c69aa48b9f80bc556ac062e179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40416f49b8eb6738468a974bf0a1f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E2BCB8-3959-495D-BAF7-92DB771956BA}"/>
</file>

<file path=customXml/itemProps2.xml><?xml version="1.0" encoding="utf-8"?>
<ds:datastoreItem xmlns:ds="http://schemas.openxmlformats.org/officeDocument/2006/customXml" ds:itemID="{012EF7E1-5FDF-4FE2-94CA-08B5B380DA54}"/>
</file>

<file path=customXml/itemProps3.xml><?xml version="1.0" encoding="utf-8"?>
<ds:datastoreItem xmlns:ds="http://schemas.openxmlformats.org/officeDocument/2006/customXml" ds:itemID="{3641FFE5-249F-4D81-AC33-614880374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GTA Collections</vt:lpstr>
      <vt:lpstr>Chart</vt:lpstr>
      <vt:lpstr>Chart!Print_Area</vt:lpstr>
      <vt:lpstr>'GTA Collections'!Print_Area</vt:lpstr>
    </vt:vector>
  </TitlesOfParts>
  <Company>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Florida State</cp:lastModifiedBy>
  <cp:lastPrinted>2016-09-15T11:52:34Z</cp:lastPrinted>
  <dcterms:created xsi:type="dcterms:W3CDTF">2005-11-07T16:42:15Z</dcterms:created>
  <dcterms:modified xsi:type="dcterms:W3CDTF">2016-10-19T18:22:11Z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0x010100B43E2009238B104BB64539EDE3BEEF48</vt:lpwstr>
  </property>
</Properties>
</file>