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d/Documents/Projects/trackellite/"/>
    </mc:Choice>
  </mc:AlternateContent>
  <xr:revisionPtr revIDLastSave="0" documentId="13_ncr:1_{D9D1273F-0ABF-BE42-AB8B-188A6C62E368}" xr6:coauthVersionLast="45" xr6:coauthVersionMax="45" xr10:uidLastSave="{00000000-0000-0000-0000-000000000000}"/>
  <bookViews>
    <workbookView xWindow="80" yWindow="460" windowWidth="25440" windowHeight="15000" xr2:uid="{4821D1B7-1E32-564A-9100-CE974E243A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" l="1"/>
  <c r="F13" i="1"/>
  <c r="E13" i="1"/>
  <c r="C6" i="1" l="1"/>
  <c r="E9" i="1"/>
  <c r="F9" i="1" s="1"/>
  <c r="G16" i="1"/>
  <c r="G15" i="1"/>
  <c r="G14" i="1"/>
  <c r="E10" i="1"/>
  <c r="F10" i="1" s="1"/>
  <c r="H6" i="1"/>
  <c r="G9" i="1" l="1"/>
  <c r="G10" i="1"/>
  <c r="E11" i="1" l="1"/>
  <c r="E12" i="1"/>
  <c r="F12" i="1" s="1"/>
  <c r="G12" i="1" s="1"/>
  <c r="F11" i="1" l="1"/>
  <c r="G11" i="1" s="1"/>
  <c r="E3" i="1" s="1"/>
</calcChain>
</file>

<file path=xl/sharedStrings.xml><?xml version="1.0" encoding="utf-8"?>
<sst xmlns="http://schemas.openxmlformats.org/spreadsheetml/2006/main" count="36" uniqueCount="36">
  <si>
    <t>Shopping list for LED cube</t>
  </si>
  <si>
    <t>Part Name</t>
  </si>
  <si>
    <t>Link</t>
  </si>
  <si>
    <t>Unit cost</t>
  </si>
  <si>
    <t>Total part cost</t>
  </si>
  <si>
    <t>https://www.ebay.co.uk/itm/Resistor-Metal-Film-1-4W-0-25W-5-10-200-270-470-1k-3-3k-10k-20k-47k-Ohm/382625214567?hash=item59163d7067:m:msYdoHTiPmHJqz_OMMrQp8Q&amp;var=651378842494</t>
  </si>
  <si>
    <t>Total</t>
  </si>
  <si>
    <t>How does an LED matrix work?</t>
  </si>
  <si>
    <t>https://appelsiini.net/2011/how-does-led-matrix-work/</t>
  </si>
  <si>
    <t>Useful Links and Notes</t>
  </si>
  <si>
    <t>Should I use transistors to switch the anodes? This way, I can isolate the control electronics from the (potentially beefy) LED driver current.</t>
  </si>
  <si>
    <t>7A wire is overkill for all but the biggest LED cubes, but it will help prop the structure up.</t>
  </si>
  <si>
    <t>Variable resistor on the +V source to allow the user to dim the LEDs</t>
  </si>
  <si>
    <t>Ind. LED current (mA)</t>
  </si>
  <si>
    <t>Max LED current (mA)</t>
  </si>
  <si>
    <t>X by X by X cube, X:</t>
  </si>
  <si>
    <t>GPIO pins:</t>
  </si>
  <si>
    <t>No. Needed</t>
  </si>
  <si>
    <t>One 330 ohm resistor on each anode, X^2</t>
  </si>
  <si>
    <t>https://www.ebay.co.uk/itm/1-27mm-Pitch-32-Inch-26-Pin-IDC-Flat-Ribbon-Cable-Connector-Multicolor/362590979279?epid=2098098999&amp;hash=item546c1b44cf:g:vOkAAOSw4NZcls72</t>
  </si>
  <si>
    <t>Ribbon cable (26 pin)</t>
  </si>
  <si>
    <t>Buy</t>
  </si>
  <si>
    <t>LED (1000 pk)</t>
  </si>
  <si>
    <t>https://www.ebay.co.uk/itm/3mm-5mm-10mm-Round-top-Diffused-Super-Bright-LED-light-lamp-Wholesale-DIY/161289178158?hash=item258d958c2e:m:m-dYiRP3M9W0CL2WXCIXOzw</t>
  </si>
  <si>
    <t>Use diffused LEDs</t>
  </si>
  <si>
    <t>https://www.ebay.co.uk/itm/10-x-1000uF-16V-105C-Radial-Electrolytic-Capacitor-10-x-13mm-Q7U7/183867763045?hash=item2acf5f6965:g:rl0AAOSwqsNdGpJg</t>
  </si>
  <si>
    <t>1000uF Capacitors (10 pk)</t>
  </si>
  <si>
    <t>https://www.ebay.co.uk/itm/20-x-100uF-16V-105C-Radial-Electrolytic-Capacitor-5x7mm-X8V2/173952174914?epid=2212232404&amp;hash=item28805b8b42:g:e~AAAOSwjxddG8dg</t>
  </si>
  <si>
    <t>https://www.ebay.co.uk/itm/DC-3-3V-5V-9V-12V-18V-24V-36V-48V-Universal-Regulated-Switching-Power-Supply/151886747221?hash=item235d27d655:m:mMEkoTOvhjS1w4-JpB9s6Ag</t>
  </si>
  <si>
    <t>https://www.ebay.co.uk/itm/50PCS-Transistor-MOT-ON-ST-FSC-TO-92-PN2222-PN2222A/273089920081?hash=item3f956d7c51:g:iCAAAOSwnF9Y6FyI</t>
  </si>
  <si>
    <t>5V 3A PSU</t>
  </si>
  <si>
    <t>100uF Capacitors (20 pk)</t>
  </si>
  <si>
    <t>330R resistor (100 pk)</t>
  </si>
  <si>
    <t>PN222 Transistors (50 pk)</t>
  </si>
  <si>
    <t>74HCT595 shift registers</t>
  </si>
  <si>
    <t>https://www.bitsbox.co.uk/index.php?main_page=product_info&amp;cPath=140_158&amp;products_id=1171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</si>
</sst>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£&quot;* #,##0.00_);_(&quot;£&quot;* \(#,##0.00\);_(&quot;£&quot;* &quot;-&quot;??_);_(@_)"/>
    <numFmt numFmtId="43" formatCode="_(* #,##0.00_);_(* \(#,##0.00\);_(* &quot;-&quot;??_);_(@_)"/>
    <numFmt numFmtId="164" formatCode="_-[$£-809]* #,##0.00_-;\-[$£-809]* #,##0.00_-;_-[$£-809]* &quot;-&quot;??_-;_-@_-"/>
    <numFmt numFmtId="165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5" fontId="0" fillId="0" borderId="3" xfId="1" applyNumberFormat="1" applyFont="1" applyBorder="1"/>
    <xf numFmtId="165" fontId="2" fillId="0" borderId="10" xfId="1" applyNumberFormat="1" applyFont="1" applyBorder="1"/>
    <xf numFmtId="0" fontId="2" fillId="0" borderId="11" xfId="0" applyFont="1" applyBorder="1" applyAlignment="1">
      <alignment horizontal="center" vertical="center"/>
    </xf>
    <xf numFmtId="44" fontId="2" fillId="0" borderId="12" xfId="2" applyFont="1" applyBorder="1" applyAlignment="1">
      <alignment horizontal="center" vertical="center"/>
    </xf>
    <xf numFmtId="49" fontId="0" fillId="0" borderId="0" xfId="0" applyNumberFormat="1" applyAlignment="1"/>
    <xf numFmtId="0" fontId="0" fillId="0" borderId="1" xfId="0" applyBorder="1"/>
    <xf numFmtId="0" fontId="4" fillId="0" borderId="1" xfId="3" applyBorder="1"/>
    <xf numFmtId="49" fontId="4" fillId="0" borderId="1" xfId="3" applyNumberFormat="1" applyBorder="1" applyAlignment="1"/>
    <xf numFmtId="164" fontId="0" fillId="0" borderId="1" xfId="2" applyNumberFormat="1" applyFont="1" applyBorder="1"/>
    <xf numFmtId="0" fontId="0" fillId="0" borderId="13" xfId="0" applyBorder="1"/>
    <xf numFmtId="164" fontId="0" fillId="0" borderId="13" xfId="2" applyNumberFormat="1" applyFont="1" applyBorder="1"/>
    <xf numFmtId="0" fontId="0" fillId="0" borderId="1" xfId="0" applyFill="1" applyBorder="1"/>
    <xf numFmtId="1" fontId="0" fillId="0" borderId="13" xfId="2" applyNumberFormat="1" applyFont="1" applyBorder="1"/>
    <xf numFmtId="1" fontId="0" fillId="0" borderId="1" xfId="2" applyNumberFormat="1" applyFont="1" applyBorder="1"/>
    <xf numFmtId="1" fontId="0" fillId="0" borderId="0" xfId="2" applyNumberFormat="1" applyFont="1"/>
    <xf numFmtId="1" fontId="0" fillId="0" borderId="1" xfId="0" applyNumberFormat="1" applyBorder="1"/>
    <xf numFmtId="0" fontId="2" fillId="0" borderId="2" xfId="0" applyFon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2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4" fillId="0" borderId="0" xfId="3"/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ay.co.uk/itm/50PCS-Transistor-MOT-ON-ST-FSC-TO-92-PN2222-PN2222A/273089920081?hash=item3f956d7c51:g:iCAAAOSwnF9Y6FyI" TargetMode="External"/><Relationship Id="rId3" Type="http://schemas.openxmlformats.org/officeDocument/2006/relationships/hyperlink" Target="https://www.ebay.co.uk/itm/1-27mm-Pitch-32-Inch-26-Pin-IDC-Flat-Ribbon-Cable-Connector-Multicolor/362590979279?epid=2098098999&amp;hash=item546c1b44cf:g:vOkAAOSw4NZcls72" TargetMode="External"/><Relationship Id="rId7" Type="http://schemas.openxmlformats.org/officeDocument/2006/relationships/hyperlink" Target="https://www.ebay.co.uk/itm/DC-3-3V-5V-9V-12V-18V-24V-36V-48V-Universal-Regulated-Switching-Power-Supply/151886747221?hash=item235d27d655:m:mMEkoTOvhjS1w4-JpB9s6Ag" TargetMode="External"/><Relationship Id="rId2" Type="http://schemas.openxmlformats.org/officeDocument/2006/relationships/hyperlink" Target="https://appelsiini.net/2011/how-does-led-matrix-work/" TargetMode="External"/><Relationship Id="rId1" Type="http://schemas.openxmlformats.org/officeDocument/2006/relationships/hyperlink" Target="https://www.ebay.co.uk/itm/Resistor-Metal-Film-1-4W-0-25W-5-10-200-270-470-1k-3-3k-10k-20k-47k-Ohm/382625214567?hash=item59163d7067:m:msYdoHTiPmHJqz_OMMrQp8Q&amp;var=651378842494" TargetMode="External"/><Relationship Id="rId6" Type="http://schemas.openxmlformats.org/officeDocument/2006/relationships/hyperlink" Target="https://www.ebay.co.uk/itm/20-x-100uF-16V-105C-Radial-Electrolytic-Capacitor-5x7mm-X8V2/173952174914?epid=2212232404&amp;hash=item28805b8b42:g:e~AAAOSwjxddG8dg" TargetMode="External"/><Relationship Id="rId5" Type="http://schemas.openxmlformats.org/officeDocument/2006/relationships/hyperlink" Target="https://www.ebay.co.uk/itm/10-x-1000uF-16V-105C-Radial-Electrolytic-Capacitor-10-x-13mm-Q7U7/183867763045?hash=item2acf5f6965:g:rl0AAOSwqsNdGpJg" TargetMode="External"/><Relationship Id="rId4" Type="http://schemas.openxmlformats.org/officeDocument/2006/relationships/hyperlink" Target="https://www.ebay.co.uk/itm/3mm-5mm-10mm-Round-top-Diffused-Super-Bright-LED-light-lamp-Wholesale-DIY/161289178158?hash=item258d958c2e:m:m-dYiRP3M9W0CL2WXCIXOzw" TargetMode="External"/><Relationship Id="rId9" Type="http://schemas.openxmlformats.org/officeDocument/2006/relationships/hyperlink" Target="https://www.bitsbox.co.uk/index.php?main_page=product_info&amp;cPath=140_158&amp;products_id=11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4310A-3F69-B748-89F1-389435FD61CD}">
  <dimension ref="B1:J19"/>
  <sheetViews>
    <sheetView tabSelected="1" workbookViewId="0">
      <selection activeCell="C9" sqref="C9"/>
    </sheetView>
  </sheetViews>
  <sheetFormatPr baseColWidth="10" defaultRowHeight="16" x14ac:dyDescent="0.2"/>
  <cols>
    <col min="1" max="1" width="3.5" customWidth="1"/>
    <col min="2" max="2" width="23.1640625" bestFit="1" customWidth="1"/>
    <col min="3" max="3" width="16" customWidth="1"/>
    <col min="4" max="4" width="9" bestFit="1" customWidth="1"/>
    <col min="5" max="5" width="10.83203125" bestFit="1" customWidth="1"/>
    <col min="6" max="6" width="7.33203125" customWidth="1"/>
    <col min="7" max="7" width="13" bestFit="1" customWidth="1"/>
    <col min="8" max="8" width="8.33203125" customWidth="1"/>
    <col min="9" max="9" width="30" bestFit="1" customWidth="1"/>
    <col min="10" max="10" width="48" bestFit="1" customWidth="1"/>
  </cols>
  <sheetData>
    <row r="1" spans="2:10" ht="17" thickBot="1" x14ac:dyDescent="0.25"/>
    <row r="2" spans="2:10" x14ac:dyDescent="0.2">
      <c r="B2" s="26" t="s">
        <v>0</v>
      </c>
      <c r="C2" s="26"/>
      <c r="D2" s="26"/>
      <c r="E2" s="6" t="s">
        <v>6</v>
      </c>
    </row>
    <row r="3" spans="2:10" ht="17" thickBot="1" x14ac:dyDescent="0.25">
      <c r="B3" s="26"/>
      <c r="C3" s="26"/>
      <c r="D3" s="26"/>
      <c r="E3" s="7">
        <f>SUM(G:G)</f>
        <v>41.260000000000005</v>
      </c>
    </row>
    <row r="5" spans="2:10" x14ac:dyDescent="0.2">
      <c r="B5" s="20" t="s">
        <v>15</v>
      </c>
      <c r="C5" s="22">
        <v>8</v>
      </c>
      <c r="F5" s="27" t="s">
        <v>13</v>
      </c>
      <c r="G5" s="28"/>
      <c r="H5" s="4">
        <v>20</v>
      </c>
    </row>
    <row r="6" spans="2:10" x14ac:dyDescent="0.2">
      <c r="B6" s="21" t="s">
        <v>16</v>
      </c>
      <c r="C6" s="23">
        <f>C5*(C5+1)</f>
        <v>72</v>
      </c>
      <c r="F6" s="29" t="s">
        <v>14</v>
      </c>
      <c r="G6" s="30"/>
      <c r="H6" s="5">
        <f>H5*(C5^2)</f>
        <v>1280</v>
      </c>
    </row>
    <row r="7" spans="2:10" ht="20" thickBot="1" x14ac:dyDescent="0.3">
      <c r="I7" s="36" t="s">
        <v>9</v>
      </c>
      <c r="J7" s="37"/>
    </row>
    <row r="8" spans="2:10" ht="17" thickBot="1" x14ac:dyDescent="0.25">
      <c r="B8" s="1" t="s">
        <v>1</v>
      </c>
      <c r="C8" s="2" t="s">
        <v>2</v>
      </c>
      <c r="D8" s="2" t="s">
        <v>3</v>
      </c>
      <c r="E8" s="2" t="s">
        <v>17</v>
      </c>
      <c r="F8" s="2" t="s">
        <v>21</v>
      </c>
      <c r="G8" s="3" t="s">
        <v>4</v>
      </c>
      <c r="I8" s="9" t="s">
        <v>7</v>
      </c>
      <c r="J8" s="10" t="s">
        <v>8</v>
      </c>
    </row>
    <row r="9" spans="2:10" x14ac:dyDescent="0.2">
      <c r="B9" s="13" t="s">
        <v>22</v>
      </c>
      <c r="C9" s="24" t="s">
        <v>23</v>
      </c>
      <c r="D9" s="14">
        <v>11.93</v>
      </c>
      <c r="E9" s="16">
        <f>C5^3</f>
        <v>512</v>
      </c>
      <c r="F9" s="13">
        <f>ROUNDUP(E9/1000,  0)</f>
        <v>1</v>
      </c>
      <c r="G9" s="14">
        <f>F9*D9</f>
        <v>11.93</v>
      </c>
      <c r="I9" s="31" t="s">
        <v>10</v>
      </c>
      <c r="J9" s="32"/>
    </row>
    <row r="10" spans="2:10" x14ac:dyDescent="0.2">
      <c r="B10" s="9" t="s">
        <v>32</v>
      </c>
      <c r="C10" s="11" t="s">
        <v>5</v>
      </c>
      <c r="D10" s="12">
        <v>2.4900000000000002</v>
      </c>
      <c r="E10" s="17">
        <f>C5^2</f>
        <v>64</v>
      </c>
      <c r="F10" s="9">
        <f>ROUNDUP(E10/100,  0)</f>
        <v>1</v>
      </c>
      <c r="G10" s="12">
        <f>F10*D10</f>
        <v>2.4900000000000002</v>
      </c>
      <c r="I10" s="33"/>
      <c r="J10" s="34"/>
    </row>
    <row r="11" spans="2:10" ht="16" customHeight="1" x14ac:dyDescent="0.2">
      <c r="B11" s="15" t="s">
        <v>33</v>
      </c>
      <c r="C11" s="24" t="s">
        <v>29</v>
      </c>
      <c r="D11" s="12">
        <v>1.1499999999999999</v>
      </c>
      <c r="E11" s="17">
        <f>C6</f>
        <v>72</v>
      </c>
      <c r="F11" s="19">
        <f>ROUNDUP(E11/50, 0)</f>
        <v>2</v>
      </c>
      <c r="G11" s="12">
        <f t="shared" ref="G11:G13" si="0">F11*D11</f>
        <v>2.2999999999999998</v>
      </c>
      <c r="I11" s="27" t="s">
        <v>11</v>
      </c>
      <c r="J11" s="35"/>
    </row>
    <row r="12" spans="2:10" x14ac:dyDescent="0.2">
      <c r="B12" s="15" t="s">
        <v>20</v>
      </c>
      <c r="C12" s="11" t="s">
        <v>19</v>
      </c>
      <c r="D12" s="12">
        <v>3.94</v>
      </c>
      <c r="E12" s="17">
        <f>ROUNDUP(C6/26, 0)</f>
        <v>3</v>
      </c>
      <c r="F12" s="19">
        <f>E12</f>
        <v>3</v>
      </c>
      <c r="G12" s="12">
        <f t="shared" si="0"/>
        <v>11.82</v>
      </c>
      <c r="I12" s="25" t="s">
        <v>12</v>
      </c>
      <c r="J12" s="25"/>
    </row>
    <row r="13" spans="2:10" x14ac:dyDescent="0.2">
      <c r="B13" s="15" t="s">
        <v>34</v>
      </c>
      <c r="C13" s="24" t="s">
        <v>35</v>
      </c>
      <c r="D13" s="12">
        <v>0.55000000000000004</v>
      </c>
      <c r="E13" s="17">
        <f>C5+1</f>
        <v>9</v>
      </c>
      <c r="F13" s="19">
        <f>E13</f>
        <v>9</v>
      </c>
      <c r="G13" s="12">
        <f t="shared" si="0"/>
        <v>4.95</v>
      </c>
      <c r="I13" s="25" t="s">
        <v>18</v>
      </c>
      <c r="J13" s="25"/>
    </row>
    <row r="14" spans="2:10" x14ac:dyDescent="0.2">
      <c r="B14" s="15" t="s">
        <v>26</v>
      </c>
      <c r="C14" s="10" t="s">
        <v>25</v>
      </c>
      <c r="D14" s="12">
        <v>0.99</v>
      </c>
      <c r="E14" s="17">
        <v>1</v>
      </c>
      <c r="F14" s="9">
        <v>1</v>
      </c>
      <c r="G14" s="12">
        <f t="shared" ref="G14:G16" si="1">F14*D14</f>
        <v>0.99</v>
      </c>
      <c r="I14" s="25" t="s">
        <v>24</v>
      </c>
      <c r="J14" s="25"/>
    </row>
    <row r="15" spans="2:10" x14ac:dyDescent="0.2">
      <c r="B15" s="15" t="s">
        <v>31</v>
      </c>
      <c r="C15" s="10" t="s">
        <v>27</v>
      </c>
      <c r="D15" s="12">
        <v>0.99</v>
      </c>
      <c r="E15" s="17">
        <v>1</v>
      </c>
      <c r="F15" s="9">
        <v>1</v>
      </c>
      <c r="G15" s="12">
        <f t="shared" si="1"/>
        <v>0.99</v>
      </c>
    </row>
    <row r="16" spans="2:10" x14ac:dyDescent="0.2">
      <c r="B16" s="15" t="s">
        <v>30</v>
      </c>
      <c r="C16" s="10" t="s">
        <v>28</v>
      </c>
      <c r="D16" s="12">
        <v>5.79</v>
      </c>
      <c r="E16" s="17">
        <v>1</v>
      </c>
      <c r="F16" s="9">
        <v>1</v>
      </c>
      <c r="G16" s="12">
        <f t="shared" si="1"/>
        <v>5.79</v>
      </c>
    </row>
    <row r="18" spans="3:5" x14ac:dyDescent="0.2">
      <c r="C18" s="8"/>
      <c r="E18" s="18"/>
    </row>
    <row r="19" spans="3:5" x14ac:dyDescent="0.2">
      <c r="C19" s="8"/>
      <c r="E19" s="18"/>
    </row>
  </sheetData>
  <mergeCells count="9">
    <mergeCell ref="I13:J13"/>
    <mergeCell ref="I14:J14"/>
    <mergeCell ref="I12:J12"/>
    <mergeCell ref="B2:D3"/>
    <mergeCell ref="F5:G5"/>
    <mergeCell ref="F6:G6"/>
    <mergeCell ref="I9:J10"/>
    <mergeCell ref="I11:J11"/>
    <mergeCell ref="I7:J7"/>
  </mergeCells>
  <hyperlinks>
    <hyperlink ref="C10" r:id="rId1" xr:uid="{1378F69A-0504-0F40-9AA0-C0B729490F04}"/>
    <hyperlink ref="J8" r:id="rId2" xr:uid="{08C09ECE-3146-CD4D-A704-3339D04E7071}"/>
    <hyperlink ref="C12" r:id="rId3" xr:uid="{CEFB5ED7-F0B5-024B-8AEC-DA005799A89F}"/>
    <hyperlink ref="C9" r:id="rId4" xr:uid="{D4CCB994-6DF0-4140-A228-422EC196BF88}"/>
    <hyperlink ref="C14" r:id="rId5" xr:uid="{F5D8D916-C5D1-8D4B-8187-F9623C051F77}"/>
    <hyperlink ref="C15" r:id="rId6" xr:uid="{A05EB672-EA40-E74A-9DCF-F604525F40BD}"/>
    <hyperlink ref="C16" r:id="rId7" xr:uid="{E5956D78-6E91-6048-B22F-C569705524A6}"/>
    <hyperlink ref="C11" r:id="rId8" xr:uid="{1B695572-0F64-AB43-AA6C-0C26E3E3AFDB}"/>
    <hyperlink ref="C13" r:id="rId9" xr:uid="{8EB23206-0EEE-E342-A212-BAE22893616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2019-07-31T20:25:03Z</dcterms:created>
  <dcterms:modified xsi:type="dcterms:W3CDTF">2020-01-16T09:29:04Z</dcterms:modified>
</cp:coreProperties>
</file>