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<sst xmlns="http://schemas.openxmlformats.org/spreadsheetml/2006/main" count="69" uniqueCount="33">
  <si>
    <t>Данные для решения</t>
  </si>
  <si>
    <t>V</t>
  </si>
  <si>
    <t>угол a</t>
  </si>
  <si>
    <t>g</t>
  </si>
  <si>
    <t>График движения тела , брошенного под углом</t>
  </si>
  <si>
    <t>Движение тела</t>
  </si>
  <si>
    <t>t</t>
  </si>
  <si>
    <t>x</t>
  </si>
  <si>
    <t>y</t>
  </si>
  <si>
    <t>Дано</t>
  </si>
  <si>
    <t>V0</t>
  </si>
  <si>
    <t xml:space="preserve">угол a1 </t>
  </si>
  <si>
    <t xml:space="preserve">угол a2 </t>
  </si>
  <si>
    <t>угол a3</t>
  </si>
  <si>
    <t>угол a4</t>
  </si>
  <si>
    <t>При а = a1 = 30 град</t>
  </si>
  <si>
    <t>При а = a2 = 45 град</t>
  </si>
  <si>
    <t>При а = a3 = 60 град</t>
  </si>
  <si>
    <t>При а = a4 = 90 град</t>
  </si>
  <si>
    <t>s</t>
  </si>
  <si>
    <t>Соприкосновения тела с землёй</t>
  </si>
  <si>
    <t xml:space="preserve">Smax = </t>
  </si>
  <si>
    <t>Smax=</t>
  </si>
  <si>
    <t>График движения тела в зависимости от угла</t>
  </si>
  <si>
    <t>h1</t>
  </si>
  <si>
    <t>v1</t>
  </si>
  <si>
    <t>h2</t>
  </si>
  <si>
    <t>v2</t>
  </si>
  <si>
    <t>V = v1 , h = h1</t>
  </si>
  <si>
    <t>V = v1 , h = h2</t>
  </si>
  <si>
    <t>V = v2, h = h1</t>
  </si>
  <si>
    <t>V = v2 , h = h2</t>
  </si>
  <si>
    <t>График зависимости движения тела от начальной высоты и скорости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</si>
</sst>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0" fillId="0" fontId="1" numFmtId="0" xfId="0" applyAlignment="1" applyFont="1">
      <alignment horizontal="center"/>
    </xf>
    <xf borderId="11" fillId="0" fontId="0" numFmtId="0" xfId="0" applyBorder="1" applyFont="1"/>
    <xf borderId="0" fillId="0" fontId="0" numFmtId="0" xfId="0" applyFont="1"/>
    <xf borderId="12" fillId="0" fontId="0" numFmtId="0" xfId="0" applyBorder="1" applyFont="1"/>
    <xf borderId="13" fillId="0" fontId="0" numFmtId="0" xfId="0" applyBorder="1" applyFont="1"/>
    <xf borderId="14" fillId="0" fontId="0" numFmtId="0" xfId="0" applyBorder="1" applyFont="1"/>
    <xf borderId="15" fillId="0" fontId="0" numFmtId="0" xfId="0" applyBorder="1" applyFont="1"/>
    <xf borderId="5" fillId="0" fontId="0" numFmtId="0" xfId="0" applyAlignment="1" applyBorder="1" applyFont="1">
      <alignment horizontal="center"/>
    </xf>
    <xf borderId="16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7" fillId="0" fontId="0" numFmtId="0" xfId="0" applyAlignment="1" applyBorder="1" applyFont="1">
      <alignment horizontal="center"/>
    </xf>
    <xf borderId="5" fillId="0" fontId="0" numFmtId="0" xfId="0" applyBorder="1" applyFont="1"/>
    <xf borderId="7" fillId="0" fontId="0" numFmtId="0" xfId="0" applyBorder="1" applyFont="1"/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0" fillId="0" fontId="0" numFmtId="0" xfId="0" applyAlignment="1" applyFont="1">
      <alignment shrinkToFit="0" wrapText="1"/>
    </xf>
    <xf borderId="11" fillId="0" fontId="0" numFmtId="0" xfId="0" applyAlignment="1" applyBorder="1" applyFont="1">
      <alignment shrinkToFit="0" wrapText="1"/>
    </xf>
    <xf borderId="12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shrinkToFit="0" wrapText="1"/>
    </xf>
    <xf borderId="7" fillId="0" fontId="0" numFmtId="0" xfId="0" applyAlignment="1" applyBorder="1" applyFont="1">
      <alignment shrinkToFit="0" wrapText="1"/>
    </xf>
    <xf borderId="18" fillId="0" fontId="0" numFmtId="0" xfId="0" applyAlignment="1" applyBorder="1" applyFont="1">
      <alignment horizontal="center" shrinkToFit="0" wrapText="1"/>
    </xf>
    <xf borderId="19" fillId="0" fontId="2" numFmtId="0" xfId="0" applyBorder="1" applyFont="1"/>
    <xf borderId="20" fillId="0" fontId="2" numFmtId="0" xfId="0" applyBorder="1" applyFont="1"/>
    <xf borderId="21" fillId="0" fontId="0" numFmtId="0" xfId="0" applyAlignment="1" applyBorder="1" applyFont="1">
      <alignment horizontal="center"/>
    </xf>
    <xf borderId="22" fillId="0" fontId="0" numFmtId="0" xfId="0" applyAlignment="1" applyBorder="1" applyFont="1">
      <alignment horizontal="center"/>
    </xf>
    <xf borderId="23" fillId="0" fontId="0" numFmtId="0" xfId="0" applyAlignment="1" applyBorder="1" applyFont="1">
      <alignment horizontal="center"/>
    </xf>
    <xf borderId="24" fillId="0" fontId="0" numFmtId="0" xfId="0" applyAlignment="1" applyBorder="1" applyFont="1">
      <alignment horizontal="center"/>
    </xf>
    <xf borderId="25" fillId="0" fontId="0" numFmtId="0" xfId="0" applyAlignment="1" applyBorder="1" applyFont="1">
      <alignment horizontal="center"/>
    </xf>
    <xf borderId="1" fillId="0" fontId="0" numFmtId="0" xfId="0" applyBorder="1" applyFont="1"/>
    <xf borderId="4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'Лист1'!$C$6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'Лист1'!$B$7:$B$39</c:f>
            </c:numRef>
          </c:xVal>
          <c:yVal>
            <c:numRef>
              <c:f>'Лист1'!$C$7:$C$39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086349"/>
        <c:axId val="56721295"/>
      </c:scatterChart>
      <c:valAx>
        <c:axId val="146108634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6721295"/>
      </c:valAx>
      <c:valAx>
        <c:axId val="567212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108634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'Лист2'!$C$6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'Лист2'!$B$7:$B$25</c:f>
            </c:numRef>
          </c:xVal>
          <c:yVal>
            <c:numRef>
              <c:f>'Лист2'!$C$7:$C$25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453079"/>
        <c:axId val="1091940362"/>
      </c:scatterChart>
      <c:valAx>
        <c:axId val="111545307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91940362"/>
      </c:valAx>
      <c:valAx>
        <c:axId val="1091940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545307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'Лист3'!$B$7:$B$34</c:f>
            </c:numRef>
          </c:xVal>
          <c:yVal>
            <c:numRef>
              <c:f>'Лист3'!$C$7:$C$34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854733"/>
        <c:axId val="1700060952"/>
      </c:scatterChart>
      <c:valAx>
        <c:axId val="114485473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00060952"/>
      </c:valAx>
      <c:valAx>
        <c:axId val="1700060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4485473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3</xdr:row>
      <xdr:rowOff>9525</xdr:rowOff>
    </xdr:from>
    <xdr:ext cx="4600575" cy="29241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37</xdr:row>
      <xdr:rowOff>0</xdr:rowOff>
    </xdr:from>
    <xdr:ext cx="4772025" cy="29622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276225</xdr:colOff>
      <xdr:row>43</xdr:row>
      <xdr:rowOff>38100</xdr:rowOff>
    </xdr:from>
    <xdr:ext cx="2847975" cy="752475"/>
    <xdr:sp>
      <xdr:nvSpPr>
        <xdr:cNvPr id="3" name="Shape 3"/>
        <xdr:cNvSpPr txBox="1"/>
      </xdr:nvSpPr>
      <xdr:spPr>
        <a:xfrm>
          <a:off x="3925323" y="3405090"/>
          <a:ext cx="284135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Вывод: По</a:t>
          </a:r>
          <a:r>
            <a:rPr b="1" i="0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диаграмме видно , что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угол, при котором дальность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максимальна равен 45 градусам.</a:t>
          </a:r>
          <a:endParaRPr b="1" i="0"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25</xdr:row>
      <xdr:rowOff>19050</xdr:rowOff>
    </xdr:from>
    <xdr:ext cx="4629150" cy="29432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85725</xdr:colOff>
      <xdr:row>36</xdr:row>
      <xdr:rowOff>57150</xdr:rowOff>
    </xdr:from>
    <xdr:ext cx="3429000" cy="438150"/>
    <xdr:sp>
      <xdr:nvSpPr>
        <xdr:cNvPr id="4" name="Shape 4"/>
        <xdr:cNvSpPr txBox="1"/>
      </xdr:nvSpPr>
      <xdr:spPr>
        <a:xfrm>
          <a:off x="3634185" y="3561607"/>
          <a:ext cx="3423630" cy="43678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Вывод: Дальность  полета прямо пропорционально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зависит от начальной скорости и начальной высоты.</a:t>
          </a:r>
          <a:endParaRPr b="1" sz="11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26" width="8.71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200.0</v>
      </c>
      <c r="B3" s="5">
        <f>58*3.14/180</f>
        <v>1.011777778</v>
      </c>
      <c r="C3" s="5">
        <v>10.0</v>
      </c>
      <c r="E3" s="6" t="s">
        <v>4</v>
      </c>
      <c r="F3" s="7"/>
      <c r="G3" s="7"/>
      <c r="H3" s="7"/>
      <c r="I3" s="7"/>
      <c r="J3" s="7"/>
      <c r="K3" s="7"/>
      <c r="L3" s="8"/>
    </row>
    <row r="4">
      <c r="E4" s="9"/>
      <c r="F4" s="10"/>
      <c r="G4" s="10"/>
      <c r="H4" s="10"/>
      <c r="I4" s="10"/>
      <c r="J4" s="10"/>
      <c r="K4" s="10"/>
      <c r="L4" s="11"/>
    </row>
    <row r="5">
      <c r="A5" s="12" t="s">
        <v>5</v>
      </c>
      <c r="E5" s="13"/>
      <c r="F5" s="14"/>
      <c r="G5" s="14"/>
      <c r="H5" s="14"/>
      <c r="I5" s="14"/>
      <c r="J5" s="14"/>
      <c r="K5" s="14"/>
      <c r="L5" s="15"/>
    </row>
    <row r="6">
      <c r="A6" t="s">
        <v>6</v>
      </c>
      <c r="B6" t="s">
        <v>7</v>
      </c>
      <c r="C6" t="s">
        <v>8</v>
      </c>
      <c r="E6" s="13"/>
      <c r="F6" s="14"/>
      <c r="G6" s="14"/>
      <c r="H6" s="14"/>
      <c r="I6" s="14"/>
      <c r="J6" s="14"/>
      <c r="K6" s="14"/>
      <c r="L6" s="15"/>
    </row>
    <row r="7">
      <c r="A7">
        <v>1.0</v>
      </c>
      <c r="B7">
        <f t="shared" ref="B7:B39" si="1">$A$3*COS($B$3)*A7</f>
        <v>106.0708806</v>
      </c>
      <c r="C7">
        <f t="shared" ref="C7:C39" si="2">TAN($B$3)*B7-($C$3*B7*B7)/(2*$A$3*$A$3 *COS($B$3)*COS($B$3) )</f>
        <v>164.5552072</v>
      </c>
      <c r="E7" s="13"/>
      <c r="F7" s="14"/>
      <c r="G7" s="14"/>
      <c r="H7" s="14"/>
      <c r="I7" s="14"/>
      <c r="J7" s="14"/>
      <c r="K7" s="14"/>
      <c r="L7" s="15"/>
    </row>
    <row r="8">
      <c r="A8">
        <v>2.0</v>
      </c>
      <c r="B8">
        <f t="shared" si="1"/>
        <v>212.1417611</v>
      </c>
      <c r="C8">
        <f t="shared" si="2"/>
        <v>319.1104144</v>
      </c>
      <c r="E8" s="13"/>
      <c r="F8" s="14"/>
      <c r="G8" s="14"/>
      <c r="H8" s="14"/>
      <c r="I8" s="14"/>
      <c r="J8" s="14"/>
      <c r="K8" s="14"/>
      <c r="L8" s="15"/>
    </row>
    <row r="9">
      <c r="A9">
        <v>3.0</v>
      </c>
      <c r="B9">
        <f t="shared" si="1"/>
        <v>318.2126417</v>
      </c>
      <c r="C9">
        <f t="shared" si="2"/>
        <v>463.6656217</v>
      </c>
      <c r="E9" s="13"/>
      <c r="F9" s="14"/>
      <c r="G9" s="14"/>
      <c r="H9" s="14"/>
      <c r="I9" s="14"/>
      <c r="J9" s="14"/>
      <c r="K9" s="14"/>
      <c r="L9" s="15"/>
    </row>
    <row r="10">
      <c r="A10">
        <v>4.0</v>
      </c>
      <c r="B10">
        <f t="shared" si="1"/>
        <v>424.2835223</v>
      </c>
      <c r="C10">
        <f t="shared" si="2"/>
        <v>598.2208289</v>
      </c>
      <c r="E10" s="13"/>
      <c r="F10" s="14"/>
      <c r="G10" s="14"/>
      <c r="H10" s="14"/>
      <c r="I10" s="14"/>
      <c r="J10" s="14"/>
      <c r="K10" s="14"/>
      <c r="L10" s="15"/>
    </row>
    <row r="11">
      <c r="A11">
        <v>5.0</v>
      </c>
      <c r="B11">
        <f t="shared" si="1"/>
        <v>530.3544029</v>
      </c>
      <c r="C11">
        <f t="shared" si="2"/>
        <v>722.7760361</v>
      </c>
      <c r="E11" s="13"/>
      <c r="F11" s="14"/>
      <c r="G11" s="14"/>
      <c r="H11" s="14"/>
      <c r="I11" s="14"/>
      <c r="J11" s="14"/>
      <c r="K11" s="14"/>
      <c r="L11" s="15"/>
    </row>
    <row r="12">
      <c r="A12">
        <v>6.0</v>
      </c>
      <c r="B12">
        <f t="shared" si="1"/>
        <v>636.4252834</v>
      </c>
      <c r="C12">
        <f t="shared" si="2"/>
        <v>837.3312433</v>
      </c>
      <c r="E12" s="13"/>
      <c r="F12" s="14"/>
      <c r="G12" s="14"/>
      <c r="H12" s="14"/>
      <c r="I12" s="14"/>
      <c r="J12" s="14"/>
      <c r="K12" s="14"/>
      <c r="L12" s="15"/>
    </row>
    <row r="13">
      <c r="A13">
        <v>7.0</v>
      </c>
      <c r="B13">
        <f t="shared" si="1"/>
        <v>742.496164</v>
      </c>
      <c r="C13">
        <f t="shared" si="2"/>
        <v>941.8864505</v>
      </c>
      <c r="E13" s="13"/>
      <c r="F13" s="14"/>
      <c r="G13" s="14"/>
      <c r="H13" s="14"/>
      <c r="I13" s="14"/>
      <c r="J13" s="14"/>
      <c r="K13" s="14"/>
      <c r="L13" s="15"/>
    </row>
    <row r="14">
      <c r="A14">
        <v>8.0</v>
      </c>
      <c r="B14">
        <f t="shared" si="1"/>
        <v>848.5670446</v>
      </c>
      <c r="C14">
        <f t="shared" si="2"/>
        <v>1036.441658</v>
      </c>
      <c r="E14" s="13"/>
      <c r="F14" s="14"/>
      <c r="G14" s="14"/>
      <c r="H14" s="14"/>
      <c r="I14" s="14"/>
      <c r="J14" s="14"/>
      <c r="K14" s="14"/>
      <c r="L14" s="15"/>
    </row>
    <row r="15">
      <c r="A15">
        <v>9.0</v>
      </c>
      <c r="B15">
        <f t="shared" si="1"/>
        <v>954.6379252</v>
      </c>
      <c r="C15">
        <f t="shared" si="2"/>
        <v>1120.996865</v>
      </c>
      <c r="E15" s="13"/>
      <c r="F15" s="14"/>
      <c r="G15" s="14"/>
      <c r="H15" s="14"/>
      <c r="I15" s="14"/>
      <c r="J15" s="14"/>
      <c r="K15" s="14"/>
      <c r="L15" s="15"/>
    </row>
    <row r="16">
      <c r="A16">
        <v>10.0</v>
      </c>
      <c r="B16">
        <f t="shared" si="1"/>
        <v>1060.708806</v>
      </c>
      <c r="C16">
        <f t="shared" si="2"/>
        <v>1195.552072</v>
      </c>
      <c r="E16" s="13"/>
      <c r="F16" s="14"/>
      <c r="G16" s="14"/>
      <c r="H16" s="14"/>
      <c r="I16" s="14"/>
      <c r="J16" s="14"/>
      <c r="K16" s="14"/>
      <c r="L16" s="15"/>
    </row>
    <row r="17">
      <c r="A17">
        <v>11.0</v>
      </c>
      <c r="B17">
        <f t="shared" si="1"/>
        <v>1166.779686</v>
      </c>
      <c r="C17">
        <f t="shared" si="2"/>
        <v>1260.107279</v>
      </c>
      <c r="E17" s="13"/>
      <c r="F17" s="14"/>
      <c r="G17" s="14"/>
      <c r="H17" s="14"/>
      <c r="I17" s="14"/>
      <c r="J17" s="14"/>
      <c r="K17" s="14"/>
      <c r="L17" s="15"/>
    </row>
    <row r="18">
      <c r="A18">
        <v>12.0</v>
      </c>
      <c r="B18">
        <f t="shared" si="1"/>
        <v>1272.850567</v>
      </c>
      <c r="C18">
        <f t="shared" si="2"/>
        <v>1314.662487</v>
      </c>
      <c r="E18" s="16"/>
      <c r="F18" s="17"/>
      <c r="G18" s="17"/>
      <c r="H18" s="17"/>
      <c r="I18" s="17"/>
      <c r="J18" s="17"/>
      <c r="K18" s="17"/>
      <c r="L18" s="18"/>
    </row>
    <row r="19">
      <c r="A19">
        <v>13.0</v>
      </c>
      <c r="B19">
        <f t="shared" si="1"/>
        <v>1378.921447</v>
      </c>
      <c r="C19">
        <f t="shared" si="2"/>
        <v>1359.217694</v>
      </c>
    </row>
    <row r="20">
      <c r="A20">
        <v>14.0</v>
      </c>
      <c r="B20">
        <f t="shared" si="1"/>
        <v>1484.992328</v>
      </c>
      <c r="C20">
        <f t="shared" si="2"/>
        <v>1393.772901</v>
      </c>
    </row>
    <row r="21" ht="15.75" customHeight="1">
      <c r="A21">
        <v>15.0</v>
      </c>
      <c r="B21">
        <f t="shared" si="1"/>
        <v>1591.063209</v>
      </c>
      <c r="C21">
        <f t="shared" si="2"/>
        <v>1418.328108</v>
      </c>
    </row>
    <row r="22" ht="15.75" customHeight="1">
      <c r="A22">
        <v>16.0</v>
      </c>
      <c r="B22">
        <f t="shared" si="1"/>
        <v>1697.134089</v>
      </c>
      <c r="C22">
        <f t="shared" si="2"/>
        <v>1432.883315</v>
      </c>
    </row>
    <row r="23" ht="15.75" customHeight="1">
      <c r="A23">
        <v>17.0</v>
      </c>
      <c r="B23">
        <f t="shared" si="1"/>
        <v>1803.20497</v>
      </c>
      <c r="C23">
        <f t="shared" si="2"/>
        <v>1437.438523</v>
      </c>
    </row>
    <row r="24" ht="15.75" customHeight="1">
      <c r="A24">
        <v>18.0</v>
      </c>
      <c r="B24">
        <f t="shared" si="1"/>
        <v>1909.27585</v>
      </c>
      <c r="C24">
        <f t="shared" si="2"/>
        <v>1431.99373</v>
      </c>
    </row>
    <row r="25" ht="15.75" customHeight="1">
      <c r="A25">
        <v>19.0</v>
      </c>
      <c r="B25">
        <f t="shared" si="1"/>
        <v>2015.346731</v>
      </c>
      <c r="C25">
        <f t="shared" si="2"/>
        <v>1416.548937</v>
      </c>
    </row>
    <row r="26" ht="15.75" customHeight="1">
      <c r="A26">
        <v>20.0</v>
      </c>
      <c r="B26">
        <f t="shared" si="1"/>
        <v>2121.417611</v>
      </c>
      <c r="C26">
        <f t="shared" si="2"/>
        <v>1391.104144</v>
      </c>
    </row>
    <row r="27" ht="15.75" customHeight="1">
      <c r="A27">
        <v>21.0</v>
      </c>
      <c r="B27">
        <f t="shared" si="1"/>
        <v>2227.488492</v>
      </c>
      <c r="C27">
        <f t="shared" si="2"/>
        <v>1355.659352</v>
      </c>
    </row>
    <row r="28" ht="15.75" customHeight="1">
      <c r="A28">
        <v>22.0</v>
      </c>
      <c r="B28">
        <f t="shared" si="1"/>
        <v>2333.559373</v>
      </c>
      <c r="C28">
        <f t="shared" si="2"/>
        <v>1310.214559</v>
      </c>
    </row>
    <row r="29" ht="15.75" customHeight="1">
      <c r="A29">
        <v>23.0</v>
      </c>
      <c r="B29">
        <f t="shared" si="1"/>
        <v>2439.630253</v>
      </c>
      <c r="C29">
        <f t="shared" si="2"/>
        <v>1254.769766</v>
      </c>
    </row>
    <row r="30" ht="15.75" customHeight="1">
      <c r="A30">
        <v>24.0</v>
      </c>
      <c r="B30">
        <f t="shared" si="1"/>
        <v>2545.701134</v>
      </c>
      <c r="C30">
        <f t="shared" si="2"/>
        <v>1189.324973</v>
      </c>
    </row>
    <row r="31" ht="15.75" customHeight="1">
      <c r="A31">
        <v>25.0</v>
      </c>
      <c r="B31">
        <f t="shared" si="1"/>
        <v>2651.772014</v>
      </c>
      <c r="C31">
        <f t="shared" si="2"/>
        <v>1113.88018</v>
      </c>
    </row>
    <row r="32" ht="15.75" customHeight="1">
      <c r="A32">
        <v>26.0</v>
      </c>
      <c r="B32">
        <f t="shared" si="1"/>
        <v>2757.842895</v>
      </c>
      <c r="C32">
        <f t="shared" si="2"/>
        <v>1028.435388</v>
      </c>
    </row>
    <row r="33" ht="15.75" customHeight="1">
      <c r="A33">
        <v>27.0</v>
      </c>
      <c r="B33">
        <f t="shared" si="1"/>
        <v>2863.913775</v>
      </c>
      <c r="C33">
        <f t="shared" si="2"/>
        <v>932.9905949</v>
      </c>
    </row>
    <row r="34" ht="15.75" customHeight="1">
      <c r="A34">
        <v>28.0</v>
      </c>
      <c r="B34">
        <f t="shared" si="1"/>
        <v>2969.984656</v>
      </c>
      <c r="C34">
        <f t="shared" si="2"/>
        <v>827.5458021</v>
      </c>
    </row>
    <row r="35" ht="15.75" customHeight="1">
      <c r="A35">
        <v>29.0</v>
      </c>
      <c r="B35">
        <f t="shared" si="1"/>
        <v>3076.055537</v>
      </c>
      <c r="C35">
        <f t="shared" si="2"/>
        <v>712.1010093</v>
      </c>
    </row>
    <row r="36" ht="15.75" customHeight="1">
      <c r="A36">
        <v>30.0</v>
      </c>
      <c r="B36">
        <f t="shared" si="1"/>
        <v>3182.126417</v>
      </c>
      <c r="C36">
        <f t="shared" si="2"/>
        <v>586.6562165</v>
      </c>
    </row>
    <row r="37" ht="15.75" customHeight="1">
      <c r="A37">
        <v>31.0</v>
      </c>
      <c r="B37">
        <f t="shared" si="1"/>
        <v>3288.197298</v>
      </c>
      <c r="C37">
        <f t="shared" si="2"/>
        <v>451.2114237</v>
      </c>
    </row>
    <row r="38" ht="15.75" customHeight="1">
      <c r="A38">
        <v>32.0</v>
      </c>
      <c r="B38">
        <f t="shared" si="1"/>
        <v>3394.268178</v>
      </c>
      <c r="C38">
        <f t="shared" si="2"/>
        <v>305.766631</v>
      </c>
    </row>
    <row r="39" ht="15.75" customHeight="1">
      <c r="A39">
        <v>33.0</v>
      </c>
      <c r="B39">
        <f t="shared" si="1"/>
        <v>3500.339059</v>
      </c>
      <c r="C39">
        <f t="shared" si="2"/>
        <v>150.3218382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1"/>
    <mergeCell ref="A5:C5"/>
    <mergeCell ref="E3:L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14"/>
    <col customWidth="1" min="4" max="6" width="8.71"/>
    <col customWidth="1" min="7" max="7" width="10.29"/>
    <col customWidth="1" min="8" max="16" width="8.71"/>
    <col customWidth="1" min="17" max="17" width="11.57"/>
    <col customWidth="1" min="18" max="26" width="8.71"/>
  </cols>
  <sheetData>
    <row r="1">
      <c r="A1" s="19" t="s">
        <v>9</v>
      </c>
      <c r="B1" s="7"/>
      <c r="C1" s="7"/>
      <c r="D1" s="7"/>
      <c r="E1" s="7"/>
      <c r="F1" s="8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>
      <c r="A2" s="20" t="s">
        <v>10</v>
      </c>
      <c r="B2" s="20" t="s">
        <v>3</v>
      </c>
      <c r="C2" s="20" t="s">
        <v>11</v>
      </c>
      <c r="D2" s="20" t="s">
        <v>12</v>
      </c>
      <c r="E2" s="20" t="s">
        <v>13</v>
      </c>
      <c r="F2" s="20" t="s">
        <v>14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>
      <c r="A3" s="20">
        <v>200.0</v>
      </c>
      <c r="B3" s="20">
        <v>10.0</v>
      </c>
      <c r="C3" s="20">
        <f>30*3.14/180</f>
        <v>0.5233333333</v>
      </c>
      <c r="D3" s="20">
        <f>45*3.14/180</f>
        <v>0.785</v>
      </c>
      <c r="E3" s="20">
        <f>60*3.14/180</f>
        <v>1.046666667</v>
      </c>
      <c r="F3" s="20">
        <f>90*3.14/180</f>
        <v>1.57</v>
      </c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>
      <c r="A4" s="10"/>
      <c r="B4" s="10"/>
      <c r="C4" s="10"/>
      <c r="D4" s="10"/>
      <c r="E4" s="10"/>
      <c r="F4" s="10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>
      <c r="A5" s="21" t="s">
        <v>15</v>
      </c>
      <c r="B5" s="2"/>
      <c r="C5" s="2"/>
      <c r="D5" s="3"/>
      <c r="E5" s="22"/>
      <c r="F5" s="21" t="s">
        <v>16</v>
      </c>
      <c r="G5" s="2"/>
      <c r="H5" s="2"/>
      <c r="I5" s="3"/>
      <c r="J5" s="22"/>
      <c r="K5" s="21" t="s">
        <v>17</v>
      </c>
      <c r="L5" s="2"/>
      <c r="M5" s="2"/>
      <c r="N5" s="3"/>
      <c r="O5" s="22"/>
      <c r="P5" s="21" t="s">
        <v>18</v>
      </c>
      <c r="Q5" s="2"/>
      <c r="R5" s="2"/>
      <c r="S5" s="3"/>
    </row>
    <row r="6">
      <c r="A6" s="5" t="s">
        <v>6</v>
      </c>
      <c r="B6" s="5" t="s">
        <v>7</v>
      </c>
      <c r="C6" s="5" t="s">
        <v>8</v>
      </c>
      <c r="D6" s="5" t="s">
        <v>19</v>
      </c>
      <c r="E6" s="22"/>
      <c r="F6" s="5" t="s">
        <v>6</v>
      </c>
      <c r="G6" s="5" t="s">
        <v>7</v>
      </c>
      <c r="H6" s="5" t="s">
        <v>8</v>
      </c>
      <c r="I6" s="5" t="s">
        <v>19</v>
      </c>
      <c r="J6" s="22"/>
      <c r="K6" s="5" t="s">
        <v>6</v>
      </c>
      <c r="L6" s="5" t="s">
        <v>7</v>
      </c>
      <c r="M6" s="5" t="s">
        <v>8</v>
      </c>
      <c r="N6" s="5" t="s">
        <v>19</v>
      </c>
      <c r="O6" s="22"/>
      <c r="P6" s="5" t="s">
        <v>6</v>
      </c>
      <c r="Q6" s="5" t="s">
        <v>7</v>
      </c>
      <c r="R6" s="5" t="s">
        <v>8</v>
      </c>
      <c r="S6" s="5" t="s">
        <v>19</v>
      </c>
    </row>
    <row r="7">
      <c r="A7" s="5">
        <v>1.0</v>
      </c>
      <c r="B7" s="5">
        <f t="shared" ref="B7:B25" si="1">($A$3*COS($C$3))*A7</f>
        <v>173.2316189</v>
      </c>
      <c r="C7" s="5">
        <f t="shared" ref="C7:C25" si="2">TAN($C$3)*B7-($B$3*B7*B7)/(2*$A$3*$A$3*COS($C$3)*COS($C$3))</f>
        <v>94.95402053</v>
      </c>
      <c r="D7" s="5">
        <f t="shared" ref="D7:D25" si="3">B7</f>
        <v>173.2316189</v>
      </c>
      <c r="E7" s="22"/>
      <c r="F7" s="5">
        <v>1.0</v>
      </c>
      <c r="G7" s="5">
        <f t="shared" ref="G7:G34" si="4">($A$3*COS($D$3))*F7</f>
        <v>141.4776538</v>
      </c>
      <c r="H7" s="5">
        <f t="shared" ref="H7:H34" si="5">TAN($D$3)*G7-($B$3*G7*G7)/(2*$A$3*$A$3*COS($D$3)*COS($D$3))</f>
        <v>136.3650362</v>
      </c>
      <c r="I7" s="5">
        <f t="shared" ref="I7:I34" si="6">G7</f>
        <v>141.4776538</v>
      </c>
      <c r="J7" s="22"/>
      <c r="K7" s="5">
        <v>1.0</v>
      </c>
      <c r="L7" s="5">
        <f t="shared" ref="L7:L40" si="7">($A$3*COS($E$3))*K7</f>
        <v>100.0919378</v>
      </c>
      <c r="M7" s="5">
        <f t="shared" ref="M7:M40" si="8">TAN($E$3)*L7-($B$3*L7*L7)/(2*$A$3*$A$3*COS($E$3)*COS($E$3))</f>
        <v>168.1519679</v>
      </c>
      <c r="N7" s="5">
        <f t="shared" ref="N7:N40" si="9">L7</f>
        <v>100.0919378</v>
      </c>
      <c r="O7" s="22"/>
      <c r="P7" s="5">
        <v>1.0</v>
      </c>
      <c r="Q7" s="5">
        <f t="shared" ref="Q7:Q45" si="10">($A$3*COS($F$3))*P7</f>
        <v>0.1592653421</v>
      </c>
      <c r="R7" s="5">
        <f t="shared" ref="R7:R45" si="11">TAN($F$3)*Q7-($B$3*Q7*Q7)/(2*$A$3*$A$3*COS($F$3)*COS($F$3))</f>
        <v>194.9999366</v>
      </c>
      <c r="S7" s="5">
        <f t="shared" ref="S7:S45" si="12">Q7</f>
        <v>0.1592653421</v>
      </c>
    </row>
    <row r="8">
      <c r="A8" s="5">
        <v>2.0</v>
      </c>
      <c r="B8" s="5">
        <f t="shared" si="1"/>
        <v>346.4632378</v>
      </c>
      <c r="C8" s="5">
        <f t="shared" si="2"/>
        <v>179.9080411</v>
      </c>
      <c r="D8" s="5">
        <f t="shared" si="3"/>
        <v>346.4632378</v>
      </c>
      <c r="E8" s="22"/>
      <c r="F8" s="5">
        <v>2.0</v>
      </c>
      <c r="G8" s="5">
        <f t="shared" si="4"/>
        <v>282.9553077</v>
      </c>
      <c r="H8" s="5">
        <f t="shared" si="5"/>
        <v>262.7300724</v>
      </c>
      <c r="I8" s="5">
        <f t="shared" si="6"/>
        <v>282.9553077</v>
      </c>
      <c r="J8" s="22"/>
      <c r="K8" s="5">
        <v>2.0</v>
      </c>
      <c r="L8" s="5">
        <f t="shared" si="7"/>
        <v>200.1838756</v>
      </c>
      <c r="M8" s="5">
        <f t="shared" si="8"/>
        <v>326.3039358</v>
      </c>
      <c r="N8" s="5">
        <f t="shared" si="9"/>
        <v>200.1838756</v>
      </c>
      <c r="O8" s="22"/>
      <c r="P8" s="5">
        <v>2.0</v>
      </c>
      <c r="Q8" s="5">
        <f t="shared" si="10"/>
        <v>0.3185306843</v>
      </c>
      <c r="R8" s="5">
        <f t="shared" si="11"/>
        <v>379.9998732</v>
      </c>
      <c r="S8" s="5">
        <f t="shared" si="12"/>
        <v>0.3185306843</v>
      </c>
    </row>
    <row r="9">
      <c r="A9" s="5">
        <v>3.0</v>
      </c>
      <c r="B9" s="5">
        <f t="shared" si="1"/>
        <v>519.6948566</v>
      </c>
      <c r="C9" s="5">
        <f t="shared" si="2"/>
        <v>254.8620616</v>
      </c>
      <c r="D9" s="5">
        <f t="shared" si="3"/>
        <v>519.6948566</v>
      </c>
      <c r="E9" s="22"/>
      <c r="F9" s="5">
        <v>3.0</v>
      </c>
      <c r="G9" s="5">
        <f t="shared" si="4"/>
        <v>424.4329615</v>
      </c>
      <c r="H9" s="5">
        <f t="shared" si="5"/>
        <v>379.0951087</v>
      </c>
      <c r="I9" s="5">
        <f t="shared" si="6"/>
        <v>424.4329615</v>
      </c>
      <c r="J9" s="22"/>
      <c r="K9" s="5">
        <v>3.0</v>
      </c>
      <c r="L9" s="5">
        <f t="shared" si="7"/>
        <v>300.2758134</v>
      </c>
      <c r="M9" s="5">
        <f t="shared" si="8"/>
        <v>474.4559037</v>
      </c>
      <c r="N9" s="5">
        <f t="shared" si="9"/>
        <v>300.2758134</v>
      </c>
      <c r="O9" s="22"/>
      <c r="P9" s="5">
        <v>3.0</v>
      </c>
      <c r="Q9" s="5">
        <f t="shared" si="10"/>
        <v>0.4777960264</v>
      </c>
      <c r="R9" s="5">
        <f t="shared" si="11"/>
        <v>554.9998098</v>
      </c>
      <c r="S9" s="5">
        <f t="shared" si="12"/>
        <v>0.4777960264</v>
      </c>
    </row>
    <row r="10">
      <c r="A10" s="5">
        <v>4.0</v>
      </c>
      <c r="B10" s="5">
        <f t="shared" si="1"/>
        <v>692.9264755</v>
      </c>
      <c r="C10" s="5">
        <f t="shared" si="2"/>
        <v>319.8160821</v>
      </c>
      <c r="D10" s="5">
        <f t="shared" si="3"/>
        <v>692.9264755</v>
      </c>
      <c r="E10" s="22"/>
      <c r="F10" s="5">
        <v>4.0</v>
      </c>
      <c r="G10" s="5">
        <f t="shared" si="4"/>
        <v>565.9106153</v>
      </c>
      <c r="H10" s="5">
        <f t="shared" si="5"/>
        <v>485.4601449</v>
      </c>
      <c r="I10" s="5">
        <f t="shared" si="6"/>
        <v>565.9106153</v>
      </c>
      <c r="J10" s="22"/>
      <c r="K10" s="5">
        <v>4.0</v>
      </c>
      <c r="L10" s="5">
        <f t="shared" si="7"/>
        <v>400.3677512</v>
      </c>
      <c r="M10" s="5">
        <f t="shared" si="8"/>
        <v>612.6078716</v>
      </c>
      <c r="N10" s="5">
        <f t="shared" si="9"/>
        <v>400.3677512</v>
      </c>
      <c r="O10" s="22"/>
      <c r="P10" s="5">
        <v>4.0</v>
      </c>
      <c r="Q10" s="5">
        <f t="shared" si="10"/>
        <v>0.6370613686</v>
      </c>
      <c r="R10" s="5">
        <f t="shared" si="11"/>
        <v>719.9997463</v>
      </c>
      <c r="S10" s="5">
        <f t="shared" si="12"/>
        <v>0.6370613686</v>
      </c>
    </row>
    <row r="11">
      <c r="A11" s="5">
        <v>5.0</v>
      </c>
      <c r="B11" s="5">
        <f t="shared" si="1"/>
        <v>866.1580944</v>
      </c>
      <c r="C11" s="5">
        <f t="shared" si="2"/>
        <v>374.7701026</v>
      </c>
      <c r="D11" s="5">
        <f t="shared" si="3"/>
        <v>866.1580944</v>
      </c>
      <c r="E11" s="22"/>
      <c r="F11" s="5">
        <v>5.0</v>
      </c>
      <c r="G11" s="5">
        <f t="shared" si="4"/>
        <v>707.3882692</v>
      </c>
      <c r="H11" s="5">
        <f t="shared" si="5"/>
        <v>581.8251811</v>
      </c>
      <c r="I11" s="5">
        <f t="shared" si="6"/>
        <v>707.3882692</v>
      </c>
      <c r="J11" s="22"/>
      <c r="K11" s="5">
        <v>5.0</v>
      </c>
      <c r="L11" s="5">
        <f t="shared" si="7"/>
        <v>500.459689</v>
      </c>
      <c r="M11" s="5">
        <f t="shared" si="8"/>
        <v>740.7598395</v>
      </c>
      <c r="N11" s="5">
        <f t="shared" si="9"/>
        <v>500.459689</v>
      </c>
      <c r="O11" s="22"/>
      <c r="P11" s="5">
        <v>5.0</v>
      </c>
      <c r="Q11" s="5">
        <f t="shared" si="10"/>
        <v>0.7963267107</v>
      </c>
      <c r="R11" s="5">
        <f t="shared" si="11"/>
        <v>874.9996829</v>
      </c>
      <c r="S11" s="5">
        <f t="shared" si="12"/>
        <v>0.7963267107</v>
      </c>
    </row>
    <row r="12">
      <c r="A12" s="5">
        <v>6.0</v>
      </c>
      <c r="B12" s="5">
        <f t="shared" si="1"/>
        <v>1039.389713</v>
      </c>
      <c r="C12" s="5">
        <f t="shared" si="2"/>
        <v>419.7241232</v>
      </c>
      <c r="D12" s="5">
        <f t="shared" si="3"/>
        <v>1039.389713</v>
      </c>
      <c r="E12" s="22"/>
      <c r="F12" s="5">
        <v>6.0</v>
      </c>
      <c r="G12" s="5">
        <f t="shared" si="4"/>
        <v>848.865923</v>
      </c>
      <c r="H12" s="5">
        <f t="shared" si="5"/>
        <v>668.1902173</v>
      </c>
      <c r="I12" s="5">
        <f t="shared" si="6"/>
        <v>848.865923</v>
      </c>
      <c r="J12" s="22"/>
      <c r="K12" s="5">
        <v>6.0</v>
      </c>
      <c r="L12" s="5">
        <f t="shared" si="7"/>
        <v>600.5516268</v>
      </c>
      <c r="M12" s="5">
        <f t="shared" si="8"/>
        <v>858.9118074</v>
      </c>
      <c r="N12" s="5">
        <f t="shared" si="9"/>
        <v>600.5516268</v>
      </c>
      <c r="O12" s="22"/>
      <c r="P12" s="5">
        <v>6.0</v>
      </c>
      <c r="Q12" s="5">
        <f t="shared" si="10"/>
        <v>0.9555920529</v>
      </c>
      <c r="R12" s="5">
        <f t="shared" si="11"/>
        <v>1019.99962</v>
      </c>
      <c r="S12" s="5">
        <f t="shared" si="12"/>
        <v>0.9555920529</v>
      </c>
    </row>
    <row r="13">
      <c r="A13" s="5">
        <v>7.0</v>
      </c>
      <c r="B13" s="5">
        <f t="shared" si="1"/>
        <v>1212.621332</v>
      </c>
      <c r="C13" s="5">
        <f t="shared" si="2"/>
        <v>454.6781437</v>
      </c>
      <c r="D13" s="5">
        <f t="shared" si="3"/>
        <v>1212.621332</v>
      </c>
      <c r="E13" s="22"/>
      <c r="F13" s="5">
        <v>7.0</v>
      </c>
      <c r="G13" s="5">
        <f t="shared" si="4"/>
        <v>990.3435768</v>
      </c>
      <c r="H13" s="5">
        <f t="shared" si="5"/>
        <v>744.5552535</v>
      </c>
      <c r="I13" s="5">
        <f t="shared" si="6"/>
        <v>990.3435768</v>
      </c>
      <c r="J13" s="22"/>
      <c r="K13" s="5">
        <v>7.0</v>
      </c>
      <c r="L13" s="5">
        <f t="shared" si="7"/>
        <v>700.6435646</v>
      </c>
      <c r="M13" s="5">
        <f t="shared" si="8"/>
        <v>967.0637753</v>
      </c>
      <c r="N13" s="5">
        <f t="shared" si="9"/>
        <v>700.6435646</v>
      </c>
      <c r="O13" s="22"/>
      <c r="P13" s="5">
        <v>7.0</v>
      </c>
      <c r="Q13" s="5">
        <f t="shared" si="10"/>
        <v>1.114857395</v>
      </c>
      <c r="R13" s="5">
        <f t="shared" si="11"/>
        <v>1154.999556</v>
      </c>
      <c r="S13" s="5">
        <f t="shared" si="12"/>
        <v>1.114857395</v>
      </c>
    </row>
    <row r="14">
      <c r="A14" s="5">
        <v>8.0</v>
      </c>
      <c r="B14" s="5">
        <f t="shared" si="1"/>
        <v>1385.852951</v>
      </c>
      <c r="C14" s="5">
        <f t="shared" si="2"/>
        <v>479.6321642</v>
      </c>
      <c r="D14" s="5">
        <f t="shared" si="3"/>
        <v>1385.852951</v>
      </c>
      <c r="E14" s="22"/>
      <c r="F14" s="5">
        <v>8.0</v>
      </c>
      <c r="G14" s="5">
        <f t="shared" si="4"/>
        <v>1131.821231</v>
      </c>
      <c r="H14" s="5">
        <f t="shared" si="5"/>
        <v>810.9202898</v>
      </c>
      <c r="I14" s="5">
        <f t="shared" si="6"/>
        <v>1131.821231</v>
      </c>
      <c r="J14" s="22"/>
      <c r="K14" s="5">
        <v>8.0</v>
      </c>
      <c r="L14" s="5">
        <f t="shared" si="7"/>
        <v>800.7355024</v>
      </c>
      <c r="M14" s="5">
        <f t="shared" si="8"/>
        <v>1065.215743</v>
      </c>
      <c r="N14" s="5">
        <f t="shared" si="9"/>
        <v>800.7355024</v>
      </c>
      <c r="O14" s="22"/>
      <c r="P14" s="5">
        <v>8.0</v>
      </c>
      <c r="Q14" s="5">
        <f t="shared" si="10"/>
        <v>1.274122737</v>
      </c>
      <c r="R14" s="5">
        <f t="shared" si="11"/>
        <v>1279.999493</v>
      </c>
      <c r="S14" s="5">
        <f t="shared" si="12"/>
        <v>1.274122737</v>
      </c>
    </row>
    <row r="15">
      <c r="A15" s="5">
        <v>9.0</v>
      </c>
      <c r="B15" s="5">
        <f t="shared" si="1"/>
        <v>1559.08457</v>
      </c>
      <c r="C15" s="5">
        <f t="shared" si="2"/>
        <v>494.5861848</v>
      </c>
      <c r="D15" s="5">
        <f t="shared" si="3"/>
        <v>1559.08457</v>
      </c>
      <c r="E15" s="22"/>
      <c r="F15" s="5">
        <v>9.0</v>
      </c>
      <c r="G15" s="5">
        <f t="shared" si="4"/>
        <v>1273.298885</v>
      </c>
      <c r="H15" s="5">
        <f t="shared" si="5"/>
        <v>867.285326</v>
      </c>
      <c r="I15" s="5">
        <f t="shared" si="6"/>
        <v>1273.298885</v>
      </c>
      <c r="J15" s="22"/>
      <c r="K15" s="5">
        <v>9.0</v>
      </c>
      <c r="L15" s="5">
        <f t="shared" si="7"/>
        <v>900.8274402</v>
      </c>
      <c r="M15" s="5">
        <f t="shared" si="8"/>
        <v>1153.367711</v>
      </c>
      <c r="N15" s="5">
        <f t="shared" si="9"/>
        <v>900.8274402</v>
      </c>
      <c r="O15" s="22"/>
      <c r="P15" s="5">
        <v>9.0</v>
      </c>
      <c r="Q15" s="5">
        <f t="shared" si="10"/>
        <v>1.433388079</v>
      </c>
      <c r="R15" s="5">
        <f t="shared" si="11"/>
        <v>1394.999429</v>
      </c>
      <c r="S15" s="5">
        <f t="shared" si="12"/>
        <v>1.433388079</v>
      </c>
    </row>
    <row r="16">
      <c r="A16" s="5">
        <v>10.0</v>
      </c>
      <c r="B16" s="5">
        <f t="shared" si="1"/>
        <v>1732.316189</v>
      </c>
      <c r="C16" s="5">
        <f t="shared" si="2"/>
        <v>499.5402053</v>
      </c>
      <c r="D16" s="5">
        <f t="shared" si="3"/>
        <v>1732.316189</v>
      </c>
      <c r="E16" s="22"/>
      <c r="F16" s="5">
        <v>10.0</v>
      </c>
      <c r="G16" s="5">
        <f t="shared" si="4"/>
        <v>1414.776538</v>
      </c>
      <c r="H16" s="5">
        <f t="shared" si="5"/>
        <v>913.6503622</v>
      </c>
      <c r="I16" s="5">
        <f t="shared" si="6"/>
        <v>1414.776538</v>
      </c>
      <c r="J16" s="22"/>
      <c r="K16" s="5">
        <v>10.0</v>
      </c>
      <c r="L16" s="5">
        <f t="shared" si="7"/>
        <v>1000.919378</v>
      </c>
      <c r="M16" s="5">
        <f t="shared" si="8"/>
        <v>1231.519679</v>
      </c>
      <c r="N16" s="5">
        <f t="shared" si="9"/>
        <v>1000.919378</v>
      </c>
      <c r="O16" s="22"/>
      <c r="P16" s="5">
        <v>10.0</v>
      </c>
      <c r="Q16" s="5">
        <f t="shared" si="10"/>
        <v>1.592653421</v>
      </c>
      <c r="R16" s="5">
        <f t="shared" si="11"/>
        <v>1499.999366</v>
      </c>
      <c r="S16" s="5">
        <f t="shared" si="12"/>
        <v>1.592653421</v>
      </c>
    </row>
    <row r="17">
      <c r="A17" s="5">
        <v>11.0</v>
      </c>
      <c r="B17" s="5">
        <f t="shared" si="1"/>
        <v>1905.547808</v>
      </c>
      <c r="C17" s="5">
        <f t="shared" si="2"/>
        <v>494.4942258</v>
      </c>
      <c r="D17" s="5">
        <f t="shared" si="3"/>
        <v>1905.547808</v>
      </c>
      <c r="E17" s="22"/>
      <c r="F17" s="5">
        <v>11.0</v>
      </c>
      <c r="G17" s="5">
        <f t="shared" si="4"/>
        <v>1556.254192</v>
      </c>
      <c r="H17" s="5">
        <f t="shared" si="5"/>
        <v>950.0153984</v>
      </c>
      <c r="I17" s="5">
        <f t="shared" si="6"/>
        <v>1556.254192</v>
      </c>
      <c r="J17" s="22"/>
      <c r="K17" s="5">
        <v>11.0</v>
      </c>
      <c r="L17" s="5">
        <f t="shared" si="7"/>
        <v>1101.011316</v>
      </c>
      <c r="M17" s="5">
        <f t="shared" si="8"/>
        <v>1299.671647</v>
      </c>
      <c r="N17" s="5">
        <f t="shared" si="9"/>
        <v>1101.011316</v>
      </c>
      <c r="O17" s="22"/>
      <c r="P17" s="5">
        <v>11.0</v>
      </c>
      <c r="Q17" s="5">
        <f t="shared" si="10"/>
        <v>1.751918764</v>
      </c>
      <c r="R17" s="5">
        <f t="shared" si="11"/>
        <v>1594.999302</v>
      </c>
      <c r="S17" s="5">
        <f t="shared" si="12"/>
        <v>1.751918764</v>
      </c>
    </row>
    <row r="18">
      <c r="A18" s="5">
        <v>12.0</v>
      </c>
      <c r="B18" s="5">
        <f t="shared" si="1"/>
        <v>2078.779427</v>
      </c>
      <c r="C18" s="5">
        <f t="shared" si="2"/>
        <v>479.4482463</v>
      </c>
      <c r="D18" s="5">
        <f t="shared" si="3"/>
        <v>2078.779427</v>
      </c>
      <c r="E18" s="22"/>
      <c r="F18" s="5">
        <v>12.0</v>
      </c>
      <c r="G18" s="5">
        <f t="shared" si="4"/>
        <v>1697.731846</v>
      </c>
      <c r="H18" s="5">
        <f t="shared" si="5"/>
        <v>976.3804347</v>
      </c>
      <c r="I18" s="5">
        <f t="shared" si="6"/>
        <v>1697.731846</v>
      </c>
      <c r="J18" s="22"/>
      <c r="K18" s="5">
        <v>12.0</v>
      </c>
      <c r="L18" s="5">
        <f t="shared" si="7"/>
        <v>1201.103254</v>
      </c>
      <c r="M18" s="5">
        <f t="shared" si="8"/>
        <v>1357.823615</v>
      </c>
      <c r="N18" s="5">
        <f t="shared" si="9"/>
        <v>1201.103254</v>
      </c>
      <c r="O18" s="22"/>
      <c r="P18" s="5">
        <v>12.0</v>
      </c>
      <c r="Q18" s="5">
        <f t="shared" si="10"/>
        <v>1.911184106</v>
      </c>
      <c r="R18" s="5">
        <f t="shared" si="11"/>
        <v>1679.999239</v>
      </c>
      <c r="S18" s="5">
        <f t="shared" si="12"/>
        <v>1.911184106</v>
      </c>
    </row>
    <row r="19">
      <c r="A19" s="5">
        <v>13.0</v>
      </c>
      <c r="B19" s="5">
        <f t="shared" si="1"/>
        <v>2252.011045</v>
      </c>
      <c r="C19" s="5">
        <f t="shared" si="2"/>
        <v>454.4022669</v>
      </c>
      <c r="D19" s="5">
        <f t="shared" si="3"/>
        <v>2252.011045</v>
      </c>
      <c r="E19" s="22"/>
      <c r="F19" s="5">
        <v>13.0</v>
      </c>
      <c r="G19" s="5">
        <f t="shared" si="4"/>
        <v>1839.2095</v>
      </c>
      <c r="H19" s="5">
        <f t="shared" si="5"/>
        <v>992.7454709</v>
      </c>
      <c r="I19" s="5">
        <f t="shared" si="6"/>
        <v>1839.2095</v>
      </c>
      <c r="J19" s="22"/>
      <c r="K19" s="5">
        <v>13.0</v>
      </c>
      <c r="L19" s="5">
        <f t="shared" si="7"/>
        <v>1301.195191</v>
      </c>
      <c r="M19" s="5">
        <f t="shared" si="8"/>
        <v>1405.975583</v>
      </c>
      <c r="N19" s="5">
        <f t="shared" si="9"/>
        <v>1301.195191</v>
      </c>
      <c r="O19" s="22"/>
      <c r="P19" s="5">
        <v>13.0</v>
      </c>
      <c r="Q19" s="5">
        <f t="shared" si="10"/>
        <v>2.070449448</v>
      </c>
      <c r="R19" s="5">
        <f t="shared" si="11"/>
        <v>1754.999176</v>
      </c>
      <c r="S19" s="5">
        <f t="shared" si="12"/>
        <v>2.070449448</v>
      </c>
    </row>
    <row r="20">
      <c r="A20" s="5">
        <v>14.0</v>
      </c>
      <c r="B20" s="5">
        <f t="shared" si="1"/>
        <v>2425.242664</v>
      </c>
      <c r="C20" s="5">
        <f t="shared" si="2"/>
        <v>419.3562874</v>
      </c>
      <c r="D20" s="5">
        <f t="shared" si="3"/>
        <v>2425.242664</v>
      </c>
      <c r="E20" s="22"/>
      <c r="F20" s="5">
        <v>14.0</v>
      </c>
      <c r="G20" s="5">
        <f t="shared" si="4"/>
        <v>1980.687154</v>
      </c>
      <c r="H20" s="5">
        <f t="shared" si="5"/>
        <v>999.1105071</v>
      </c>
      <c r="I20" s="5">
        <f t="shared" si="6"/>
        <v>1980.687154</v>
      </c>
      <c r="J20" s="22"/>
      <c r="K20" s="5">
        <v>14.0</v>
      </c>
      <c r="L20" s="5">
        <f t="shared" si="7"/>
        <v>1401.287129</v>
      </c>
      <c r="M20" s="5">
        <f t="shared" si="8"/>
        <v>1444.127551</v>
      </c>
      <c r="N20" s="5">
        <f t="shared" si="9"/>
        <v>1401.287129</v>
      </c>
      <c r="O20" s="22"/>
      <c r="P20" s="5">
        <v>14.0</v>
      </c>
      <c r="Q20" s="5">
        <f t="shared" si="10"/>
        <v>2.22971479</v>
      </c>
      <c r="R20" s="5">
        <f t="shared" si="11"/>
        <v>1819.999112</v>
      </c>
      <c r="S20" s="5">
        <f t="shared" si="12"/>
        <v>2.22971479</v>
      </c>
    </row>
    <row r="21" ht="15.75" customHeight="1">
      <c r="A21" s="5">
        <v>15.0</v>
      </c>
      <c r="B21" s="5">
        <f t="shared" si="1"/>
        <v>2598.474283</v>
      </c>
      <c r="C21" s="5">
        <f t="shared" si="2"/>
        <v>374.3103079</v>
      </c>
      <c r="D21" s="5">
        <f t="shared" si="3"/>
        <v>2598.474283</v>
      </c>
      <c r="E21" s="22"/>
      <c r="F21" s="5">
        <v>15.0</v>
      </c>
      <c r="G21" s="5">
        <f t="shared" si="4"/>
        <v>2122.164808</v>
      </c>
      <c r="H21" s="5">
        <f t="shared" si="5"/>
        <v>995.4755433</v>
      </c>
      <c r="I21" s="5">
        <f t="shared" si="6"/>
        <v>2122.164808</v>
      </c>
      <c r="J21" s="22"/>
      <c r="K21" s="5">
        <v>15.0</v>
      </c>
      <c r="L21" s="5">
        <f t="shared" si="7"/>
        <v>1501.379067</v>
      </c>
      <c r="M21" s="5">
        <f t="shared" si="8"/>
        <v>1472.279518</v>
      </c>
      <c r="N21" s="5">
        <f t="shared" si="9"/>
        <v>1501.379067</v>
      </c>
      <c r="O21" s="22"/>
      <c r="P21" s="5">
        <v>15.0</v>
      </c>
      <c r="Q21" s="5">
        <f t="shared" si="10"/>
        <v>2.388980132</v>
      </c>
      <c r="R21" s="5">
        <f t="shared" si="11"/>
        <v>1874.999049</v>
      </c>
      <c r="S21" s="5">
        <f t="shared" si="12"/>
        <v>2.388980132</v>
      </c>
    </row>
    <row r="22" ht="15.75" customHeight="1">
      <c r="A22" s="5">
        <v>16.0</v>
      </c>
      <c r="B22" s="5">
        <f t="shared" si="1"/>
        <v>2771.705902</v>
      </c>
      <c r="C22" s="5">
        <f t="shared" si="2"/>
        <v>319.2643285</v>
      </c>
      <c r="D22" s="5">
        <f t="shared" si="3"/>
        <v>2771.705902</v>
      </c>
      <c r="E22" s="22"/>
      <c r="F22" s="5">
        <v>16.0</v>
      </c>
      <c r="G22" s="5">
        <f t="shared" si="4"/>
        <v>2263.642461</v>
      </c>
      <c r="H22" s="5">
        <f t="shared" si="5"/>
        <v>981.8405795</v>
      </c>
      <c r="I22" s="5">
        <f t="shared" si="6"/>
        <v>2263.642461</v>
      </c>
      <c r="J22" s="22"/>
      <c r="K22" s="5">
        <v>16.0</v>
      </c>
      <c r="L22" s="5">
        <f t="shared" si="7"/>
        <v>1601.471005</v>
      </c>
      <c r="M22" s="5">
        <f t="shared" si="8"/>
        <v>1490.431486</v>
      </c>
      <c r="N22" s="5">
        <f t="shared" si="9"/>
        <v>1601.471005</v>
      </c>
      <c r="O22" s="22"/>
      <c r="P22" s="5">
        <v>16.0</v>
      </c>
      <c r="Q22" s="5">
        <f t="shared" si="10"/>
        <v>2.548245474</v>
      </c>
      <c r="R22" s="5">
        <f t="shared" si="11"/>
        <v>1919.998985</v>
      </c>
      <c r="S22" s="5">
        <f t="shared" si="12"/>
        <v>2.548245474</v>
      </c>
    </row>
    <row r="23" ht="15.75" customHeight="1">
      <c r="A23" s="5">
        <v>17.0</v>
      </c>
      <c r="B23" s="5">
        <f t="shared" si="1"/>
        <v>2944.937521</v>
      </c>
      <c r="C23" s="5">
        <f t="shared" si="2"/>
        <v>254.218349</v>
      </c>
      <c r="D23" s="5">
        <f t="shared" si="3"/>
        <v>2944.937521</v>
      </c>
      <c r="E23" s="22"/>
      <c r="F23" s="5">
        <v>17.0</v>
      </c>
      <c r="G23" s="5">
        <f t="shared" si="4"/>
        <v>2405.120115</v>
      </c>
      <c r="H23" s="5">
        <f t="shared" si="5"/>
        <v>958.2056158</v>
      </c>
      <c r="I23" s="5">
        <f t="shared" si="6"/>
        <v>2405.120115</v>
      </c>
      <c r="J23" s="22"/>
      <c r="K23" s="5">
        <v>17.0</v>
      </c>
      <c r="L23" s="5">
        <f t="shared" si="7"/>
        <v>1701.562943</v>
      </c>
      <c r="M23" s="5">
        <f t="shared" si="8"/>
        <v>1498.583454</v>
      </c>
      <c r="N23" s="5">
        <f t="shared" si="9"/>
        <v>1701.562943</v>
      </c>
      <c r="O23" s="22"/>
      <c r="P23" s="5">
        <v>17.0</v>
      </c>
      <c r="Q23" s="5">
        <f t="shared" si="10"/>
        <v>2.707510816</v>
      </c>
      <c r="R23" s="5">
        <f t="shared" si="11"/>
        <v>1954.998922</v>
      </c>
      <c r="S23" s="5">
        <f t="shared" si="12"/>
        <v>2.707510816</v>
      </c>
    </row>
    <row r="24" ht="15.75" customHeight="1">
      <c r="A24" s="5">
        <v>18.0</v>
      </c>
      <c r="B24" s="5">
        <f t="shared" si="1"/>
        <v>3118.16914</v>
      </c>
      <c r="C24" s="5">
        <f t="shared" si="2"/>
        <v>179.1723695</v>
      </c>
      <c r="D24" s="5">
        <f t="shared" si="3"/>
        <v>3118.16914</v>
      </c>
      <c r="E24" s="22"/>
      <c r="F24" s="5">
        <v>18.0</v>
      </c>
      <c r="G24" s="5">
        <f t="shared" si="4"/>
        <v>2546.597769</v>
      </c>
      <c r="H24" s="5">
        <f t="shared" si="5"/>
        <v>924.570652</v>
      </c>
      <c r="I24" s="5">
        <f t="shared" si="6"/>
        <v>2546.597769</v>
      </c>
      <c r="J24" s="22"/>
      <c r="K24" s="5">
        <v>18.0</v>
      </c>
      <c r="L24" s="5">
        <f t="shared" si="7"/>
        <v>1801.65488</v>
      </c>
      <c r="M24" s="5">
        <f t="shared" si="8"/>
        <v>1496.735422</v>
      </c>
      <c r="N24" s="5">
        <f t="shared" si="9"/>
        <v>1801.65488</v>
      </c>
      <c r="O24" s="22"/>
      <c r="P24" s="5">
        <v>18.0</v>
      </c>
      <c r="Q24" s="5">
        <f t="shared" si="10"/>
        <v>2.866776159</v>
      </c>
      <c r="R24" s="5">
        <f t="shared" si="11"/>
        <v>1979.998859</v>
      </c>
      <c r="S24" s="5">
        <f t="shared" si="12"/>
        <v>2.866776159</v>
      </c>
    </row>
    <row r="25" ht="15.75" customHeight="1">
      <c r="A25" s="23">
        <v>19.0</v>
      </c>
      <c r="B25" s="23">
        <f t="shared" si="1"/>
        <v>3291.400759</v>
      </c>
      <c r="C25" s="23">
        <f t="shared" si="2"/>
        <v>94.12639004</v>
      </c>
      <c r="D25" s="23">
        <f t="shared" si="3"/>
        <v>3291.400759</v>
      </c>
      <c r="E25" s="22"/>
      <c r="F25" s="5">
        <v>19.0</v>
      </c>
      <c r="G25" s="5">
        <f t="shared" si="4"/>
        <v>2688.075423</v>
      </c>
      <c r="H25" s="5">
        <f t="shared" si="5"/>
        <v>880.9356882</v>
      </c>
      <c r="I25" s="5">
        <f t="shared" si="6"/>
        <v>2688.075423</v>
      </c>
      <c r="J25" s="22"/>
      <c r="K25" s="5">
        <v>19.0</v>
      </c>
      <c r="L25" s="5">
        <f t="shared" si="7"/>
        <v>1901.746818</v>
      </c>
      <c r="M25" s="5">
        <f t="shared" si="8"/>
        <v>1484.88739</v>
      </c>
      <c r="N25" s="5">
        <f t="shared" si="9"/>
        <v>1901.746818</v>
      </c>
      <c r="O25" s="22"/>
      <c r="P25" s="5">
        <v>19.0</v>
      </c>
      <c r="Q25" s="5">
        <f t="shared" si="10"/>
        <v>3.026041501</v>
      </c>
      <c r="R25" s="5">
        <f t="shared" si="11"/>
        <v>1994.998795</v>
      </c>
      <c r="S25" s="5">
        <f t="shared" si="12"/>
        <v>3.026041501</v>
      </c>
    </row>
    <row r="26" ht="15.75" customHeight="1">
      <c r="A26" s="19" t="s">
        <v>20</v>
      </c>
      <c r="B26" s="7"/>
      <c r="C26" s="7"/>
      <c r="D26" s="8"/>
      <c r="E26" s="22"/>
      <c r="F26" s="5">
        <v>20.0</v>
      </c>
      <c r="G26" s="5">
        <f t="shared" si="4"/>
        <v>2829.553077</v>
      </c>
      <c r="H26" s="5">
        <f t="shared" si="5"/>
        <v>827.3007244</v>
      </c>
      <c r="I26" s="5">
        <f t="shared" si="6"/>
        <v>2829.553077</v>
      </c>
      <c r="J26" s="22"/>
      <c r="K26" s="5">
        <v>20.0</v>
      </c>
      <c r="L26" s="5">
        <f t="shared" si="7"/>
        <v>2001.838756</v>
      </c>
      <c r="M26" s="5">
        <f t="shared" si="8"/>
        <v>1463.039358</v>
      </c>
      <c r="N26" s="5">
        <f t="shared" si="9"/>
        <v>2001.838756</v>
      </c>
      <c r="O26" s="22"/>
      <c r="P26" s="5">
        <v>20.0</v>
      </c>
      <c r="Q26" s="5">
        <f t="shared" si="10"/>
        <v>3.185306843</v>
      </c>
      <c r="R26" s="5">
        <f t="shared" si="11"/>
        <v>1999.998732</v>
      </c>
      <c r="S26" s="5">
        <f t="shared" si="12"/>
        <v>3.185306843</v>
      </c>
    </row>
    <row r="27" ht="15.75" customHeight="1">
      <c r="A27" s="24" t="s">
        <v>21</v>
      </c>
      <c r="B27" s="25">
        <f>$A$3*$A$3*SIN($C$3*2)/$B$3</f>
        <v>3463.039358</v>
      </c>
      <c r="C27" s="10"/>
      <c r="D27" s="10"/>
      <c r="E27" s="22"/>
      <c r="F27" s="5">
        <v>21.0</v>
      </c>
      <c r="G27" s="5">
        <f t="shared" si="4"/>
        <v>2971.030731</v>
      </c>
      <c r="H27" s="5">
        <f t="shared" si="5"/>
        <v>763.6657606</v>
      </c>
      <c r="I27" s="5">
        <f t="shared" si="6"/>
        <v>2971.030731</v>
      </c>
      <c r="J27" s="22"/>
      <c r="K27" s="5">
        <v>21.0</v>
      </c>
      <c r="L27" s="5">
        <f t="shared" si="7"/>
        <v>2101.930694</v>
      </c>
      <c r="M27" s="5">
        <f t="shared" si="8"/>
        <v>1431.191326</v>
      </c>
      <c r="N27" s="5">
        <f t="shared" si="9"/>
        <v>2101.930694</v>
      </c>
      <c r="O27" s="22"/>
      <c r="P27" s="5">
        <v>21.0</v>
      </c>
      <c r="Q27" s="5">
        <f t="shared" si="10"/>
        <v>3.344572185</v>
      </c>
      <c r="R27" s="5">
        <f t="shared" si="11"/>
        <v>1994.998668</v>
      </c>
      <c r="S27" s="5">
        <f t="shared" si="12"/>
        <v>3.344572185</v>
      </c>
    </row>
    <row r="28" ht="15.75" customHeight="1">
      <c r="A28" s="22"/>
      <c r="B28" s="22"/>
      <c r="C28" s="22"/>
      <c r="D28" s="22"/>
      <c r="E28" s="22"/>
      <c r="F28" s="5">
        <v>22.0</v>
      </c>
      <c r="G28" s="5">
        <f t="shared" si="4"/>
        <v>3112.508384</v>
      </c>
      <c r="H28" s="5">
        <f t="shared" si="5"/>
        <v>690.0307969</v>
      </c>
      <c r="I28" s="5">
        <f t="shared" si="6"/>
        <v>3112.508384</v>
      </c>
      <c r="J28" s="22"/>
      <c r="K28" s="5">
        <v>22.0</v>
      </c>
      <c r="L28" s="5">
        <f t="shared" si="7"/>
        <v>2202.022632</v>
      </c>
      <c r="M28" s="5">
        <f t="shared" si="8"/>
        <v>1389.343294</v>
      </c>
      <c r="N28" s="5">
        <f t="shared" si="9"/>
        <v>2202.022632</v>
      </c>
      <c r="O28" s="22"/>
      <c r="P28" s="5">
        <v>22.0</v>
      </c>
      <c r="Q28" s="5">
        <f t="shared" si="10"/>
        <v>3.503837527</v>
      </c>
      <c r="R28" s="5">
        <f t="shared" si="11"/>
        <v>1979.998605</v>
      </c>
      <c r="S28" s="5">
        <f t="shared" si="12"/>
        <v>3.503837527</v>
      </c>
    </row>
    <row r="29" ht="15.75" customHeight="1">
      <c r="A29" s="22"/>
      <c r="B29" s="22"/>
      <c r="C29" s="22"/>
      <c r="D29" s="22"/>
      <c r="E29" s="22"/>
      <c r="F29" s="5">
        <v>23.0</v>
      </c>
      <c r="G29" s="5">
        <f t="shared" si="4"/>
        <v>3253.986038</v>
      </c>
      <c r="H29" s="5">
        <f t="shared" si="5"/>
        <v>606.3958331</v>
      </c>
      <c r="I29" s="5">
        <f t="shared" si="6"/>
        <v>3253.986038</v>
      </c>
      <c r="J29" s="22"/>
      <c r="K29" s="5">
        <v>23.0</v>
      </c>
      <c r="L29" s="5">
        <f t="shared" si="7"/>
        <v>2302.114569</v>
      </c>
      <c r="M29" s="5">
        <f t="shared" si="8"/>
        <v>1337.495262</v>
      </c>
      <c r="N29" s="5">
        <f t="shared" si="9"/>
        <v>2302.114569</v>
      </c>
      <c r="O29" s="22"/>
      <c r="P29" s="5">
        <v>23.0</v>
      </c>
      <c r="Q29" s="5">
        <f t="shared" si="10"/>
        <v>3.663102869</v>
      </c>
      <c r="R29" s="5">
        <f t="shared" si="11"/>
        <v>1954.998541</v>
      </c>
      <c r="S29" s="5">
        <f t="shared" si="12"/>
        <v>3.663102869</v>
      </c>
    </row>
    <row r="30" ht="15.75" customHeight="1">
      <c r="A30" s="22"/>
      <c r="B30" s="22"/>
      <c r="C30" s="22"/>
      <c r="D30" s="22"/>
      <c r="E30" s="22"/>
      <c r="F30" s="5">
        <v>24.0</v>
      </c>
      <c r="G30" s="5">
        <f t="shared" si="4"/>
        <v>3395.463692</v>
      </c>
      <c r="H30" s="5">
        <f t="shared" si="5"/>
        <v>512.7608693</v>
      </c>
      <c r="I30" s="5">
        <f t="shared" si="6"/>
        <v>3395.463692</v>
      </c>
      <c r="J30" s="22"/>
      <c r="K30" s="5">
        <v>24.0</v>
      </c>
      <c r="L30" s="5">
        <f t="shared" si="7"/>
        <v>2402.206507</v>
      </c>
      <c r="M30" s="5">
        <f t="shared" si="8"/>
        <v>1275.64723</v>
      </c>
      <c r="N30" s="5">
        <f t="shared" si="9"/>
        <v>2402.206507</v>
      </c>
      <c r="O30" s="22"/>
      <c r="P30" s="5">
        <v>24.0</v>
      </c>
      <c r="Q30" s="5">
        <f t="shared" si="10"/>
        <v>3.822368212</v>
      </c>
      <c r="R30" s="5">
        <f t="shared" si="11"/>
        <v>1919.998478</v>
      </c>
      <c r="S30" s="5">
        <f t="shared" si="12"/>
        <v>3.822368212</v>
      </c>
    </row>
    <row r="31" ht="15.75" customHeight="1">
      <c r="A31" s="22"/>
      <c r="B31" s="22"/>
      <c r="C31" s="22"/>
      <c r="D31" s="22"/>
      <c r="E31" s="22"/>
      <c r="F31" s="5">
        <v>25.0</v>
      </c>
      <c r="G31" s="5">
        <f t="shared" si="4"/>
        <v>3536.941346</v>
      </c>
      <c r="H31" s="5">
        <f t="shared" si="5"/>
        <v>409.1259055</v>
      </c>
      <c r="I31" s="5">
        <f t="shared" si="6"/>
        <v>3536.941346</v>
      </c>
      <c r="J31" s="22"/>
      <c r="K31" s="5">
        <v>25.0</v>
      </c>
      <c r="L31" s="5">
        <f t="shared" si="7"/>
        <v>2502.298445</v>
      </c>
      <c r="M31" s="5">
        <f t="shared" si="8"/>
        <v>1203.799197</v>
      </c>
      <c r="N31" s="5">
        <f t="shared" si="9"/>
        <v>2502.298445</v>
      </c>
      <c r="O31" s="22"/>
      <c r="P31" s="5">
        <v>25.0</v>
      </c>
      <c r="Q31" s="5">
        <f t="shared" si="10"/>
        <v>3.981633554</v>
      </c>
      <c r="R31" s="5">
        <f t="shared" si="11"/>
        <v>1874.998415</v>
      </c>
      <c r="S31" s="5">
        <f t="shared" si="12"/>
        <v>3.981633554</v>
      </c>
    </row>
    <row r="32" ht="15.75" customHeight="1">
      <c r="A32" s="22"/>
      <c r="B32" s="22"/>
      <c r="C32" s="22"/>
      <c r="D32" s="22"/>
      <c r="E32" s="22"/>
      <c r="F32" s="5">
        <v>26.0</v>
      </c>
      <c r="G32" s="5">
        <f t="shared" si="4"/>
        <v>3678.419</v>
      </c>
      <c r="H32" s="5">
        <f t="shared" si="5"/>
        <v>295.4909417</v>
      </c>
      <c r="I32" s="5">
        <f t="shared" si="6"/>
        <v>3678.419</v>
      </c>
      <c r="J32" s="22"/>
      <c r="K32" s="5">
        <v>26.0</v>
      </c>
      <c r="L32" s="5">
        <f t="shared" si="7"/>
        <v>2602.390383</v>
      </c>
      <c r="M32" s="5">
        <f t="shared" si="8"/>
        <v>1121.951165</v>
      </c>
      <c r="N32" s="5">
        <f t="shared" si="9"/>
        <v>2602.390383</v>
      </c>
      <c r="O32" s="22"/>
      <c r="P32" s="5">
        <v>26.0</v>
      </c>
      <c r="Q32" s="5">
        <f t="shared" si="10"/>
        <v>4.140898896</v>
      </c>
      <c r="R32" s="5">
        <f t="shared" si="11"/>
        <v>1819.998351</v>
      </c>
      <c r="S32" s="5">
        <f t="shared" si="12"/>
        <v>4.140898896</v>
      </c>
    </row>
    <row r="33" ht="15.75" customHeight="1">
      <c r="A33" s="22"/>
      <c r="B33" s="22"/>
      <c r="C33" s="22"/>
      <c r="D33" s="22"/>
      <c r="E33" s="22"/>
      <c r="F33" s="5">
        <v>27.0</v>
      </c>
      <c r="G33" s="5">
        <f t="shared" si="4"/>
        <v>3819.896654</v>
      </c>
      <c r="H33" s="5">
        <f t="shared" si="5"/>
        <v>171.855978</v>
      </c>
      <c r="I33" s="5">
        <f t="shared" si="6"/>
        <v>3819.896654</v>
      </c>
      <c r="J33" s="22"/>
      <c r="K33" s="5">
        <v>27.0</v>
      </c>
      <c r="L33" s="5">
        <f t="shared" si="7"/>
        <v>2702.482321</v>
      </c>
      <c r="M33" s="5">
        <f t="shared" si="8"/>
        <v>1030.103133</v>
      </c>
      <c r="N33" s="5">
        <f t="shared" si="9"/>
        <v>2702.482321</v>
      </c>
      <c r="O33" s="22"/>
      <c r="P33" s="5">
        <v>27.0</v>
      </c>
      <c r="Q33" s="5">
        <f t="shared" si="10"/>
        <v>4.300164238</v>
      </c>
      <c r="R33" s="5">
        <f t="shared" si="11"/>
        <v>1754.998288</v>
      </c>
      <c r="S33" s="5">
        <f t="shared" si="12"/>
        <v>4.300164238</v>
      </c>
    </row>
    <row r="34" ht="15.75" customHeight="1">
      <c r="A34" s="22"/>
      <c r="B34" s="22"/>
      <c r="C34" s="22"/>
      <c r="D34" s="22"/>
      <c r="E34" s="22"/>
      <c r="F34" s="23">
        <v>28.0</v>
      </c>
      <c r="G34" s="23">
        <f t="shared" si="4"/>
        <v>3961.374307</v>
      </c>
      <c r="H34" s="23">
        <f t="shared" si="5"/>
        <v>38.22101419</v>
      </c>
      <c r="I34" s="23">
        <f t="shared" si="6"/>
        <v>3961.374307</v>
      </c>
      <c r="J34" s="22"/>
      <c r="K34" s="5">
        <v>28.0</v>
      </c>
      <c r="L34" s="5">
        <f t="shared" si="7"/>
        <v>2802.574258</v>
      </c>
      <c r="M34" s="5">
        <f t="shared" si="8"/>
        <v>928.2551012</v>
      </c>
      <c r="N34" s="5">
        <f t="shared" si="9"/>
        <v>2802.574258</v>
      </c>
      <c r="O34" s="22"/>
      <c r="P34" s="5">
        <v>28.0</v>
      </c>
      <c r="Q34" s="5">
        <f t="shared" si="10"/>
        <v>4.45942958</v>
      </c>
      <c r="R34" s="5">
        <f t="shared" si="11"/>
        <v>1679.998224</v>
      </c>
      <c r="S34" s="5">
        <f t="shared" si="12"/>
        <v>4.45942958</v>
      </c>
    </row>
    <row r="35" ht="15.75" customHeight="1">
      <c r="A35" s="22"/>
      <c r="B35" s="22"/>
      <c r="C35" s="22"/>
      <c r="D35" s="22"/>
      <c r="E35" s="22"/>
      <c r="F35" s="19" t="s">
        <v>20</v>
      </c>
      <c r="G35" s="7"/>
      <c r="H35" s="7"/>
      <c r="I35" s="8"/>
      <c r="J35" s="22"/>
      <c r="K35" s="5">
        <v>29.0</v>
      </c>
      <c r="L35" s="5">
        <f t="shared" si="7"/>
        <v>2902.666196</v>
      </c>
      <c r="M35" s="5">
        <f t="shared" si="8"/>
        <v>816.4070691</v>
      </c>
      <c r="N35" s="5">
        <f t="shared" si="9"/>
        <v>2902.666196</v>
      </c>
      <c r="O35" s="22"/>
      <c r="P35" s="5">
        <v>29.0</v>
      </c>
      <c r="Q35" s="5">
        <f t="shared" si="10"/>
        <v>4.618694922</v>
      </c>
      <c r="R35" s="5">
        <f t="shared" si="11"/>
        <v>1594.998161</v>
      </c>
      <c r="S35" s="5">
        <f t="shared" si="12"/>
        <v>4.618694922</v>
      </c>
    </row>
    <row r="36" ht="15.75" customHeight="1">
      <c r="A36" s="22"/>
      <c r="B36" s="22"/>
      <c r="C36" s="22"/>
      <c r="D36" s="22"/>
      <c r="E36" s="22"/>
      <c r="F36" s="19" t="s">
        <v>22</v>
      </c>
      <c r="G36" s="26">
        <f>$A$3*$A$3*SIN($D$3*2)/$B$3</f>
        <v>3999.998732</v>
      </c>
      <c r="H36" s="22"/>
      <c r="I36" s="22"/>
      <c r="J36" s="22"/>
      <c r="K36" s="5">
        <v>30.0</v>
      </c>
      <c r="L36" s="5">
        <f t="shared" si="7"/>
        <v>3002.758134</v>
      </c>
      <c r="M36" s="5">
        <f t="shared" si="8"/>
        <v>694.559037</v>
      </c>
      <c r="N36" s="5">
        <f t="shared" si="9"/>
        <v>3002.758134</v>
      </c>
      <c r="O36" s="22"/>
      <c r="P36" s="5">
        <v>30.0</v>
      </c>
      <c r="Q36" s="5">
        <f t="shared" si="10"/>
        <v>4.777960264</v>
      </c>
      <c r="R36" s="5">
        <f t="shared" si="11"/>
        <v>1499.998098</v>
      </c>
      <c r="S36" s="5">
        <f t="shared" si="12"/>
        <v>4.777960264</v>
      </c>
    </row>
    <row r="37" ht="15.75" customHeight="1">
      <c r="A37" s="22"/>
      <c r="B37" s="19" t="s">
        <v>23</v>
      </c>
      <c r="C37" s="7"/>
      <c r="D37" s="7"/>
      <c r="E37" s="7"/>
      <c r="F37" s="7"/>
      <c r="G37" s="7"/>
      <c r="H37" s="7"/>
      <c r="I37" s="8"/>
      <c r="J37" s="22"/>
      <c r="K37" s="5">
        <v>31.0</v>
      </c>
      <c r="L37" s="5">
        <f t="shared" si="7"/>
        <v>3102.850072</v>
      </c>
      <c r="M37" s="5">
        <f t="shared" si="8"/>
        <v>562.7110049</v>
      </c>
      <c r="N37" s="5">
        <f t="shared" si="9"/>
        <v>3102.850072</v>
      </c>
      <c r="O37" s="22"/>
      <c r="P37" s="5">
        <v>31.0</v>
      </c>
      <c r="Q37" s="5">
        <f t="shared" si="10"/>
        <v>4.937225607</v>
      </c>
      <c r="R37" s="5">
        <f t="shared" si="11"/>
        <v>1394.998034</v>
      </c>
      <c r="S37" s="5">
        <f t="shared" si="12"/>
        <v>4.937225607</v>
      </c>
    </row>
    <row r="38" ht="15.75" customHeight="1">
      <c r="A38" s="22"/>
      <c r="B38" s="27"/>
      <c r="C38" s="28"/>
      <c r="D38" s="28"/>
      <c r="E38" s="28"/>
      <c r="F38" s="28"/>
      <c r="G38" s="28"/>
      <c r="H38" s="28"/>
      <c r="I38" s="29"/>
      <c r="J38" s="22"/>
      <c r="K38" s="5">
        <v>32.0</v>
      </c>
      <c r="L38" s="5">
        <f t="shared" si="7"/>
        <v>3202.94201</v>
      </c>
      <c r="M38" s="5">
        <f t="shared" si="8"/>
        <v>420.8629728</v>
      </c>
      <c r="N38" s="5">
        <f t="shared" si="9"/>
        <v>3202.94201</v>
      </c>
      <c r="O38" s="22"/>
      <c r="P38" s="5">
        <v>32.0</v>
      </c>
      <c r="Q38" s="5">
        <f t="shared" si="10"/>
        <v>5.096490949</v>
      </c>
      <c r="R38" s="5">
        <f t="shared" si="11"/>
        <v>1279.997971</v>
      </c>
      <c r="S38" s="5">
        <f t="shared" si="12"/>
        <v>5.096490949</v>
      </c>
    </row>
    <row r="39" ht="15.75" customHeight="1">
      <c r="A39" s="22"/>
      <c r="B39" s="30"/>
      <c r="C39" s="22"/>
      <c r="D39" s="22"/>
      <c r="E39" s="22"/>
      <c r="F39" s="22"/>
      <c r="G39" s="22"/>
      <c r="H39" s="22"/>
      <c r="I39" s="31"/>
      <c r="J39" s="22"/>
      <c r="K39" s="5">
        <v>33.0</v>
      </c>
      <c r="L39" s="5">
        <f t="shared" si="7"/>
        <v>3303.033947</v>
      </c>
      <c r="M39" s="5">
        <f t="shared" si="8"/>
        <v>269.0149406</v>
      </c>
      <c r="N39" s="5">
        <f t="shared" si="9"/>
        <v>3303.033947</v>
      </c>
      <c r="O39" s="22"/>
      <c r="P39" s="5">
        <v>33.0</v>
      </c>
      <c r="Q39" s="5">
        <f t="shared" si="10"/>
        <v>5.255756291</v>
      </c>
      <c r="R39" s="5">
        <f t="shared" si="11"/>
        <v>1154.997907</v>
      </c>
      <c r="S39" s="5">
        <f t="shared" si="12"/>
        <v>5.255756291</v>
      </c>
    </row>
    <row r="40" ht="15.75" customHeight="1">
      <c r="A40" s="22"/>
      <c r="B40" s="30"/>
      <c r="C40" s="22"/>
      <c r="D40" s="22"/>
      <c r="E40" s="22"/>
      <c r="F40" s="22"/>
      <c r="G40" s="22"/>
      <c r="H40" s="22"/>
      <c r="I40" s="31"/>
      <c r="J40" s="22"/>
      <c r="K40" s="23">
        <v>34.0</v>
      </c>
      <c r="L40" s="23">
        <f t="shared" si="7"/>
        <v>3403.125885</v>
      </c>
      <c r="M40" s="23">
        <f t="shared" si="8"/>
        <v>107.1669085</v>
      </c>
      <c r="N40" s="23">
        <f t="shared" si="9"/>
        <v>3403.125885</v>
      </c>
      <c r="O40" s="22"/>
      <c r="P40" s="5">
        <v>34.0</v>
      </c>
      <c r="Q40" s="5">
        <f t="shared" si="10"/>
        <v>5.415021633</v>
      </c>
      <c r="R40" s="5">
        <f t="shared" si="11"/>
        <v>1019.997844</v>
      </c>
      <c r="S40" s="5">
        <f t="shared" si="12"/>
        <v>5.415021633</v>
      </c>
    </row>
    <row r="41" ht="15.75" customHeight="1">
      <c r="A41" s="22"/>
      <c r="B41" s="30"/>
      <c r="C41" s="22"/>
      <c r="D41" s="22"/>
      <c r="E41" s="22"/>
      <c r="F41" s="22"/>
      <c r="G41" s="22"/>
      <c r="H41" s="22"/>
      <c r="I41" s="31"/>
      <c r="J41" s="22"/>
      <c r="K41" s="19" t="s">
        <v>20</v>
      </c>
      <c r="L41" s="7"/>
      <c r="M41" s="7"/>
      <c r="N41" s="8"/>
      <c r="O41" s="22"/>
      <c r="P41" s="5">
        <v>35.0</v>
      </c>
      <c r="Q41" s="5">
        <f t="shared" si="10"/>
        <v>5.574286975</v>
      </c>
      <c r="R41" s="5">
        <f t="shared" si="11"/>
        <v>874.9977805</v>
      </c>
      <c r="S41" s="5">
        <f t="shared" si="12"/>
        <v>5.574286975</v>
      </c>
    </row>
    <row r="42" ht="15.75" customHeight="1">
      <c r="A42" s="22"/>
      <c r="B42" s="30"/>
      <c r="C42" s="22"/>
      <c r="D42" s="22"/>
      <c r="E42" s="22"/>
      <c r="F42" s="22"/>
      <c r="G42" s="22"/>
      <c r="H42" s="22"/>
      <c r="I42" s="31"/>
      <c r="J42" s="22"/>
      <c r="K42" s="19" t="s">
        <v>22</v>
      </c>
      <c r="L42" s="26">
        <f>$A$3*$A$3*SIN($E$3*2)/$B$3</f>
        <v>3466.2232</v>
      </c>
      <c r="M42" s="22"/>
      <c r="N42" s="22"/>
      <c r="O42" s="22"/>
      <c r="P42" s="5">
        <v>36.0</v>
      </c>
      <c r="Q42" s="5">
        <f t="shared" si="10"/>
        <v>5.733552317</v>
      </c>
      <c r="R42" s="5">
        <f t="shared" si="11"/>
        <v>719.9977171</v>
      </c>
      <c r="S42" s="5">
        <f t="shared" si="12"/>
        <v>5.733552317</v>
      </c>
    </row>
    <row r="43" ht="15.75" customHeight="1">
      <c r="A43" s="22"/>
      <c r="B43" s="30"/>
      <c r="C43" s="22"/>
      <c r="D43" s="22"/>
      <c r="E43" s="22"/>
      <c r="F43" s="22"/>
      <c r="G43" s="22"/>
      <c r="H43" s="22"/>
      <c r="I43" s="31"/>
      <c r="J43" s="22"/>
      <c r="K43" s="22"/>
      <c r="L43" s="22"/>
      <c r="M43" s="22"/>
      <c r="N43" s="22"/>
      <c r="O43" s="22"/>
      <c r="P43" s="5">
        <v>37.0</v>
      </c>
      <c r="Q43" s="5">
        <f t="shared" si="10"/>
        <v>5.892817659</v>
      </c>
      <c r="R43" s="5">
        <f t="shared" si="11"/>
        <v>554.9976537</v>
      </c>
      <c r="S43" s="5">
        <f t="shared" si="12"/>
        <v>5.892817659</v>
      </c>
    </row>
    <row r="44" ht="15.75" customHeight="1">
      <c r="A44" s="22"/>
      <c r="B44" s="30"/>
      <c r="C44" s="22"/>
      <c r="D44" s="22"/>
      <c r="E44" s="22"/>
      <c r="F44" s="22"/>
      <c r="G44" s="22"/>
      <c r="H44" s="22"/>
      <c r="I44" s="31"/>
      <c r="J44" s="22"/>
      <c r="K44" s="22"/>
      <c r="L44" s="22"/>
      <c r="M44" s="22"/>
      <c r="N44" s="22"/>
      <c r="O44" s="22"/>
      <c r="P44" s="5">
        <v>38.0</v>
      </c>
      <c r="Q44" s="5">
        <f t="shared" si="10"/>
        <v>6.052083002</v>
      </c>
      <c r="R44" s="5">
        <f t="shared" si="11"/>
        <v>379.9975903</v>
      </c>
      <c r="S44" s="5">
        <f t="shared" si="12"/>
        <v>6.052083002</v>
      </c>
    </row>
    <row r="45" ht="15.75" customHeight="1">
      <c r="A45" s="22"/>
      <c r="B45" s="30"/>
      <c r="C45" s="22"/>
      <c r="D45" s="22"/>
      <c r="E45" s="22"/>
      <c r="F45" s="22"/>
      <c r="G45" s="22"/>
      <c r="H45" s="22"/>
      <c r="I45" s="31"/>
      <c r="J45" s="22"/>
      <c r="K45" s="22"/>
      <c r="L45" s="22"/>
      <c r="M45" s="22"/>
      <c r="N45" s="22"/>
      <c r="O45" s="22"/>
      <c r="P45" s="23">
        <v>39.0</v>
      </c>
      <c r="Q45" s="23">
        <f t="shared" si="10"/>
        <v>6.211348344</v>
      </c>
      <c r="R45" s="23">
        <f t="shared" si="11"/>
        <v>194.9975269</v>
      </c>
      <c r="S45" s="23">
        <f t="shared" si="12"/>
        <v>6.211348344</v>
      </c>
    </row>
    <row r="46" ht="15.75" customHeight="1">
      <c r="A46" s="22"/>
      <c r="B46" s="30"/>
      <c r="C46" s="22"/>
      <c r="D46" s="22"/>
      <c r="E46" s="22"/>
      <c r="F46" s="22"/>
      <c r="G46" s="22"/>
      <c r="H46" s="22"/>
      <c r="I46" s="31"/>
      <c r="J46" s="22"/>
      <c r="K46" s="22"/>
      <c r="L46" s="22"/>
      <c r="M46" s="22"/>
      <c r="N46" s="22"/>
      <c r="O46" s="22"/>
      <c r="P46" s="19" t="s">
        <v>20</v>
      </c>
      <c r="Q46" s="7"/>
      <c r="R46" s="7"/>
      <c r="S46" s="8"/>
    </row>
    <row r="47" ht="15.75" customHeight="1">
      <c r="A47" s="32"/>
      <c r="B47" s="33"/>
      <c r="C47" s="32"/>
      <c r="D47" s="32"/>
      <c r="E47" s="32"/>
      <c r="F47" s="32"/>
      <c r="G47" s="32"/>
      <c r="H47" s="32"/>
      <c r="I47" s="34"/>
      <c r="J47" s="32"/>
      <c r="K47" s="32"/>
      <c r="L47" s="32"/>
      <c r="M47" s="32"/>
      <c r="N47" s="32"/>
      <c r="O47" s="32"/>
      <c r="P47" s="35" t="s">
        <v>22</v>
      </c>
      <c r="Q47" s="36">
        <f>$A$3*$A$3*SIN($F$3*2)/$B$3</f>
        <v>6.370611666</v>
      </c>
      <c r="R47" s="32"/>
      <c r="S47" s="32"/>
    </row>
    <row r="48" ht="15.75" customHeight="1">
      <c r="A48" s="32"/>
      <c r="B48" s="33"/>
      <c r="C48" s="32"/>
      <c r="D48" s="32"/>
      <c r="E48" s="32"/>
      <c r="F48" s="32"/>
      <c r="G48" s="32"/>
      <c r="H48" s="32"/>
      <c r="I48" s="34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2"/>
      <c r="B49" s="33"/>
      <c r="C49" s="32"/>
      <c r="D49" s="32"/>
      <c r="E49" s="32"/>
      <c r="F49" s="32"/>
      <c r="G49" s="32"/>
      <c r="H49" s="32"/>
      <c r="I49" s="34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2"/>
      <c r="B50" s="33"/>
      <c r="C50" s="32"/>
      <c r="D50" s="32"/>
      <c r="E50" s="32"/>
      <c r="F50" s="32"/>
      <c r="G50" s="32"/>
      <c r="H50" s="32"/>
      <c r="I50" s="34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B51" s="13"/>
      <c r="C51" s="14"/>
      <c r="D51" s="14"/>
      <c r="E51" s="14"/>
      <c r="F51" s="14"/>
      <c r="G51" s="14"/>
      <c r="H51" s="14"/>
      <c r="I51" s="15"/>
    </row>
    <row r="52" ht="15.75" customHeight="1">
      <c r="B52" s="16"/>
      <c r="C52" s="17"/>
      <c r="D52" s="17"/>
      <c r="E52" s="17"/>
      <c r="F52" s="17"/>
      <c r="G52" s="17"/>
      <c r="H52" s="17"/>
      <c r="I52" s="1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5:D5"/>
    <mergeCell ref="F5:I5"/>
    <mergeCell ref="K5:N5"/>
    <mergeCell ref="P5:S5"/>
    <mergeCell ref="A26:D26"/>
    <mergeCell ref="F35:I35"/>
    <mergeCell ref="K41:N41"/>
    <mergeCell ref="P46:S46"/>
    <mergeCell ref="A1:F1"/>
    <mergeCell ref="B37:I3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0" customHeight="1">
      <c r="A1" s="37" t="s">
        <v>0</v>
      </c>
      <c r="B1" s="38"/>
      <c r="C1" s="38"/>
      <c r="D1" s="38"/>
      <c r="E1" s="38"/>
      <c r="F1" s="39"/>
    </row>
    <row r="2">
      <c r="A2" s="40" t="s">
        <v>24</v>
      </c>
      <c r="B2" s="5" t="s">
        <v>25</v>
      </c>
      <c r="C2" s="5" t="s">
        <v>2</v>
      </c>
      <c r="D2" s="5" t="s">
        <v>3</v>
      </c>
      <c r="E2" s="5" t="s">
        <v>26</v>
      </c>
      <c r="F2" s="41" t="s">
        <v>27</v>
      </c>
    </row>
    <row r="3">
      <c r="A3" s="42">
        <v>100.0</v>
      </c>
      <c r="B3" s="43">
        <v>200.0</v>
      </c>
      <c r="C3" s="43">
        <f>45*3.14/180</f>
        <v>0.785</v>
      </c>
      <c r="D3" s="43">
        <v>10.0</v>
      </c>
      <c r="E3" s="43">
        <v>200.0</v>
      </c>
      <c r="F3" s="44">
        <v>100.0</v>
      </c>
    </row>
    <row r="4">
      <c r="A4" s="22"/>
      <c r="B4" s="22"/>
      <c r="C4" s="22"/>
      <c r="D4" s="22"/>
      <c r="E4" s="22"/>
      <c r="F4" s="22"/>
    </row>
    <row r="5">
      <c r="A5" s="45" t="s">
        <v>28</v>
      </c>
      <c r="B5" s="2"/>
      <c r="C5" s="3"/>
      <c r="D5" s="14"/>
      <c r="E5" s="45" t="s">
        <v>29</v>
      </c>
      <c r="F5" s="2"/>
      <c r="G5" s="3"/>
      <c r="H5" s="14"/>
      <c r="I5" s="45" t="s">
        <v>30</v>
      </c>
      <c r="J5" s="2"/>
      <c r="K5" s="3"/>
      <c r="L5" s="14"/>
      <c r="M5" s="45" t="s">
        <v>31</v>
      </c>
      <c r="N5" s="2"/>
      <c r="O5" s="3"/>
    </row>
    <row r="6">
      <c r="A6" s="46" t="s">
        <v>6</v>
      </c>
      <c r="B6" s="46" t="s">
        <v>7</v>
      </c>
      <c r="C6" s="46" t="s">
        <v>8</v>
      </c>
      <c r="D6" s="14"/>
      <c r="E6" s="46" t="s">
        <v>6</v>
      </c>
      <c r="F6" s="46" t="s">
        <v>7</v>
      </c>
      <c r="G6" s="46" t="s">
        <v>8</v>
      </c>
      <c r="H6" s="14"/>
      <c r="I6" s="46" t="s">
        <v>6</v>
      </c>
      <c r="J6" s="46" t="s">
        <v>7</v>
      </c>
      <c r="K6" s="46" t="s">
        <v>8</v>
      </c>
      <c r="L6" s="14"/>
      <c r="M6" s="46" t="s">
        <v>6</v>
      </c>
      <c r="N6" s="46" t="s">
        <v>7</v>
      </c>
      <c r="O6" s="46" t="s">
        <v>8</v>
      </c>
    </row>
    <row r="7">
      <c r="A7" s="46">
        <v>1.0</v>
      </c>
      <c r="B7" s="46">
        <f t="shared" ref="B7:B34" si="1">$B$3*A7*COS($C$3)</f>
        <v>141.4776538</v>
      </c>
      <c r="C7" s="46">
        <f t="shared" ref="C7:C34" si="2">B7*TAN($C$3)-($D$3 * B7*B7)/(2*$B$3*$B$3*COS($C$3)* COS($C$3))+$A$3</f>
        <v>236.3650362</v>
      </c>
      <c r="D7" s="14"/>
      <c r="E7" s="46">
        <v>1.0</v>
      </c>
      <c r="F7" s="46">
        <f t="shared" ref="F7:F35" si="3">$B$3*E7*COS($C$3)</f>
        <v>141.4776538</v>
      </c>
      <c r="G7" s="46">
        <f t="shared" ref="G7:G35" si="4">F7*TAN($C$3)-($D$3 * F7*F7)/(2*$B$3*$B$3*COS($C$3)* COS($C$3))+$E$3</f>
        <v>336.3650362</v>
      </c>
      <c r="H7" s="14"/>
      <c r="I7" s="46">
        <v>1.0</v>
      </c>
      <c r="J7" s="46">
        <f t="shared" ref="J7:J21" si="5">$F$3*I7*COS($C$3)</f>
        <v>70.73882692</v>
      </c>
      <c r="K7" s="46">
        <f t="shared" ref="K7:K21" si="6">J7*TAN($C$3)-($D$3 * J7*J7)/(2*$F$3*$F$3*COS($C$3)* COS($C$3))+$A$3</f>
        <v>165.6825181</v>
      </c>
      <c r="L7" s="14"/>
      <c r="M7" s="46">
        <v>1.0</v>
      </c>
      <c r="N7" s="46">
        <f t="shared" ref="N7:N22" si="7">$F$3*M7*COS($C$3)</f>
        <v>70.73882692</v>
      </c>
      <c r="O7" s="46">
        <f t="shared" ref="O7:O22" si="8">N7*TAN($C$3)-($D$3 * N7*N7)/(2*$F$3*$F$3*COS($C$3)* COS($C$3))+$E$3</f>
        <v>265.6825181</v>
      </c>
    </row>
    <row r="8">
      <c r="A8" s="46">
        <v>2.0</v>
      </c>
      <c r="B8" s="46">
        <f t="shared" si="1"/>
        <v>282.9553077</v>
      </c>
      <c r="C8" s="46">
        <f t="shared" si="2"/>
        <v>362.7300724</v>
      </c>
      <c r="D8" s="14"/>
      <c r="E8" s="46">
        <v>2.0</v>
      </c>
      <c r="F8" s="46">
        <f t="shared" si="3"/>
        <v>282.9553077</v>
      </c>
      <c r="G8" s="46">
        <f t="shared" si="4"/>
        <v>462.7300724</v>
      </c>
      <c r="H8" s="14"/>
      <c r="I8" s="46">
        <v>2.0</v>
      </c>
      <c r="J8" s="46">
        <f t="shared" si="5"/>
        <v>141.4776538</v>
      </c>
      <c r="K8" s="46">
        <f t="shared" si="6"/>
        <v>221.3650362</v>
      </c>
      <c r="L8" s="14"/>
      <c r="M8" s="46">
        <v>2.0</v>
      </c>
      <c r="N8" s="46">
        <f t="shared" si="7"/>
        <v>141.4776538</v>
      </c>
      <c r="O8" s="46">
        <f t="shared" si="8"/>
        <v>321.3650362</v>
      </c>
    </row>
    <row r="9">
      <c r="A9" s="46">
        <v>3.0</v>
      </c>
      <c r="B9" s="46">
        <f t="shared" si="1"/>
        <v>424.4329615</v>
      </c>
      <c r="C9" s="46">
        <f t="shared" si="2"/>
        <v>479.0951087</v>
      </c>
      <c r="D9" s="14"/>
      <c r="E9" s="46">
        <v>3.0</v>
      </c>
      <c r="F9" s="46">
        <f t="shared" si="3"/>
        <v>424.4329615</v>
      </c>
      <c r="G9" s="46">
        <f t="shared" si="4"/>
        <v>579.0951087</v>
      </c>
      <c r="H9" s="14"/>
      <c r="I9" s="46">
        <v>3.0</v>
      </c>
      <c r="J9" s="46">
        <f t="shared" si="5"/>
        <v>212.2164808</v>
      </c>
      <c r="K9" s="46">
        <f t="shared" si="6"/>
        <v>267.0475543</v>
      </c>
      <c r="L9" s="14"/>
      <c r="M9" s="46">
        <v>3.0</v>
      </c>
      <c r="N9" s="46">
        <f t="shared" si="7"/>
        <v>212.2164808</v>
      </c>
      <c r="O9" s="46">
        <f t="shared" si="8"/>
        <v>367.0475543</v>
      </c>
    </row>
    <row r="10">
      <c r="A10" s="46">
        <v>4.0</v>
      </c>
      <c r="B10" s="46">
        <f t="shared" si="1"/>
        <v>565.9106153</v>
      </c>
      <c r="C10" s="46">
        <f t="shared" si="2"/>
        <v>585.4601449</v>
      </c>
      <c r="D10" s="14"/>
      <c r="E10" s="46">
        <v>4.0</v>
      </c>
      <c r="F10" s="46">
        <f t="shared" si="3"/>
        <v>565.9106153</v>
      </c>
      <c r="G10" s="46">
        <f t="shared" si="4"/>
        <v>685.4601449</v>
      </c>
      <c r="H10" s="14"/>
      <c r="I10" s="46">
        <v>4.0</v>
      </c>
      <c r="J10" s="46">
        <f t="shared" si="5"/>
        <v>282.9553077</v>
      </c>
      <c r="K10" s="46">
        <f t="shared" si="6"/>
        <v>302.7300724</v>
      </c>
      <c r="L10" s="14"/>
      <c r="M10" s="46">
        <v>4.0</v>
      </c>
      <c r="N10" s="46">
        <f t="shared" si="7"/>
        <v>282.9553077</v>
      </c>
      <c r="O10" s="46">
        <f t="shared" si="8"/>
        <v>402.7300724</v>
      </c>
    </row>
    <row r="11">
      <c r="A11" s="46">
        <v>5.0</v>
      </c>
      <c r="B11" s="46">
        <f t="shared" si="1"/>
        <v>707.3882692</v>
      </c>
      <c r="C11" s="46">
        <f t="shared" si="2"/>
        <v>681.8251811</v>
      </c>
      <c r="D11" s="14"/>
      <c r="E11" s="46">
        <v>5.0</v>
      </c>
      <c r="F11" s="46">
        <f t="shared" si="3"/>
        <v>707.3882692</v>
      </c>
      <c r="G11" s="46">
        <f t="shared" si="4"/>
        <v>781.8251811</v>
      </c>
      <c r="H11" s="14"/>
      <c r="I11" s="46">
        <v>5.0</v>
      </c>
      <c r="J11" s="46">
        <f t="shared" si="5"/>
        <v>353.6941346</v>
      </c>
      <c r="K11" s="46">
        <f t="shared" si="6"/>
        <v>328.4125906</v>
      </c>
      <c r="L11" s="14"/>
      <c r="M11" s="46">
        <v>5.0</v>
      </c>
      <c r="N11" s="46">
        <f t="shared" si="7"/>
        <v>353.6941346</v>
      </c>
      <c r="O11" s="46">
        <f t="shared" si="8"/>
        <v>428.4125906</v>
      </c>
    </row>
    <row r="12">
      <c r="A12" s="46">
        <v>6.0</v>
      </c>
      <c r="B12" s="46">
        <f t="shared" si="1"/>
        <v>848.865923</v>
      </c>
      <c r="C12" s="46">
        <f t="shared" si="2"/>
        <v>768.1902173</v>
      </c>
      <c r="D12" s="14"/>
      <c r="E12" s="46">
        <v>6.0</v>
      </c>
      <c r="F12" s="46">
        <f t="shared" si="3"/>
        <v>848.865923</v>
      </c>
      <c r="G12" s="46">
        <f t="shared" si="4"/>
        <v>868.1902173</v>
      </c>
      <c r="H12" s="14"/>
      <c r="I12" s="46">
        <v>6.0</v>
      </c>
      <c r="J12" s="46">
        <f t="shared" si="5"/>
        <v>424.4329615</v>
      </c>
      <c r="K12" s="46">
        <f t="shared" si="6"/>
        <v>344.0951087</v>
      </c>
      <c r="L12" s="14"/>
      <c r="M12" s="46">
        <v>6.0</v>
      </c>
      <c r="N12" s="46">
        <f t="shared" si="7"/>
        <v>424.4329615</v>
      </c>
      <c r="O12" s="46">
        <f t="shared" si="8"/>
        <v>444.0951087</v>
      </c>
    </row>
    <row r="13">
      <c r="A13" s="46">
        <v>7.0</v>
      </c>
      <c r="B13" s="46">
        <f t="shared" si="1"/>
        <v>990.3435768</v>
      </c>
      <c r="C13" s="46">
        <f t="shared" si="2"/>
        <v>844.5552535</v>
      </c>
      <c r="D13" s="14"/>
      <c r="E13" s="46">
        <v>7.0</v>
      </c>
      <c r="F13" s="46">
        <f t="shared" si="3"/>
        <v>990.3435768</v>
      </c>
      <c r="G13" s="46">
        <f t="shared" si="4"/>
        <v>944.5552535</v>
      </c>
      <c r="H13" s="14"/>
      <c r="I13" s="46">
        <v>7.0</v>
      </c>
      <c r="J13" s="46">
        <f t="shared" si="5"/>
        <v>495.1717884</v>
      </c>
      <c r="K13" s="46">
        <f t="shared" si="6"/>
        <v>349.7776268</v>
      </c>
      <c r="L13" s="14"/>
      <c r="M13" s="46">
        <v>7.0</v>
      </c>
      <c r="N13" s="46">
        <f t="shared" si="7"/>
        <v>495.1717884</v>
      </c>
      <c r="O13" s="46">
        <f t="shared" si="8"/>
        <v>449.7776268</v>
      </c>
    </row>
    <row r="14">
      <c r="A14" s="46">
        <v>8.0</v>
      </c>
      <c r="B14" s="46">
        <f t="shared" si="1"/>
        <v>1131.821231</v>
      </c>
      <c r="C14" s="46">
        <f t="shared" si="2"/>
        <v>910.9202898</v>
      </c>
      <c r="D14" s="14"/>
      <c r="E14" s="46">
        <v>8.0</v>
      </c>
      <c r="F14" s="46">
        <f t="shared" si="3"/>
        <v>1131.821231</v>
      </c>
      <c r="G14" s="46">
        <f t="shared" si="4"/>
        <v>1010.92029</v>
      </c>
      <c r="H14" s="14"/>
      <c r="I14" s="46">
        <v>8.0</v>
      </c>
      <c r="J14" s="46">
        <f t="shared" si="5"/>
        <v>565.9106153</v>
      </c>
      <c r="K14" s="46">
        <f t="shared" si="6"/>
        <v>345.4601449</v>
      </c>
      <c r="L14" s="14"/>
      <c r="M14" s="46">
        <v>8.0</v>
      </c>
      <c r="N14" s="46">
        <f t="shared" si="7"/>
        <v>565.9106153</v>
      </c>
      <c r="O14" s="46">
        <f t="shared" si="8"/>
        <v>445.4601449</v>
      </c>
    </row>
    <row r="15">
      <c r="A15" s="46">
        <v>9.0</v>
      </c>
      <c r="B15" s="46">
        <f t="shared" si="1"/>
        <v>1273.298885</v>
      </c>
      <c r="C15" s="46">
        <f t="shared" si="2"/>
        <v>967.285326</v>
      </c>
      <c r="D15" s="14"/>
      <c r="E15" s="46">
        <v>9.0</v>
      </c>
      <c r="F15" s="46">
        <f t="shared" si="3"/>
        <v>1273.298885</v>
      </c>
      <c r="G15" s="46">
        <f t="shared" si="4"/>
        <v>1067.285326</v>
      </c>
      <c r="H15" s="14"/>
      <c r="I15" s="46">
        <v>9.0</v>
      </c>
      <c r="J15" s="46">
        <f t="shared" si="5"/>
        <v>636.6494423</v>
      </c>
      <c r="K15" s="46">
        <f t="shared" si="6"/>
        <v>331.142663</v>
      </c>
      <c r="L15" s="14"/>
      <c r="M15" s="46">
        <v>9.0</v>
      </c>
      <c r="N15" s="46">
        <f t="shared" si="7"/>
        <v>636.6494423</v>
      </c>
      <c r="O15" s="46">
        <f t="shared" si="8"/>
        <v>431.142663</v>
      </c>
    </row>
    <row r="16">
      <c r="A16" s="46">
        <v>10.0</v>
      </c>
      <c r="B16" s="46">
        <f t="shared" si="1"/>
        <v>1414.776538</v>
      </c>
      <c r="C16" s="46">
        <f t="shared" si="2"/>
        <v>1013.650362</v>
      </c>
      <c r="D16" s="14"/>
      <c r="E16" s="46">
        <v>10.0</v>
      </c>
      <c r="F16" s="46">
        <f t="shared" si="3"/>
        <v>1414.776538</v>
      </c>
      <c r="G16" s="46">
        <f t="shared" si="4"/>
        <v>1113.650362</v>
      </c>
      <c r="H16" s="14"/>
      <c r="I16" s="46">
        <v>10.0</v>
      </c>
      <c r="J16" s="46">
        <f t="shared" si="5"/>
        <v>707.3882692</v>
      </c>
      <c r="K16" s="46">
        <f t="shared" si="6"/>
        <v>306.8251811</v>
      </c>
      <c r="L16" s="14"/>
      <c r="M16" s="46">
        <v>10.0</v>
      </c>
      <c r="N16" s="46">
        <f t="shared" si="7"/>
        <v>707.3882692</v>
      </c>
      <c r="O16" s="46">
        <f t="shared" si="8"/>
        <v>406.8251811</v>
      </c>
    </row>
    <row r="17">
      <c r="A17" s="46">
        <v>11.0</v>
      </c>
      <c r="B17" s="46">
        <f t="shared" si="1"/>
        <v>1556.254192</v>
      </c>
      <c r="C17" s="46">
        <f t="shared" si="2"/>
        <v>1050.015398</v>
      </c>
      <c r="D17" s="14"/>
      <c r="E17" s="46">
        <v>11.0</v>
      </c>
      <c r="F17" s="46">
        <f t="shared" si="3"/>
        <v>1556.254192</v>
      </c>
      <c r="G17" s="46">
        <f t="shared" si="4"/>
        <v>1150.015398</v>
      </c>
      <c r="H17" s="14"/>
      <c r="I17" s="46">
        <v>11.0</v>
      </c>
      <c r="J17" s="46">
        <f t="shared" si="5"/>
        <v>778.1270961</v>
      </c>
      <c r="K17" s="46">
        <f t="shared" si="6"/>
        <v>272.5076992</v>
      </c>
      <c r="L17" s="14"/>
      <c r="M17" s="46">
        <v>11.0</v>
      </c>
      <c r="N17" s="46">
        <f t="shared" si="7"/>
        <v>778.1270961</v>
      </c>
      <c r="O17" s="46">
        <f t="shared" si="8"/>
        <v>372.5076992</v>
      </c>
    </row>
    <row r="18">
      <c r="A18" s="46">
        <v>12.0</v>
      </c>
      <c r="B18" s="46">
        <f t="shared" si="1"/>
        <v>1697.731846</v>
      </c>
      <c r="C18" s="46">
        <f t="shared" si="2"/>
        <v>1076.380435</v>
      </c>
      <c r="D18" s="14"/>
      <c r="E18" s="46">
        <v>12.0</v>
      </c>
      <c r="F18" s="46">
        <f t="shared" si="3"/>
        <v>1697.731846</v>
      </c>
      <c r="G18" s="46">
        <f t="shared" si="4"/>
        <v>1176.380435</v>
      </c>
      <c r="H18" s="14"/>
      <c r="I18" s="46">
        <v>12.0</v>
      </c>
      <c r="J18" s="46">
        <f t="shared" si="5"/>
        <v>848.865923</v>
      </c>
      <c r="K18" s="46">
        <f t="shared" si="6"/>
        <v>228.1902173</v>
      </c>
      <c r="L18" s="14"/>
      <c r="M18" s="46">
        <v>12.0</v>
      </c>
      <c r="N18" s="46">
        <f t="shared" si="7"/>
        <v>848.865923</v>
      </c>
      <c r="O18" s="46">
        <f t="shared" si="8"/>
        <v>328.1902173</v>
      </c>
    </row>
    <row r="19">
      <c r="A19" s="46">
        <v>13.0</v>
      </c>
      <c r="B19" s="46">
        <f t="shared" si="1"/>
        <v>1839.2095</v>
      </c>
      <c r="C19" s="46">
        <f t="shared" si="2"/>
        <v>1092.745471</v>
      </c>
      <c r="D19" s="14"/>
      <c r="E19" s="46">
        <v>13.0</v>
      </c>
      <c r="F19" s="46">
        <f t="shared" si="3"/>
        <v>1839.2095</v>
      </c>
      <c r="G19" s="46">
        <f t="shared" si="4"/>
        <v>1192.745471</v>
      </c>
      <c r="H19" s="14"/>
      <c r="I19" s="46">
        <v>13.0</v>
      </c>
      <c r="J19" s="46">
        <f t="shared" si="5"/>
        <v>919.6047499</v>
      </c>
      <c r="K19" s="46">
        <f t="shared" si="6"/>
        <v>173.8727354</v>
      </c>
      <c r="L19" s="14"/>
      <c r="M19" s="46">
        <v>13.0</v>
      </c>
      <c r="N19" s="46">
        <f t="shared" si="7"/>
        <v>919.6047499</v>
      </c>
      <c r="O19" s="46">
        <f t="shared" si="8"/>
        <v>273.8727354</v>
      </c>
    </row>
    <row r="20">
      <c r="A20" s="46">
        <v>14.0</v>
      </c>
      <c r="B20" s="46">
        <f t="shared" si="1"/>
        <v>1980.687154</v>
      </c>
      <c r="C20" s="46">
        <f t="shared" si="2"/>
        <v>1099.110507</v>
      </c>
      <c r="D20" s="14"/>
      <c r="E20" s="46">
        <v>14.0</v>
      </c>
      <c r="F20" s="46">
        <f t="shared" si="3"/>
        <v>1980.687154</v>
      </c>
      <c r="G20" s="46">
        <f t="shared" si="4"/>
        <v>1199.110507</v>
      </c>
      <c r="H20" s="14"/>
      <c r="I20" s="46">
        <v>14.0</v>
      </c>
      <c r="J20" s="46">
        <f t="shared" si="5"/>
        <v>990.3435768</v>
      </c>
      <c r="K20" s="46">
        <f t="shared" si="6"/>
        <v>109.5552535</v>
      </c>
      <c r="L20" s="14"/>
      <c r="M20" s="46">
        <v>14.0</v>
      </c>
      <c r="N20" s="46">
        <f t="shared" si="7"/>
        <v>990.3435768</v>
      </c>
      <c r="O20" s="46">
        <f t="shared" si="8"/>
        <v>209.5552535</v>
      </c>
    </row>
    <row r="21" ht="15.75" customHeight="1">
      <c r="A21" s="46">
        <v>15.0</v>
      </c>
      <c r="B21" s="46">
        <f t="shared" si="1"/>
        <v>2122.164808</v>
      </c>
      <c r="C21" s="46">
        <f t="shared" si="2"/>
        <v>1095.475543</v>
      </c>
      <c r="D21" s="14"/>
      <c r="E21" s="46">
        <v>15.0</v>
      </c>
      <c r="F21" s="46">
        <f t="shared" si="3"/>
        <v>2122.164808</v>
      </c>
      <c r="G21" s="46">
        <f t="shared" si="4"/>
        <v>1195.475543</v>
      </c>
      <c r="H21" s="14"/>
      <c r="I21" s="46">
        <v>15.0</v>
      </c>
      <c r="J21" s="46">
        <f t="shared" si="5"/>
        <v>1061.082404</v>
      </c>
      <c r="K21" s="46">
        <f t="shared" si="6"/>
        <v>35.23777166</v>
      </c>
      <c r="L21" s="14"/>
      <c r="M21" s="46">
        <v>15.0</v>
      </c>
      <c r="N21" s="46">
        <f t="shared" si="7"/>
        <v>1061.082404</v>
      </c>
      <c r="O21" s="46">
        <f t="shared" si="8"/>
        <v>135.2377717</v>
      </c>
    </row>
    <row r="22" ht="15.75" customHeight="1">
      <c r="A22" s="46">
        <v>16.0</v>
      </c>
      <c r="B22" s="46">
        <f t="shared" si="1"/>
        <v>2263.642461</v>
      </c>
      <c r="C22" s="46">
        <f t="shared" si="2"/>
        <v>1081.84058</v>
      </c>
      <c r="D22" s="14"/>
      <c r="E22" s="46">
        <v>16.0</v>
      </c>
      <c r="F22" s="46">
        <f t="shared" si="3"/>
        <v>2263.642461</v>
      </c>
      <c r="G22" s="46">
        <f t="shared" si="4"/>
        <v>1181.84058</v>
      </c>
      <c r="H22" s="14"/>
      <c r="I22" s="14"/>
      <c r="J22" s="14"/>
      <c r="K22" s="14"/>
      <c r="L22" s="14"/>
      <c r="M22" s="46">
        <v>16.0</v>
      </c>
      <c r="N22" s="46">
        <f t="shared" si="7"/>
        <v>1131.821231</v>
      </c>
      <c r="O22" s="46">
        <f t="shared" si="8"/>
        <v>50.92028977</v>
      </c>
    </row>
    <row r="23" ht="15.75" customHeight="1">
      <c r="A23" s="46">
        <v>17.0</v>
      </c>
      <c r="B23" s="46">
        <f t="shared" si="1"/>
        <v>2405.120115</v>
      </c>
      <c r="C23" s="46">
        <f t="shared" si="2"/>
        <v>1058.205616</v>
      </c>
      <c r="D23" s="14"/>
      <c r="E23" s="46">
        <v>17.0</v>
      </c>
      <c r="F23" s="46">
        <f t="shared" si="3"/>
        <v>2405.120115</v>
      </c>
      <c r="G23" s="46">
        <f t="shared" si="4"/>
        <v>1158.205616</v>
      </c>
      <c r="H23" s="14"/>
      <c r="I23" s="14"/>
      <c r="J23" s="14"/>
      <c r="K23" s="14"/>
      <c r="L23" s="14"/>
      <c r="M23" s="14"/>
      <c r="N23" s="14"/>
      <c r="O23" s="14"/>
    </row>
    <row r="24" ht="15.75" customHeight="1">
      <c r="A24" s="46">
        <v>18.0</v>
      </c>
      <c r="B24" s="46">
        <f t="shared" si="1"/>
        <v>2546.597769</v>
      </c>
      <c r="C24" s="46">
        <f t="shared" si="2"/>
        <v>1024.570652</v>
      </c>
      <c r="D24" s="14"/>
      <c r="E24" s="46">
        <v>18.0</v>
      </c>
      <c r="F24" s="46">
        <f t="shared" si="3"/>
        <v>2546.597769</v>
      </c>
      <c r="G24" s="46">
        <f t="shared" si="4"/>
        <v>1124.570652</v>
      </c>
      <c r="H24" s="14"/>
      <c r="I24" s="14"/>
      <c r="J24" s="14"/>
      <c r="K24" s="14"/>
      <c r="L24" s="14"/>
      <c r="M24" s="14"/>
      <c r="N24" s="14"/>
      <c r="O24" s="14"/>
    </row>
    <row r="25" ht="15.75" customHeight="1">
      <c r="A25" s="46">
        <v>19.0</v>
      </c>
      <c r="B25" s="46">
        <f t="shared" si="1"/>
        <v>2688.075423</v>
      </c>
      <c r="C25" s="46">
        <f t="shared" si="2"/>
        <v>980.9356882</v>
      </c>
      <c r="D25" s="14"/>
      <c r="E25" s="46">
        <v>19.0</v>
      </c>
      <c r="F25" s="46">
        <f t="shared" si="3"/>
        <v>2688.075423</v>
      </c>
      <c r="G25" s="46">
        <f t="shared" si="4"/>
        <v>1080.935688</v>
      </c>
      <c r="H25" s="14"/>
      <c r="I25" s="6" t="s">
        <v>32</v>
      </c>
      <c r="J25" s="7"/>
      <c r="K25" s="7"/>
      <c r="L25" s="7"/>
      <c r="M25" s="7"/>
      <c r="N25" s="7"/>
      <c r="O25" s="7"/>
      <c r="P25" s="8"/>
    </row>
    <row r="26" ht="15.75" customHeight="1">
      <c r="A26" s="46">
        <v>20.0</v>
      </c>
      <c r="B26" s="46">
        <f t="shared" si="1"/>
        <v>2829.553077</v>
      </c>
      <c r="C26" s="46">
        <f t="shared" si="2"/>
        <v>927.3007244</v>
      </c>
      <c r="D26" s="14"/>
      <c r="E26" s="46">
        <v>20.0</v>
      </c>
      <c r="F26" s="46">
        <f t="shared" si="3"/>
        <v>2829.553077</v>
      </c>
      <c r="G26" s="46">
        <f t="shared" si="4"/>
        <v>1027.300724</v>
      </c>
      <c r="H26" s="14"/>
      <c r="I26" s="9"/>
      <c r="J26" s="10"/>
      <c r="K26" s="10"/>
      <c r="L26" s="10"/>
      <c r="M26" s="10"/>
      <c r="N26" s="10"/>
      <c r="O26" s="10"/>
      <c r="P26" s="11"/>
    </row>
    <row r="27" ht="15.75" customHeight="1">
      <c r="A27" s="46">
        <v>21.0</v>
      </c>
      <c r="B27" s="46">
        <f t="shared" si="1"/>
        <v>2971.030731</v>
      </c>
      <c r="C27" s="46">
        <f t="shared" si="2"/>
        <v>863.6657606</v>
      </c>
      <c r="D27" s="14"/>
      <c r="E27" s="46">
        <v>21.0</v>
      </c>
      <c r="F27" s="46">
        <f t="shared" si="3"/>
        <v>2971.030731</v>
      </c>
      <c r="G27" s="46">
        <f t="shared" si="4"/>
        <v>963.6657606</v>
      </c>
      <c r="H27" s="14"/>
      <c r="I27" s="13"/>
      <c r="J27" s="14"/>
      <c r="K27" s="14"/>
      <c r="L27" s="14"/>
      <c r="M27" s="14"/>
      <c r="N27" s="14"/>
      <c r="O27" s="14"/>
      <c r="P27" s="15"/>
    </row>
    <row r="28" ht="15.75" customHeight="1">
      <c r="A28" s="46">
        <v>22.0</v>
      </c>
      <c r="B28" s="46">
        <f t="shared" si="1"/>
        <v>3112.508384</v>
      </c>
      <c r="C28" s="46">
        <f t="shared" si="2"/>
        <v>790.0307969</v>
      </c>
      <c r="D28" s="14"/>
      <c r="E28" s="46">
        <v>22.0</v>
      </c>
      <c r="F28" s="46">
        <f t="shared" si="3"/>
        <v>3112.508384</v>
      </c>
      <c r="G28" s="46">
        <f t="shared" si="4"/>
        <v>890.0307969</v>
      </c>
      <c r="H28" s="14"/>
      <c r="I28" s="13"/>
      <c r="J28" s="14"/>
      <c r="K28" s="14"/>
      <c r="L28" s="14"/>
      <c r="M28" s="14"/>
      <c r="N28" s="14"/>
      <c r="O28" s="14"/>
      <c r="P28" s="15"/>
    </row>
    <row r="29" ht="15.75" customHeight="1">
      <c r="A29" s="46">
        <v>23.0</v>
      </c>
      <c r="B29" s="46">
        <f t="shared" si="1"/>
        <v>3253.986038</v>
      </c>
      <c r="C29" s="46">
        <f t="shared" si="2"/>
        <v>706.3958331</v>
      </c>
      <c r="D29" s="14"/>
      <c r="E29" s="46">
        <v>23.0</v>
      </c>
      <c r="F29" s="46">
        <f t="shared" si="3"/>
        <v>3253.986038</v>
      </c>
      <c r="G29" s="46">
        <f t="shared" si="4"/>
        <v>806.3958331</v>
      </c>
      <c r="H29" s="14"/>
      <c r="I29" s="13"/>
      <c r="J29" s="14"/>
      <c r="K29" s="14"/>
      <c r="L29" s="14"/>
      <c r="M29" s="14"/>
      <c r="N29" s="14"/>
      <c r="O29" s="14"/>
      <c r="P29" s="15"/>
    </row>
    <row r="30" ht="15.75" customHeight="1">
      <c r="A30" s="46">
        <v>24.0</v>
      </c>
      <c r="B30" s="46">
        <f t="shared" si="1"/>
        <v>3395.463692</v>
      </c>
      <c r="C30" s="46">
        <f t="shared" si="2"/>
        <v>612.7608693</v>
      </c>
      <c r="D30" s="14"/>
      <c r="E30" s="46">
        <v>24.0</v>
      </c>
      <c r="F30" s="46">
        <f t="shared" si="3"/>
        <v>3395.463692</v>
      </c>
      <c r="G30" s="46">
        <f t="shared" si="4"/>
        <v>712.7608693</v>
      </c>
      <c r="H30" s="14"/>
      <c r="I30" s="13"/>
      <c r="J30" s="14"/>
      <c r="K30" s="14"/>
      <c r="L30" s="14"/>
      <c r="M30" s="14"/>
      <c r="N30" s="14"/>
      <c r="O30" s="14"/>
      <c r="P30" s="15"/>
    </row>
    <row r="31" ht="15.75" customHeight="1">
      <c r="A31" s="46">
        <v>25.0</v>
      </c>
      <c r="B31" s="46">
        <f t="shared" si="1"/>
        <v>3536.941346</v>
      </c>
      <c r="C31" s="46">
        <f t="shared" si="2"/>
        <v>509.1259055</v>
      </c>
      <c r="D31" s="14"/>
      <c r="E31" s="46">
        <v>25.0</v>
      </c>
      <c r="F31" s="46">
        <f t="shared" si="3"/>
        <v>3536.941346</v>
      </c>
      <c r="G31" s="46">
        <f t="shared" si="4"/>
        <v>609.1259055</v>
      </c>
      <c r="H31" s="14"/>
      <c r="I31" s="13"/>
      <c r="J31" s="14"/>
      <c r="K31" s="14"/>
      <c r="L31" s="14"/>
      <c r="M31" s="14"/>
      <c r="N31" s="14"/>
      <c r="O31" s="14"/>
      <c r="P31" s="15"/>
    </row>
    <row r="32" ht="15.75" customHeight="1">
      <c r="A32" s="46">
        <v>26.0</v>
      </c>
      <c r="B32" s="46">
        <f t="shared" si="1"/>
        <v>3678.419</v>
      </c>
      <c r="C32" s="46">
        <f t="shared" si="2"/>
        <v>395.4909417</v>
      </c>
      <c r="D32" s="14"/>
      <c r="E32" s="46">
        <v>26.0</v>
      </c>
      <c r="F32" s="46">
        <f t="shared" si="3"/>
        <v>3678.419</v>
      </c>
      <c r="G32" s="46">
        <f t="shared" si="4"/>
        <v>495.4909417</v>
      </c>
      <c r="H32" s="14"/>
      <c r="I32" s="13"/>
      <c r="J32" s="14"/>
      <c r="K32" s="14"/>
      <c r="L32" s="14"/>
      <c r="M32" s="14"/>
      <c r="N32" s="14"/>
      <c r="O32" s="14"/>
      <c r="P32" s="15"/>
    </row>
    <row r="33" ht="15.75" customHeight="1">
      <c r="A33" s="46">
        <v>27.0</v>
      </c>
      <c r="B33" s="46">
        <f t="shared" si="1"/>
        <v>3819.896654</v>
      </c>
      <c r="C33" s="46">
        <f t="shared" si="2"/>
        <v>271.855978</v>
      </c>
      <c r="D33" s="14"/>
      <c r="E33" s="46">
        <v>27.0</v>
      </c>
      <c r="F33" s="46">
        <f t="shared" si="3"/>
        <v>3819.896654</v>
      </c>
      <c r="G33" s="46">
        <f t="shared" si="4"/>
        <v>371.855978</v>
      </c>
      <c r="H33" s="14"/>
      <c r="I33" s="13"/>
      <c r="J33" s="14"/>
      <c r="K33" s="14"/>
      <c r="L33" s="14"/>
      <c r="M33" s="14"/>
      <c r="N33" s="14"/>
      <c r="O33" s="14"/>
      <c r="P33" s="15"/>
    </row>
    <row r="34" ht="15.75" customHeight="1">
      <c r="A34" s="46">
        <v>28.0</v>
      </c>
      <c r="B34" s="46">
        <f t="shared" si="1"/>
        <v>3961.374307</v>
      </c>
      <c r="C34" s="46">
        <f t="shared" si="2"/>
        <v>138.2210142</v>
      </c>
      <c r="D34" s="14"/>
      <c r="E34" s="46">
        <v>28.0</v>
      </c>
      <c r="F34" s="46">
        <f t="shared" si="3"/>
        <v>3961.374307</v>
      </c>
      <c r="G34" s="46">
        <f t="shared" si="4"/>
        <v>238.2210142</v>
      </c>
      <c r="H34" s="14"/>
      <c r="I34" s="13"/>
      <c r="J34" s="14"/>
      <c r="K34" s="14"/>
      <c r="L34" s="14"/>
      <c r="M34" s="14"/>
      <c r="N34" s="14"/>
      <c r="O34" s="14"/>
      <c r="P34" s="15"/>
    </row>
    <row r="35" ht="15.75" customHeight="1">
      <c r="A35" s="14"/>
      <c r="B35" s="14"/>
      <c r="C35" s="14"/>
      <c r="D35" s="14"/>
      <c r="E35" s="46">
        <v>29.0</v>
      </c>
      <c r="F35" s="46">
        <f t="shared" si="3"/>
        <v>4102.851961</v>
      </c>
      <c r="G35" s="46">
        <f t="shared" si="4"/>
        <v>94.58605041</v>
      </c>
      <c r="H35" s="14"/>
      <c r="I35" s="13"/>
      <c r="J35" s="14"/>
      <c r="K35" s="14"/>
      <c r="L35" s="14"/>
      <c r="M35" s="14"/>
      <c r="N35" s="14"/>
      <c r="O35" s="14"/>
      <c r="P35" s="15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3"/>
      <c r="J36" s="14"/>
      <c r="K36" s="14"/>
      <c r="L36" s="14"/>
      <c r="M36" s="14"/>
      <c r="N36" s="14"/>
      <c r="O36" s="14"/>
      <c r="P36" s="15"/>
    </row>
    <row r="37" ht="15.75" customHeight="1">
      <c r="A37" s="14"/>
      <c r="B37" s="9"/>
      <c r="C37" s="10"/>
      <c r="D37" s="10"/>
      <c r="E37" s="10"/>
      <c r="F37" s="10"/>
      <c r="G37" s="11"/>
      <c r="H37" s="14"/>
      <c r="I37" s="13"/>
      <c r="J37" s="14"/>
      <c r="K37" s="14"/>
      <c r="L37" s="14"/>
      <c r="M37" s="14"/>
      <c r="N37" s="14"/>
      <c r="O37" s="14"/>
      <c r="P37" s="15"/>
    </row>
    <row r="38" ht="15.75" customHeight="1">
      <c r="A38" s="14"/>
      <c r="B38" s="13"/>
      <c r="C38" s="14"/>
      <c r="D38" s="14"/>
      <c r="E38" s="14"/>
      <c r="F38" s="14"/>
      <c r="G38" s="15"/>
      <c r="H38" s="14"/>
      <c r="I38" s="13"/>
      <c r="J38" s="14"/>
      <c r="K38" s="14"/>
      <c r="L38" s="14"/>
      <c r="M38" s="14"/>
      <c r="N38" s="14"/>
      <c r="O38" s="14"/>
      <c r="P38" s="15"/>
    </row>
    <row r="39" ht="15.75" customHeight="1">
      <c r="A39" s="14"/>
      <c r="B39" s="16"/>
      <c r="C39" s="17"/>
      <c r="D39" s="17"/>
      <c r="E39" s="17"/>
      <c r="F39" s="17"/>
      <c r="G39" s="18"/>
      <c r="H39" s="14"/>
      <c r="I39" s="13"/>
      <c r="J39" s="14"/>
      <c r="K39" s="14"/>
      <c r="L39" s="14"/>
      <c r="M39" s="14"/>
      <c r="N39" s="14"/>
      <c r="O39" s="14"/>
      <c r="P39" s="15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6"/>
      <c r="J40" s="17"/>
      <c r="K40" s="17"/>
      <c r="L40" s="17"/>
      <c r="M40" s="17"/>
      <c r="N40" s="17"/>
      <c r="O40" s="17"/>
      <c r="P40" s="18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ht="15.75" customHeight="1">
      <c r="A87" s="14"/>
      <c r="B87" s="14"/>
      <c r="C87" s="14"/>
      <c r="E87" s="14"/>
      <c r="F87" s="14"/>
      <c r="G87" s="14"/>
      <c r="H87" s="14"/>
      <c r="I87" s="14"/>
      <c r="J87" s="14"/>
      <c r="K87" s="14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25:P25"/>
    <mergeCell ref="A1:F1"/>
    <mergeCell ref="A5:C5"/>
    <mergeCell ref="E5:G5"/>
    <mergeCell ref="I5:K5"/>
    <mergeCell ref="M5:O5"/>
  </mergeCells>
  <printOptions/>
  <pageMargins bottom="0.75" footer="0.0" header="0.0" left="0.7" right="0.7" top="0.75"/>
  <pageSetup paperSize="9" orientation="portrait"/>
  <drawing r:id="rId1"/>
</worksheet>
</file>