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 activeTab="5"/>
  </bookViews>
  <sheets>
    <sheet name="1 а" sheetId="1" r:id="rId1"/>
    <sheet name="1 б" sheetId="2" r:id="rId2"/>
    <sheet name="1 в" sheetId="3" r:id="rId3"/>
    <sheet name="2 а" sheetId="4" r:id="rId4"/>
    <sheet name="2 б" sheetId="5" r:id="rId5"/>
    <sheet name="2 в" sheetId="6" r:id="rId6"/>
  </sheets>
  <calcPr calcId="125725"/>
</workbook>
</file>

<file path=xl/calcChain.xml><?xml version="1.0" encoding="utf-8"?>
<calcChain xmlns="http://schemas.openxmlformats.org/spreadsheetml/2006/main">
  <c r="F22" i="6"/>
  <c r="F20"/>
  <c r="F3"/>
  <c r="F4"/>
  <c r="F5"/>
  <c r="F6"/>
  <c r="F7"/>
  <c r="F8"/>
  <c r="F9"/>
  <c r="F10"/>
  <c r="F11"/>
  <c r="F12"/>
  <c r="F13"/>
  <c r="F14"/>
  <c r="F15"/>
  <c r="F16"/>
  <c r="F17"/>
  <c r="F18"/>
  <c r="F19"/>
  <c r="F21"/>
  <c r="F2"/>
  <c r="B25"/>
  <c r="B24"/>
  <c r="B15" i="3"/>
  <c r="C21" i="6"/>
  <c r="D21"/>
  <c r="E21"/>
  <c r="B21"/>
  <c r="E22"/>
  <c r="D22"/>
  <c r="C22"/>
  <c r="B22"/>
  <c r="E11"/>
  <c r="E12"/>
  <c r="E13"/>
  <c r="E14"/>
  <c r="E15"/>
  <c r="E16"/>
  <c r="E17"/>
  <c r="E18"/>
  <c r="E19"/>
  <c r="E20"/>
  <c r="D11"/>
  <c r="D12"/>
  <c r="D13"/>
  <c r="D14"/>
  <c r="D15"/>
  <c r="D16"/>
  <c r="D17"/>
  <c r="D18"/>
  <c r="D19"/>
  <c r="D20"/>
  <c r="D9"/>
  <c r="D2"/>
  <c r="E10"/>
  <c r="D10"/>
  <c r="E9"/>
  <c r="E8"/>
  <c r="D8"/>
  <c r="E7"/>
  <c r="D7"/>
  <c r="E6"/>
  <c r="D6"/>
  <c r="E5"/>
  <c r="D5"/>
  <c r="E4"/>
  <c r="D4"/>
  <c r="E3"/>
  <c r="D3"/>
  <c r="E2"/>
  <c r="B25" i="5"/>
  <c r="B15" i="2"/>
  <c r="D10" i="5"/>
  <c r="E18"/>
  <c r="E4"/>
  <c r="E5"/>
  <c r="E6"/>
  <c r="E7"/>
  <c r="E8"/>
  <c r="E9"/>
  <c r="E10"/>
  <c r="E11"/>
  <c r="H11" s="1"/>
  <c r="E12"/>
  <c r="E13"/>
  <c r="E14"/>
  <c r="E15"/>
  <c r="H15" s="1"/>
  <c r="E16"/>
  <c r="E17"/>
  <c r="E19"/>
  <c r="H19" s="1"/>
  <c r="E20"/>
  <c r="E3"/>
  <c r="F13"/>
  <c r="F17"/>
  <c r="D5"/>
  <c r="D6"/>
  <c r="D7"/>
  <c r="D8"/>
  <c r="D9"/>
  <c r="D11"/>
  <c r="D12"/>
  <c r="G12" s="1"/>
  <c r="D13"/>
  <c r="D14"/>
  <c r="G14" s="1"/>
  <c r="D15"/>
  <c r="D16"/>
  <c r="G16" s="1"/>
  <c r="D17"/>
  <c r="D18"/>
  <c r="G18" s="1"/>
  <c r="D19"/>
  <c r="D20"/>
  <c r="G20" s="1"/>
  <c r="D3"/>
  <c r="D4"/>
  <c r="B22"/>
  <c r="C22"/>
  <c r="C21"/>
  <c r="B21"/>
  <c r="H12"/>
  <c r="H14"/>
  <c r="H16"/>
  <c r="H18"/>
  <c r="H20"/>
  <c r="F12"/>
  <c r="F14"/>
  <c r="F16"/>
  <c r="F18"/>
  <c r="F20"/>
  <c r="C11"/>
  <c r="C12"/>
  <c r="H10" s="1"/>
  <c r="C13"/>
  <c r="C14"/>
  <c r="C15"/>
  <c r="C16"/>
  <c r="C17"/>
  <c r="C18"/>
  <c r="C19"/>
  <c r="C20"/>
  <c r="G19"/>
  <c r="G17"/>
  <c r="G15"/>
  <c r="G13"/>
  <c r="G21" s="1"/>
  <c r="G11"/>
  <c r="C10"/>
  <c r="G9"/>
  <c r="C9"/>
  <c r="C8"/>
  <c r="G7"/>
  <c r="C7"/>
  <c r="H6"/>
  <c r="C6"/>
  <c r="G5"/>
  <c r="C5"/>
  <c r="C4"/>
  <c r="H4" s="1"/>
  <c r="G3"/>
  <c r="C3"/>
  <c r="F11" i="3"/>
  <c r="F19" i="5" l="1"/>
  <c r="F15"/>
  <c r="F11"/>
  <c r="H17"/>
  <c r="H13"/>
  <c r="F21"/>
  <c r="H8"/>
  <c r="F10"/>
  <c r="F6"/>
  <c r="F4"/>
  <c r="H3"/>
  <c r="F3"/>
  <c r="H7"/>
  <c r="F7"/>
  <c r="H5"/>
  <c r="F5"/>
  <c r="H9"/>
  <c r="F9"/>
  <c r="G4"/>
  <c r="G6"/>
  <c r="G8"/>
  <c r="G10"/>
  <c r="H21" l="1"/>
  <c r="F8"/>
  <c r="F3" i="3" l="1"/>
  <c r="F4"/>
  <c r="F5"/>
  <c r="F6"/>
  <c r="F7"/>
  <c r="F8"/>
  <c r="F9"/>
  <c r="F10"/>
  <c r="F2"/>
  <c r="B16"/>
  <c r="C12"/>
  <c r="D12"/>
  <c r="E12"/>
  <c r="B12"/>
  <c r="C11"/>
  <c r="D11"/>
  <c r="E11"/>
  <c r="B11"/>
  <c r="E3"/>
  <c r="E4"/>
  <c r="E5"/>
  <c r="E6"/>
  <c r="E7"/>
  <c r="E8"/>
  <c r="E9"/>
  <c r="E10"/>
  <c r="E2"/>
  <c r="D3"/>
  <c r="D4"/>
  <c r="D5"/>
  <c r="D6"/>
  <c r="D7"/>
  <c r="D8"/>
  <c r="D9"/>
  <c r="D10"/>
  <c r="D2"/>
  <c r="C12" i="2"/>
  <c r="E4" s="1"/>
  <c r="H4" s="1"/>
  <c r="B12"/>
  <c r="D6" s="1"/>
  <c r="D7"/>
  <c r="G7" s="1"/>
  <c r="D3"/>
  <c r="G3" s="1"/>
  <c r="D2"/>
  <c r="C11"/>
  <c r="B11"/>
  <c r="C4"/>
  <c r="C5"/>
  <c r="C6"/>
  <c r="C7"/>
  <c r="C8"/>
  <c r="C9"/>
  <c r="C10"/>
  <c r="C3"/>
  <c r="E9" l="1"/>
  <c r="H9" s="1"/>
  <c r="E5"/>
  <c r="H5" s="1"/>
  <c r="E10"/>
  <c r="H10" s="1"/>
  <c r="E3"/>
  <c r="H3" s="1"/>
  <c r="E7"/>
  <c r="H7" s="1"/>
  <c r="E6"/>
  <c r="H6" s="1"/>
  <c r="E8"/>
  <c r="H8" s="1"/>
  <c r="G6"/>
  <c r="F6"/>
  <c r="D8"/>
  <c r="D4"/>
  <c r="D9"/>
  <c r="D5"/>
  <c r="D10"/>
  <c r="F3"/>
  <c r="F7" l="1"/>
  <c r="H11"/>
  <c r="G4"/>
  <c r="G11" s="1"/>
  <c r="F4"/>
  <c r="G9"/>
  <c r="F9"/>
  <c r="G5"/>
  <c r="F5"/>
  <c r="G10"/>
  <c r="F10"/>
  <c r="G8"/>
  <c r="F8"/>
  <c r="F11" l="1"/>
</calcChain>
</file>

<file path=xl/sharedStrings.xml><?xml version="1.0" encoding="utf-8"?>
<sst xmlns="http://schemas.openxmlformats.org/spreadsheetml/2006/main" count="50" uniqueCount="24">
  <si>
    <t>Год</t>
  </si>
  <si>
    <t>Валовый сбор, тыс. т</t>
  </si>
  <si>
    <t>t</t>
  </si>
  <si>
    <t>yt</t>
  </si>
  <si>
    <t>yt-1</t>
  </si>
  <si>
    <t>yt - y1ср</t>
  </si>
  <si>
    <t>yt-1 - y2ср</t>
  </si>
  <si>
    <t>(yt-y1ср)^2</t>
  </si>
  <si>
    <t>Сумма</t>
  </si>
  <si>
    <t>(yt - y1ср)*(yt-1 - y2ср)</t>
  </si>
  <si>
    <t>(yt-1 - y2ср)^2</t>
  </si>
  <si>
    <t>y1ср</t>
  </si>
  <si>
    <t>y2ср</t>
  </si>
  <si>
    <t>r1</t>
  </si>
  <si>
    <t>№ п/п</t>
  </si>
  <si>
    <t>y</t>
  </si>
  <si>
    <t>y*t</t>
  </si>
  <si>
    <t>t^2</t>
  </si>
  <si>
    <t>Среднее значение</t>
  </si>
  <si>
    <t>a</t>
  </si>
  <si>
    <t>b</t>
  </si>
  <si>
    <t>Годы</t>
  </si>
  <si>
    <t>Подсолнечник</t>
  </si>
  <si>
    <t>y=a+bt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</si>
</sst>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rendline>
            <c:trendlineType val="linear"/>
          </c:trendline>
          <c:xVal>
            <c:numRef>
              <c:f>'1 а'!$B$1:$J$1</c:f>
              <c:numCache>
                <c:formatCode>General</c:formatCode>
                <c:ptCount val="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</c:numCache>
            </c:numRef>
          </c:xVal>
          <c:yVal>
            <c:numRef>
              <c:f>'1 а'!$B$2:$J$2</c:f>
              <c:numCache>
                <c:formatCode>General</c:formatCode>
                <c:ptCount val="9"/>
                <c:pt idx="0">
                  <c:v>246</c:v>
                </c:pt>
                <c:pt idx="1">
                  <c:v>229</c:v>
                </c:pt>
                <c:pt idx="2">
                  <c:v>152</c:v>
                </c:pt>
                <c:pt idx="3">
                  <c:v>155</c:v>
                </c:pt>
                <c:pt idx="4">
                  <c:v>190</c:v>
                </c:pt>
                <c:pt idx="5">
                  <c:v>160</c:v>
                </c:pt>
                <c:pt idx="6">
                  <c:v>107</c:v>
                </c:pt>
                <c:pt idx="7">
                  <c:v>155</c:v>
                </c:pt>
                <c:pt idx="8">
                  <c:v>160</c:v>
                </c:pt>
              </c:numCache>
            </c:numRef>
          </c:yVal>
        </c:ser>
        <c:axId val="64512000"/>
        <c:axId val="64502016"/>
      </c:scatterChart>
      <c:valAx>
        <c:axId val="64512000"/>
        <c:scaling>
          <c:orientation val="minMax"/>
        </c:scaling>
        <c:axPos val="b"/>
        <c:numFmt formatCode="General" sourceLinked="1"/>
        <c:tickLblPos val="nextTo"/>
        <c:crossAx val="64502016"/>
        <c:crosses val="autoZero"/>
        <c:crossBetween val="midCat"/>
      </c:valAx>
      <c:valAx>
        <c:axId val="64502016"/>
        <c:scaling>
          <c:orientation val="minMax"/>
        </c:scaling>
        <c:axPos val="l"/>
        <c:majorGridlines/>
        <c:numFmt formatCode="General" sourceLinked="1"/>
        <c:tickLblPos val="nextTo"/>
        <c:crossAx val="64512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rendline>
            <c:trendlineType val="linear"/>
          </c:trendline>
          <c:xVal>
            <c:numRef>
              <c:f>'2 а'!$A$2:$A$20</c:f>
              <c:numCache>
                <c:formatCode>General</c:formatCode>
                <c:ptCount val="1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</c:numCache>
            </c:numRef>
          </c:xVal>
          <c:yVal>
            <c:numRef>
              <c:f>'2 а'!$B$2:$B$20</c:f>
              <c:numCache>
                <c:formatCode>General</c:formatCode>
                <c:ptCount val="19"/>
                <c:pt idx="0">
                  <c:v>18.899999999999999</c:v>
                </c:pt>
                <c:pt idx="1">
                  <c:v>18.600000000000001</c:v>
                </c:pt>
                <c:pt idx="2">
                  <c:v>20.399999999999999</c:v>
                </c:pt>
                <c:pt idx="3">
                  <c:v>19.899999999999999</c:v>
                </c:pt>
                <c:pt idx="4">
                  <c:v>13.4</c:v>
                </c:pt>
                <c:pt idx="5">
                  <c:v>22.1</c:v>
                </c:pt>
                <c:pt idx="6">
                  <c:v>22.3</c:v>
                </c:pt>
                <c:pt idx="7">
                  <c:v>20.100000000000001</c:v>
                </c:pt>
                <c:pt idx="8">
                  <c:v>15.6</c:v>
                </c:pt>
                <c:pt idx="9">
                  <c:v>18.2</c:v>
                </c:pt>
                <c:pt idx="10">
                  <c:v>23.5</c:v>
                </c:pt>
                <c:pt idx="11">
                  <c:v>20.399999999999999</c:v>
                </c:pt>
                <c:pt idx="12">
                  <c:v>17.8</c:v>
                </c:pt>
                <c:pt idx="13">
                  <c:v>16.899999999999999</c:v>
                </c:pt>
                <c:pt idx="14">
                  <c:v>16</c:v>
                </c:pt>
                <c:pt idx="15">
                  <c:v>17.5</c:v>
                </c:pt>
                <c:pt idx="16">
                  <c:v>12.8</c:v>
                </c:pt>
                <c:pt idx="17">
                  <c:v>8.4</c:v>
                </c:pt>
                <c:pt idx="18">
                  <c:v>12.4</c:v>
                </c:pt>
              </c:numCache>
            </c:numRef>
          </c:yVal>
        </c:ser>
        <c:axId val="158085120"/>
        <c:axId val="158083328"/>
      </c:scatterChart>
      <c:valAx>
        <c:axId val="158085120"/>
        <c:scaling>
          <c:orientation val="minMax"/>
        </c:scaling>
        <c:axPos val="b"/>
        <c:numFmt formatCode="General" sourceLinked="1"/>
        <c:tickLblPos val="nextTo"/>
        <c:crossAx val="158083328"/>
        <c:crosses val="autoZero"/>
        <c:crossBetween val="midCat"/>
      </c:valAx>
      <c:valAx>
        <c:axId val="158083328"/>
        <c:scaling>
          <c:orientation val="minMax"/>
        </c:scaling>
        <c:axPos val="l"/>
        <c:majorGridlines/>
        <c:numFmt formatCode="General" sourceLinked="1"/>
        <c:tickLblPos val="nextTo"/>
        <c:crossAx val="15808512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4</xdr:row>
      <xdr:rowOff>76200</xdr:rowOff>
    </xdr:from>
    <xdr:to>
      <xdr:col>7</xdr:col>
      <xdr:colOff>485775</xdr:colOff>
      <xdr:row>18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5</xdr:row>
      <xdr:rowOff>95251</xdr:rowOff>
    </xdr:from>
    <xdr:to>
      <xdr:col>11</xdr:col>
      <xdr:colOff>561975</xdr:colOff>
      <xdr:row>11</xdr:row>
      <xdr:rowOff>152400</xdr:rowOff>
    </xdr:to>
    <xdr:sp macro="" textlink="">
      <xdr:nvSpPr>
        <xdr:cNvPr id="2" name="TextBox 1"/>
        <xdr:cNvSpPr txBox="1"/>
      </xdr:nvSpPr>
      <xdr:spPr>
        <a:xfrm>
          <a:off x="3905250" y="1047751"/>
          <a:ext cx="3448050" cy="12001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/>
            <a:t>Полученное значение коэффициента автокорреляции и графическое изображение временного ряда позволяют сделать вывод о том, что ряд валового сбора винограда содержит тенденцию, близкую к линейной. Поэтому для моделирования его тенденции используем линейную функцию</a:t>
          </a:r>
          <a:endParaRPr lang="ru-RU" sz="1100"/>
        </a:p>
      </xdr:txBody>
    </xdr:sp>
    <xdr:clientData/>
  </xdr:twoCellAnchor>
  <xdr:twoCellAnchor>
    <xdr:from>
      <xdr:col>2</xdr:col>
      <xdr:colOff>457200</xdr:colOff>
      <xdr:row>13</xdr:row>
      <xdr:rowOff>85725</xdr:rowOff>
    </xdr:from>
    <xdr:to>
      <xdr:col>5</xdr:col>
      <xdr:colOff>581025</xdr:colOff>
      <xdr:row>18</xdr:row>
      <xdr:rowOff>104775</xdr:rowOff>
    </xdr:to>
    <xdr:sp macro="" textlink="">
      <xdr:nvSpPr>
        <xdr:cNvPr id="3" name="TextBox 2"/>
        <xdr:cNvSpPr txBox="1"/>
      </xdr:nvSpPr>
      <xdr:spPr>
        <a:xfrm>
          <a:off x="1762125" y="2743200"/>
          <a:ext cx="1952625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/>
            <a:t>Таким образом, в среднем ежегодно валовый сбор винограда во всех категориях хозяйств за 1992-2000 гг. снижался на 10,85 тыс. тонн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4</xdr:row>
      <xdr:rowOff>66675</xdr:rowOff>
    </xdr:from>
    <xdr:to>
      <xdr:col>10</xdr:col>
      <xdr:colOff>219075</xdr:colOff>
      <xdr:row>18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9525</xdr:rowOff>
    </xdr:from>
    <xdr:to>
      <xdr:col>11</xdr:col>
      <xdr:colOff>85725</xdr:colOff>
      <xdr:row>11</xdr:row>
      <xdr:rowOff>38100</xdr:rowOff>
    </xdr:to>
    <xdr:sp macro="" textlink="">
      <xdr:nvSpPr>
        <xdr:cNvPr id="2" name="TextBox 1"/>
        <xdr:cNvSpPr txBox="1"/>
      </xdr:nvSpPr>
      <xdr:spPr>
        <a:xfrm>
          <a:off x="4238625" y="390525"/>
          <a:ext cx="2619375" cy="1743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latin typeface="+mn-lt"/>
              <a:ea typeface="+mn-ea"/>
              <a:cs typeface="+mn-cs"/>
            </a:rPr>
            <a:t>Полученное значение коэффициента автокорреляции и графическое изображение временного ряда позволяют сделать вывод о том, что ряд валового сбора подсолнечника содержит тенденцию, близкую к линейной. Поэтому для моделирования его тенденции используем линейную функцию</a:t>
          </a:r>
        </a:p>
        <a:p>
          <a:endParaRPr lang="ru-RU" sz="1100"/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6</xdr:col>
      <xdr:colOff>123825</xdr:colOff>
      <xdr:row>29</xdr:row>
      <xdr:rowOff>19050</xdr:rowOff>
    </xdr:to>
    <xdr:sp macro="" textlink="">
      <xdr:nvSpPr>
        <xdr:cNvPr id="3" name="TextBox 2"/>
        <xdr:cNvSpPr txBox="1"/>
      </xdr:nvSpPr>
      <xdr:spPr>
        <a:xfrm>
          <a:off x="1895475" y="4762500"/>
          <a:ext cx="1952625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/>
            <a:t>Таким образом, в среднем ежегодно валовый сбор винограда во всех категориях хозяйств за 1980-1998 гг. снижался на 0,387 тыс. тонн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D21" sqref="D21"/>
    </sheetView>
  </sheetViews>
  <sheetFormatPr defaultRowHeight="15"/>
  <cols>
    <col min="1" max="1" width="12.5703125" customWidth="1"/>
  </cols>
  <sheetData>
    <row r="1" spans="1:10">
      <c r="A1" s="1" t="s">
        <v>0</v>
      </c>
      <c r="B1" s="1">
        <v>1992</v>
      </c>
      <c r="C1" s="1">
        <v>1993</v>
      </c>
      <c r="D1" s="1">
        <v>1994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</row>
    <row r="2" spans="1:10" ht="30" customHeight="1">
      <c r="A2" s="10" t="s">
        <v>1</v>
      </c>
      <c r="B2" s="1">
        <v>246</v>
      </c>
      <c r="C2" s="1">
        <v>229</v>
      </c>
      <c r="D2" s="1">
        <v>152</v>
      </c>
      <c r="E2" s="1">
        <v>155</v>
      </c>
      <c r="F2" s="1">
        <v>190</v>
      </c>
      <c r="G2" s="1">
        <v>160</v>
      </c>
      <c r="H2" s="1">
        <v>107</v>
      </c>
      <c r="I2" s="1">
        <v>155</v>
      </c>
      <c r="J2" s="1">
        <v>160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B21" sqref="B21"/>
    </sheetView>
  </sheetViews>
  <sheetFormatPr defaultRowHeight="15"/>
  <cols>
    <col min="5" max="5" width="10" customWidth="1"/>
    <col min="6" max="6" width="19.140625" customWidth="1"/>
    <col min="7" max="7" width="10.42578125" customWidth="1"/>
    <col min="8" max="8" width="13.5703125" customWidth="1"/>
  </cols>
  <sheetData>
    <row r="1" spans="1:8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9</v>
      </c>
      <c r="G1" s="1" t="s">
        <v>7</v>
      </c>
      <c r="H1" s="1" t="s">
        <v>10</v>
      </c>
    </row>
    <row r="2" spans="1:8">
      <c r="A2" s="1">
        <v>1</v>
      </c>
      <c r="B2" s="1">
        <v>246</v>
      </c>
      <c r="C2" s="1"/>
      <c r="D2" s="1">
        <f>(B2+C2)/2</f>
        <v>123</v>
      </c>
      <c r="E2" s="1"/>
      <c r="F2" s="1"/>
      <c r="G2" s="1"/>
      <c r="H2" s="1"/>
    </row>
    <row r="3" spans="1:8">
      <c r="A3" s="1">
        <v>2</v>
      </c>
      <c r="B3" s="1">
        <v>229</v>
      </c>
      <c r="C3" s="1">
        <f>B2</f>
        <v>246</v>
      </c>
      <c r="D3" s="1">
        <f>B3-$B$12</f>
        <v>65.5</v>
      </c>
      <c r="E3" s="1">
        <f>C3-$C$12</f>
        <v>71.75</v>
      </c>
      <c r="F3" s="1">
        <f>D3*E3</f>
        <v>4699.625</v>
      </c>
      <c r="G3" s="1">
        <f>D3^2</f>
        <v>4290.25</v>
      </c>
      <c r="H3" s="1">
        <f>E3^2</f>
        <v>5148.0625</v>
      </c>
    </row>
    <row r="4" spans="1:8">
      <c r="A4" s="1">
        <v>3</v>
      </c>
      <c r="B4" s="1">
        <v>152</v>
      </c>
      <c r="C4" s="1">
        <f t="shared" ref="C4:C10" si="0">B3</f>
        <v>229</v>
      </c>
      <c r="D4" s="1">
        <f t="shared" ref="D4:D10" si="1">B4-$B$12</f>
        <v>-11.5</v>
      </c>
      <c r="E4" s="1">
        <f t="shared" ref="E4:E10" si="2">C4-$C$12</f>
        <v>54.75</v>
      </c>
      <c r="F4" s="1">
        <f t="shared" ref="F4:F10" si="3">D4*E4</f>
        <v>-629.625</v>
      </c>
      <c r="G4" s="1">
        <f t="shared" ref="G4:G10" si="4">D4^2</f>
        <v>132.25</v>
      </c>
      <c r="H4" s="1">
        <f t="shared" ref="H4:H10" si="5">E4^2</f>
        <v>2997.5625</v>
      </c>
    </row>
    <row r="5" spans="1:8">
      <c r="A5" s="1">
        <v>4</v>
      </c>
      <c r="B5" s="1">
        <v>155</v>
      </c>
      <c r="C5" s="1">
        <f t="shared" si="0"/>
        <v>152</v>
      </c>
      <c r="D5" s="1">
        <f t="shared" si="1"/>
        <v>-8.5</v>
      </c>
      <c r="E5" s="1">
        <f t="shared" si="2"/>
        <v>-22.25</v>
      </c>
      <c r="F5" s="1">
        <f t="shared" si="3"/>
        <v>189.125</v>
      </c>
      <c r="G5" s="1">
        <f t="shared" si="4"/>
        <v>72.25</v>
      </c>
      <c r="H5" s="1">
        <f t="shared" si="5"/>
        <v>495.0625</v>
      </c>
    </row>
    <row r="6" spans="1:8">
      <c r="A6" s="1">
        <v>5</v>
      </c>
      <c r="B6" s="1">
        <v>190</v>
      </c>
      <c r="C6" s="1">
        <f t="shared" si="0"/>
        <v>155</v>
      </c>
      <c r="D6" s="1">
        <f t="shared" si="1"/>
        <v>26.5</v>
      </c>
      <c r="E6" s="1">
        <f t="shared" si="2"/>
        <v>-19.25</v>
      </c>
      <c r="F6" s="1">
        <f t="shared" si="3"/>
        <v>-510.125</v>
      </c>
      <c r="G6" s="1">
        <f t="shared" si="4"/>
        <v>702.25</v>
      </c>
      <c r="H6" s="1">
        <f t="shared" si="5"/>
        <v>370.5625</v>
      </c>
    </row>
    <row r="7" spans="1:8">
      <c r="A7" s="1">
        <v>6</v>
      </c>
      <c r="B7" s="1">
        <v>160</v>
      </c>
      <c r="C7" s="1">
        <f t="shared" si="0"/>
        <v>190</v>
      </c>
      <c r="D7" s="1">
        <f t="shared" si="1"/>
        <v>-3.5</v>
      </c>
      <c r="E7" s="1">
        <f t="shared" si="2"/>
        <v>15.75</v>
      </c>
      <c r="F7" s="1">
        <f t="shared" si="3"/>
        <v>-55.125</v>
      </c>
      <c r="G7" s="1">
        <f t="shared" si="4"/>
        <v>12.25</v>
      </c>
      <c r="H7" s="1">
        <f t="shared" si="5"/>
        <v>248.0625</v>
      </c>
    </row>
    <row r="8" spans="1:8">
      <c r="A8" s="1">
        <v>7</v>
      </c>
      <c r="B8" s="1">
        <v>107</v>
      </c>
      <c r="C8" s="1">
        <f t="shared" si="0"/>
        <v>160</v>
      </c>
      <c r="D8" s="1">
        <f t="shared" si="1"/>
        <v>-56.5</v>
      </c>
      <c r="E8" s="1">
        <f t="shared" si="2"/>
        <v>-14.25</v>
      </c>
      <c r="F8" s="1">
        <f t="shared" si="3"/>
        <v>805.125</v>
      </c>
      <c r="G8" s="1">
        <f t="shared" si="4"/>
        <v>3192.25</v>
      </c>
      <c r="H8" s="1">
        <f t="shared" si="5"/>
        <v>203.0625</v>
      </c>
    </row>
    <row r="9" spans="1:8">
      <c r="A9" s="1">
        <v>8</v>
      </c>
      <c r="B9" s="1">
        <v>155</v>
      </c>
      <c r="C9" s="1">
        <f t="shared" si="0"/>
        <v>107</v>
      </c>
      <c r="D9" s="1">
        <f t="shared" si="1"/>
        <v>-8.5</v>
      </c>
      <c r="E9" s="1">
        <f t="shared" si="2"/>
        <v>-67.25</v>
      </c>
      <c r="F9" s="1">
        <f t="shared" si="3"/>
        <v>571.625</v>
      </c>
      <c r="G9" s="1">
        <f t="shared" si="4"/>
        <v>72.25</v>
      </c>
      <c r="H9" s="1">
        <f t="shared" si="5"/>
        <v>4522.5625</v>
      </c>
    </row>
    <row r="10" spans="1:8">
      <c r="A10" s="1">
        <v>9</v>
      </c>
      <c r="B10" s="1">
        <v>160</v>
      </c>
      <c r="C10" s="1">
        <f t="shared" si="0"/>
        <v>155</v>
      </c>
      <c r="D10" s="1">
        <f t="shared" si="1"/>
        <v>-3.5</v>
      </c>
      <c r="E10" s="1">
        <f t="shared" si="2"/>
        <v>-19.25</v>
      </c>
      <c r="F10" s="1">
        <f t="shared" si="3"/>
        <v>67.375</v>
      </c>
      <c r="G10" s="1">
        <f t="shared" si="4"/>
        <v>12.25</v>
      </c>
      <c r="H10" s="1">
        <f t="shared" si="5"/>
        <v>370.5625</v>
      </c>
    </row>
    <row r="11" spans="1:8" ht="15.75" thickBot="1">
      <c r="A11" s="1" t="s">
        <v>8</v>
      </c>
      <c r="B11" s="2">
        <f>SUM(B2:B10)</f>
        <v>1554</v>
      </c>
      <c r="C11" s="2">
        <f>SUM(C2:C10)</f>
        <v>1394</v>
      </c>
      <c r="D11" s="1"/>
      <c r="E11" s="1"/>
      <c r="F11" s="1">
        <f>SUM(F3:F10)</f>
        <v>5138</v>
      </c>
      <c r="G11" s="1">
        <f t="shared" ref="G11:H11" si="6">SUM(G3:G10)</f>
        <v>8486</v>
      </c>
      <c r="H11" s="1">
        <f t="shared" si="6"/>
        <v>14355.5</v>
      </c>
    </row>
    <row r="12" spans="1:8">
      <c r="B12" s="3">
        <f>SUM(B3:B10)/8</f>
        <v>163.5</v>
      </c>
      <c r="C12" s="4">
        <f>C11/8</f>
        <v>174.25</v>
      </c>
    </row>
    <row r="13" spans="1:8" ht="15.75" thickBot="1">
      <c r="B13" s="5" t="s">
        <v>11</v>
      </c>
      <c r="C13" s="6" t="s">
        <v>12</v>
      </c>
    </row>
    <row r="15" spans="1:8">
      <c r="A15" s="1" t="s">
        <v>13</v>
      </c>
      <c r="B15" s="1">
        <f>F11/SQRT(G11*H11)</f>
        <v>0.46551472657902798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B20" sqref="B20"/>
    </sheetView>
  </sheetViews>
  <sheetFormatPr defaultRowHeight="15"/>
  <cols>
    <col min="1" max="1" width="10.42578125" customWidth="1"/>
    <col min="13" max="13" width="8" customWidth="1"/>
  </cols>
  <sheetData>
    <row r="1" spans="1:13">
      <c r="A1" s="1" t="s">
        <v>14</v>
      </c>
      <c r="B1" s="1" t="s">
        <v>15</v>
      </c>
      <c r="C1" s="1" t="s">
        <v>2</v>
      </c>
      <c r="D1" s="1" t="s">
        <v>16</v>
      </c>
      <c r="E1" s="1" t="s">
        <v>17</v>
      </c>
      <c r="F1" s="1" t="s">
        <v>3</v>
      </c>
    </row>
    <row r="2" spans="1:13">
      <c r="A2" s="1">
        <v>1</v>
      </c>
      <c r="B2" s="1">
        <v>246</v>
      </c>
      <c r="C2" s="1">
        <v>1</v>
      </c>
      <c r="D2" s="1">
        <f>B2*C2</f>
        <v>246</v>
      </c>
      <c r="E2" s="1">
        <f>C2^2</f>
        <v>1</v>
      </c>
      <c r="F2" s="1">
        <f>$B$16-$B$15*C2</f>
        <v>237.76666666666659</v>
      </c>
    </row>
    <row r="3" spans="1:13">
      <c r="A3" s="1">
        <v>2</v>
      </c>
      <c r="B3" s="1">
        <v>229</v>
      </c>
      <c r="C3" s="1">
        <v>2</v>
      </c>
      <c r="D3" s="1">
        <f t="shared" ref="D3:D10" si="0">B3*C3</f>
        <v>458</v>
      </c>
      <c r="E3" s="1">
        <f t="shared" ref="E3:E10" si="1">C3^2</f>
        <v>4</v>
      </c>
      <c r="F3" s="1">
        <f t="shared" ref="F3:F10" si="2">$B$16-$B$15*C3</f>
        <v>248.61666666666656</v>
      </c>
    </row>
    <row r="4" spans="1:13">
      <c r="A4" s="1">
        <v>3</v>
      </c>
      <c r="B4" s="1">
        <v>152</v>
      </c>
      <c r="C4" s="1">
        <v>3</v>
      </c>
      <c r="D4" s="1">
        <f t="shared" si="0"/>
        <v>456</v>
      </c>
      <c r="E4" s="1">
        <f t="shared" si="1"/>
        <v>9</v>
      </c>
      <c r="F4" s="1">
        <f t="shared" si="2"/>
        <v>259.46666666666658</v>
      </c>
    </row>
    <row r="5" spans="1:13">
      <c r="A5" s="1">
        <v>4</v>
      </c>
      <c r="B5" s="1">
        <v>155</v>
      </c>
      <c r="C5" s="1">
        <v>4</v>
      </c>
      <c r="D5" s="1">
        <f t="shared" si="0"/>
        <v>620</v>
      </c>
      <c r="E5" s="1">
        <f t="shared" si="1"/>
        <v>16</v>
      </c>
      <c r="F5" s="1">
        <f t="shared" si="2"/>
        <v>270.31666666666655</v>
      </c>
    </row>
    <row r="6" spans="1:13">
      <c r="A6" s="1">
        <v>5</v>
      </c>
      <c r="B6" s="1">
        <v>190</v>
      </c>
      <c r="C6" s="1">
        <v>5</v>
      </c>
      <c r="D6" s="1">
        <f t="shared" si="0"/>
        <v>950</v>
      </c>
      <c r="E6" s="1">
        <f t="shared" si="1"/>
        <v>25</v>
      </c>
      <c r="F6" s="1">
        <f t="shared" si="2"/>
        <v>281.16666666666652</v>
      </c>
    </row>
    <row r="7" spans="1:13">
      <c r="A7" s="1">
        <v>6</v>
      </c>
      <c r="B7" s="1">
        <v>160</v>
      </c>
      <c r="C7" s="1">
        <v>6</v>
      </c>
      <c r="D7" s="1">
        <f t="shared" si="0"/>
        <v>960</v>
      </c>
      <c r="E7" s="1">
        <f t="shared" si="1"/>
        <v>36</v>
      </c>
      <c r="F7" s="1">
        <f t="shared" si="2"/>
        <v>292.01666666666654</v>
      </c>
    </row>
    <row r="8" spans="1:13">
      <c r="A8" s="1">
        <v>7</v>
      </c>
      <c r="B8" s="1">
        <v>107</v>
      </c>
      <c r="C8" s="1">
        <v>7</v>
      </c>
      <c r="D8" s="1">
        <f t="shared" si="0"/>
        <v>749</v>
      </c>
      <c r="E8" s="1">
        <f t="shared" si="1"/>
        <v>49</v>
      </c>
      <c r="F8" s="1">
        <f t="shared" si="2"/>
        <v>302.8666666666665</v>
      </c>
    </row>
    <row r="9" spans="1:13">
      <c r="A9" s="1">
        <v>8</v>
      </c>
      <c r="B9" s="1">
        <v>155</v>
      </c>
      <c r="C9" s="1">
        <v>8</v>
      </c>
      <c r="D9" s="1">
        <f t="shared" si="0"/>
        <v>1240</v>
      </c>
      <c r="E9" s="1">
        <f t="shared" si="1"/>
        <v>64</v>
      </c>
      <c r="F9" s="1">
        <f t="shared" si="2"/>
        <v>313.71666666666647</v>
      </c>
    </row>
    <row r="10" spans="1:13">
      <c r="A10" s="1">
        <v>9</v>
      </c>
      <c r="B10" s="1">
        <v>160</v>
      </c>
      <c r="C10" s="1">
        <v>9</v>
      </c>
      <c r="D10" s="1">
        <f t="shared" si="0"/>
        <v>1440</v>
      </c>
      <c r="E10" s="1">
        <f t="shared" si="1"/>
        <v>81</v>
      </c>
      <c r="F10" s="1">
        <f t="shared" si="2"/>
        <v>324.56666666666649</v>
      </c>
      <c r="M10" t="s">
        <v>23</v>
      </c>
    </row>
    <row r="11" spans="1:13">
      <c r="A11" s="1" t="s">
        <v>8</v>
      </c>
      <c r="B11" s="1">
        <f>SUM(B2:B10)</f>
        <v>1554</v>
      </c>
      <c r="C11" s="1">
        <f t="shared" ref="C11:F11" si="3">SUM(C2:C10)</f>
        <v>45</v>
      </c>
      <c r="D11" s="1">
        <f t="shared" si="3"/>
        <v>7119</v>
      </c>
      <c r="E11" s="1">
        <f t="shared" si="3"/>
        <v>285</v>
      </c>
      <c r="F11" s="1">
        <f t="shared" si="3"/>
        <v>2530.4999999999991</v>
      </c>
    </row>
    <row r="12" spans="1:13" ht="29.25" customHeight="1">
      <c r="A12" s="10" t="s">
        <v>18</v>
      </c>
      <c r="B12" s="1">
        <f>AVERAGE(B2:B10)</f>
        <v>172.66666666666666</v>
      </c>
      <c r="C12" s="1">
        <f t="shared" ref="C12:E12" si="4">AVERAGE(C2:C10)</f>
        <v>5</v>
      </c>
      <c r="D12" s="1">
        <f t="shared" si="4"/>
        <v>791</v>
      </c>
      <c r="E12" s="1">
        <f t="shared" si="4"/>
        <v>31.666666666666668</v>
      </c>
    </row>
    <row r="15" spans="1:13">
      <c r="A15" s="1" t="s">
        <v>19</v>
      </c>
      <c r="B15" s="1">
        <f>(D12-B12*C12)/(E12-C12^2)</f>
        <v>-10.849999999999987</v>
      </c>
    </row>
    <row r="16" spans="1:13">
      <c r="A16" s="1" t="s">
        <v>20</v>
      </c>
      <c r="B16" s="1">
        <f>B12-B15*C12</f>
        <v>226.9166666666666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D21" sqref="D21"/>
    </sheetView>
  </sheetViews>
  <sheetFormatPr defaultRowHeight="15"/>
  <cols>
    <col min="2" max="2" width="14.140625" customWidth="1"/>
  </cols>
  <sheetData>
    <row r="1" spans="1:2">
      <c r="A1" s="1" t="s">
        <v>21</v>
      </c>
      <c r="B1" s="1" t="s">
        <v>22</v>
      </c>
    </row>
    <row r="2" spans="1:2">
      <c r="A2" s="1">
        <v>1980</v>
      </c>
      <c r="B2" s="1">
        <v>18.899999999999999</v>
      </c>
    </row>
    <row r="3" spans="1:2">
      <c r="A3" s="1">
        <v>1981</v>
      </c>
      <c r="B3" s="1">
        <v>18.600000000000001</v>
      </c>
    </row>
    <row r="4" spans="1:2">
      <c r="A4" s="1">
        <v>1982</v>
      </c>
      <c r="B4" s="1">
        <v>20.399999999999999</v>
      </c>
    </row>
    <row r="5" spans="1:2">
      <c r="A5" s="1">
        <v>1983</v>
      </c>
      <c r="B5" s="1">
        <v>19.899999999999999</v>
      </c>
    </row>
    <row r="6" spans="1:2">
      <c r="A6" s="1">
        <v>1984</v>
      </c>
      <c r="B6" s="1">
        <v>13.4</v>
      </c>
    </row>
    <row r="7" spans="1:2">
      <c r="A7" s="1">
        <v>1985</v>
      </c>
      <c r="B7" s="1">
        <v>22.1</v>
      </c>
    </row>
    <row r="8" spans="1:2">
      <c r="A8" s="1">
        <v>1986</v>
      </c>
      <c r="B8" s="1">
        <v>22.3</v>
      </c>
    </row>
    <row r="9" spans="1:2">
      <c r="A9" s="1">
        <v>1987</v>
      </c>
      <c r="B9" s="1">
        <v>20.100000000000001</v>
      </c>
    </row>
    <row r="10" spans="1:2">
      <c r="A10" s="1">
        <v>1988</v>
      </c>
      <c r="B10" s="1">
        <v>15.6</v>
      </c>
    </row>
    <row r="11" spans="1:2">
      <c r="A11" s="1">
        <v>1989</v>
      </c>
      <c r="B11" s="1">
        <v>18.2</v>
      </c>
    </row>
    <row r="12" spans="1:2">
      <c r="A12" s="1">
        <v>1990</v>
      </c>
      <c r="B12" s="1">
        <v>23.5</v>
      </c>
    </row>
    <row r="13" spans="1:2">
      <c r="A13" s="1">
        <v>1991</v>
      </c>
      <c r="B13" s="1">
        <v>20.399999999999999</v>
      </c>
    </row>
    <row r="14" spans="1:2">
      <c r="A14" s="1">
        <v>1992</v>
      </c>
      <c r="B14" s="1">
        <v>17.8</v>
      </c>
    </row>
    <row r="15" spans="1:2">
      <c r="A15" s="1">
        <v>1993</v>
      </c>
      <c r="B15" s="1">
        <v>16.899999999999999</v>
      </c>
    </row>
    <row r="16" spans="1:2">
      <c r="A16" s="1">
        <v>1994</v>
      </c>
      <c r="B16" s="1">
        <v>16</v>
      </c>
    </row>
    <row r="17" spans="1:2">
      <c r="A17" s="1">
        <v>1995</v>
      </c>
      <c r="B17" s="1">
        <v>17.5</v>
      </c>
    </row>
    <row r="18" spans="1:2">
      <c r="A18" s="1">
        <v>1996</v>
      </c>
      <c r="B18" s="1">
        <v>12.8</v>
      </c>
    </row>
    <row r="19" spans="1:2">
      <c r="A19" s="1">
        <v>1997</v>
      </c>
      <c r="B19" s="1">
        <v>8.4</v>
      </c>
    </row>
    <row r="20" spans="1:2">
      <c r="A20" s="1">
        <v>1998</v>
      </c>
      <c r="B20" s="1">
        <v>12.4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D23" sqref="D23"/>
    </sheetView>
  </sheetViews>
  <sheetFormatPr defaultRowHeight="15"/>
  <cols>
    <col min="5" max="5" width="9.7109375" customWidth="1"/>
    <col min="6" max="6" width="20.7109375" customWidth="1"/>
    <col min="7" max="7" width="11" customWidth="1"/>
    <col min="8" max="8" width="13.140625" customWidth="1"/>
  </cols>
  <sheetData>
    <row r="1" spans="1:8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9</v>
      </c>
      <c r="G1" s="1" t="s">
        <v>7</v>
      </c>
      <c r="H1" s="1" t="s">
        <v>10</v>
      </c>
    </row>
    <row r="2" spans="1:8">
      <c r="A2" s="1">
        <v>1</v>
      </c>
      <c r="B2" s="1">
        <v>18.899999999999999</v>
      </c>
      <c r="C2" s="1"/>
      <c r="D2" s="1"/>
      <c r="E2" s="1"/>
      <c r="F2" s="1"/>
      <c r="G2" s="1"/>
      <c r="H2" s="1"/>
    </row>
    <row r="3" spans="1:8">
      <c r="A3" s="1">
        <v>2</v>
      </c>
      <c r="B3" s="1">
        <v>18.600000000000001</v>
      </c>
      <c r="C3" s="1">
        <f>B2</f>
        <v>18.899999999999999</v>
      </c>
      <c r="D3" s="1">
        <f>B3-$B$22</f>
        <v>1.0277777777777786</v>
      </c>
      <c r="E3" s="1">
        <f>C3-$C$22</f>
        <v>0.96666666666666501</v>
      </c>
      <c r="F3" s="1">
        <f>D3*E3</f>
        <v>0.99351851851851758</v>
      </c>
      <c r="G3" s="1">
        <f>D3^2</f>
        <v>1.0563271604938287</v>
      </c>
      <c r="H3" s="1">
        <f>E3^2</f>
        <v>0.93444444444444119</v>
      </c>
    </row>
    <row r="4" spans="1:8">
      <c r="A4" s="1">
        <v>3</v>
      </c>
      <c r="B4" s="1">
        <v>20.399999999999999</v>
      </c>
      <c r="C4" s="1">
        <f t="shared" ref="C4:C20" si="0">B3</f>
        <v>18.600000000000001</v>
      </c>
      <c r="D4" s="1">
        <f>B4-$B$22</f>
        <v>2.8277777777777757</v>
      </c>
      <c r="E4" s="1">
        <f t="shared" ref="E4:E20" si="1">C4-$C$22</f>
        <v>0.66666666666666785</v>
      </c>
      <c r="F4" s="1">
        <f t="shared" ref="F4:F20" si="2">D4*E4</f>
        <v>1.8851851851851871</v>
      </c>
      <c r="G4" s="1">
        <f t="shared" ref="G4:H20" si="3">D4^2</f>
        <v>7.9963271604938155</v>
      </c>
      <c r="H4" s="1">
        <f t="shared" si="3"/>
        <v>0.44444444444444603</v>
      </c>
    </row>
    <row r="5" spans="1:8">
      <c r="A5" s="1">
        <v>4</v>
      </c>
      <c r="B5" s="1">
        <v>19.899999999999999</v>
      </c>
      <c r="C5" s="1">
        <f t="shared" si="0"/>
        <v>20.399999999999999</v>
      </c>
      <c r="D5" s="1">
        <f t="shared" ref="D5:D20" si="4">B5-$B$22</f>
        <v>2.3277777777777757</v>
      </c>
      <c r="E5" s="1">
        <f t="shared" si="1"/>
        <v>2.466666666666665</v>
      </c>
      <c r="F5" s="1">
        <f t="shared" si="2"/>
        <v>5.7418518518518429</v>
      </c>
      <c r="G5" s="1">
        <f t="shared" si="3"/>
        <v>5.4185493827160398</v>
      </c>
      <c r="H5" s="1">
        <f t="shared" si="3"/>
        <v>6.0844444444444363</v>
      </c>
    </row>
    <row r="6" spans="1:8">
      <c r="A6" s="1">
        <v>5</v>
      </c>
      <c r="B6" s="1">
        <v>13.4</v>
      </c>
      <c r="C6" s="1">
        <f t="shared" si="0"/>
        <v>19.899999999999999</v>
      </c>
      <c r="D6" s="1">
        <f t="shared" si="4"/>
        <v>-4.1722222222222225</v>
      </c>
      <c r="E6" s="1">
        <f t="shared" si="1"/>
        <v>1.966666666666665</v>
      </c>
      <c r="F6" s="1">
        <f t="shared" si="2"/>
        <v>-8.205370370370364</v>
      </c>
      <c r="G6" s="1">
        <f t="shared" si="3"/>
        <v>17.407438271604942</v>
      </c>
      <c r="H6" s="1">
        <f t="shared" si="3"/>
        <v>3.8677777777777713</v>
      </c>
    </row>
    <row r="7" spans="1:8">
      <c r="A7" s="1">
        <v>6</v>
      </c>
      <c r="B7" s="1">
        <v>22.1</v>
      </c>
      <c r="C7" s="1">
        <f t="shared" si="0"/>
        <v>13.4</v>
      </c>
      <c r="D7" s="1">
        <f t="shared" si="4"/>
        <v>4.5277777777777786</v>
      </c>
      <c r="E7" s="1">
        <f t="shared" si="1"/>
        <v>-4.5333333333333332</v>
      </c>
      <c r="F7" s="1">
        <f t="shared" si="2"/>
        <v>-20.525925925925929</v>
      </c>
      <c r="G7" s="1">
        <f t="shared" si="3"/>
        <v>20.500771604938279</v>
      </c>
      <c r="H7" s="1">
        <f t="shared" si="3"/>
        <v>20.551111111111108</v>
      </c>
    </row>
    <row r="8" spans="1:8">
      <c r="A8" s="1">
        <v>7</v>
      </c>
      <c r="B8" s="1">
        <v>22.3</v>
      </c>
      <c r="C8" s="1">
        <f t="shared" si="0"/>
        <v>22.1</v>
      </c>
      <c r="D8" s="1">
        <f t="shared" si="4"/>
        <v>4.7277777777777779</v>
      </c>
      <c r="E8" s="1">
        <f t="shared" si="1"/>
        <v>4.1666666666666679</v>
      </c>
      <c r="F8" s="1">
        <f t="shared" si="2"/>
        <v>19.69907407407408</v>
      </c>
      <c r="G8" s="1">
        <f t="shared" si="3"/>
        <v>22.351882716049385</v>
      </c>
      <c r="H8" s="1">
        <f t="shared" si="3"/>
        <v>17.361111111111121</v>
      </c>
    </row>
    <row r="9" spans="1:8">
      <c r="A9" s="1">
        <v>8</v>
      </c>
      <c r="B9" s="1">
        <v>20.100000000000001</v>
      </c>
      <c r="C9" s="1">
        <f t="shared" si="0"/>
        <v>22.3</v>
      </c>
      <c r="D9" s="1">
        <f t="shared" si="4"/>
        <v>2.5277777777777786</v>
      </c>
      <c r="E9" s="1">
        <f t="shared" si="1"/>
        <v>4.3666666666666671</v>
      </c>
      <c r="F9" s="1">
        <f t="shared" si="2"/>
        <v>11.037962962962968</v>
      </c>
      <c r="G9" s="1">
        <f t="shared" si="3"/>
        <v>6.3896604938271642</v>
      </c>
      <c r="H9" s="1">
        <f t="shared" si="3"/>
        <v>19.067777777777781</v>
      </c>
    </row>
    <row r="10" spans="1:8">
      <c r="A10" s="1">
        <v>9</v>
      </c>
      <c r="B10" s="1">
        <v>15.6</v>
      </c>
      <c r="C10" s="1">
        <f t="shared" si="0"/>
        <v>20.100000000000001</v>
      </c>
      <c r="D10" s="1">
        <f>B10-$B$22</f>
        <v>-1.9722222222222232</v>
      </c>
      <c r="E10" s="1">
        <f t="shared" si="1"/>
        <v>2.1666666666666679</v>
      </c>
      <c r="F10" s="1">
        <f t="shared" si="2"/>
        <v>-4.2731481481481524</v>
      </c>
      <c r="G10" s="1">
        <f t="shared" si="3"/>
        <v>3.8896604938271642</v>
      </c>
      <c r="H10" s="1">
        <f t="shared" si="3"/>
        <v>4.69444444444445</v>
      </c>
    </row>
    <row r="11" spans="1:8">
      <c r="A11" s="1">
        <v>10</v>
      </c>
      <c r="B11" s="9">
        <v>18.2</v>
      </c>
      <c r="C11" s="1">
        <f t="shared" si="0"/>
        <v>15.6</v>
      </c>
      <c r="D11" s="1">
        <f t="shared" si="4"/>
        <v>0.62777777777777644</v>
      </c>
      <c r="E11" s="1">
        <f t="shared" si="1"/>
        <v>-2.3333333333333339</v>
      </c>
      <c r="F11" s="1">
        <f t="shared" si="2"/>
        <v>-1.4648148148148121</v>
      </c>
      <c r="G11" s="7">
        <f t="shared" si="3"/>
        <v>0.39410493827160326</v>
      </c>
      <c r="H11" s="1">
        <f t="shared" si="3"/>
        <v>5.4444444444444473</v>
      </c>
    </row>
    <row r="12" spans="1:8">
      <c r="A12" s="1">
        <v>11</v>
      </c>
      <c r="B12" s="9">
        <v>23.5</v>
      </c>
      <c r="C12" s="1">
        <f t="shared" si="0"/>
        <v>18.2</v>
      </c>
      <c r="D12" s="1">
        <f t="shared" si="4"/>
        <v>5.9277777777777771</v>
      </c>
      <c r="E12" s="1">
        <f t="shared" si="1"/>
        <v>0.26666666666666572</v>
      </c>
      <c r="F12" s="1">
        <f t="shared" si="2"/>
        <v>1.580740740740735</v>
      </c>
      <c r="G12" s="7">
        <f t="shared" si="3"/>
        <v>35.138549382716043</v>
      </c>
      <c r="H12" s="1">
        <f t="shared" si="3"/>
        <v>7.1111111111110611E-2</v>
      </c>
    </row>
    <row r="13" spans="1:8">
      <c r="A13" s="1">
        <v>12</v>
      </c>
      <c r="B13" s="9">
        <v>20.399999999999999</v>
      </c>
      <c r="C13" s="1">
        <f t="shared" si="0"/>
        <v>23.5</v>
      </c>
      <c r="D13" s="1">
        <f t="shared" si="4"/>
        <v>2.8277777777777757</v>
      </c>
      <c r="E13" s="1">
        <f t="shared" si="1"/>
        <v>5.5666666666666664</v>
      </c>
      <c r="F13" s="1">
        <f t="shared" si="2"/>
        <v>15.741296296296284</v>
      </c>
      <c r="G13" s="7">
        <f t="shared" si="3"/>
        <v>7.9963271604938155</v>
      </c>
      <c r="H13" s="1">
        <f t="shared" si="3"/>
        <v>30.987777777777776</v>
      </c>
    </row>
    <row r="14" spans="1:8">
      <c r="A14" s="1">
        <v>13</v>
      </c>
      <c r="B14" s="9">
        <v>17.8</v>
      </c>
      <c r="C14" s="1">
        <f t="shared" si="0"/>
        <v>20.399999999999999</v>
      </c>
      <c r="D14" s="1">
        <f t="shared" si="4"/>
        <v>0.22777777777777786</v>
      </c>
      <c r="E14" s="1">
        <f t="shared" si="1"/>
        <v>2.466666666666665</v>
      </c>
      <c r="F14" s="1">
        <f t="shared" si="2"/>
        <v>0.56185185185185171</v>
      </c>
      <c r="G14" s="7">
        <f t="shared" si="3"/>
        <v>5.188271604938275E-2</v>
      </c>
      <c r="H14" s="1">
        <f t="shared" si="3"/>
        <v>6.0844444444444363</v>
      </c>
    </row>
    <row r="15" spans="1:8">
      <c r="A15" s="1">
        <v>14</v>
      </c>
      <c r="B15" s="9">
        <v>16.899999999999999</v>
      </c>
      <c r="C15" s="1">
        <f t="shared" si="0"/>
        <v>17.8</v>
      </c>
      <c r="D15" s="1">
        <f t="shared" si="4"/>
        <v>-0.67222222222222427</v>
      </c>
      <c r="E15" s="1">
        <f t="shared" si="1"/>
        <v>-0.13333333333333286</v>
      </c>
      <c r="F15" s="1">
        <f t="shared" si="2"/>
        <v>8.9629629629629587E-2</v>
      </c>
      <c r="G15" s="7">
        <f t="shared" si="3"/>
        <v>0.45188271604938546</v>
      </c>
      <c r="H15" s="1">
        <f t="shared" si="3"/>
        <v>1.7777777777777653E-2</v>
      </c>
    </row>
    <row r="16" spans="1:8">
      <c r="A16" s="1">
        <v>15</v>
      </c>
      <c r="B16" s="9">
        <v>16</v>
      </c>
      <c r="C16" s="1">
        <f t="shared" si="0"/>
        <v>16.899999999999999</v>
      </c>
      <c r="D16" s="1">
        <f t="shared" si="4"/>
        <v>-1.5722222222222229</v>
      </c>
      <c r="E16" s="1">
        <f t="shared" si="1"/>
        <v>-1.033333333333335</v>
      </c>
      <c r="F16" s="1">
        <f t="shared" si="2"/>
        <v>1.624629629629633</v>
      </c>
      <c r="G16" s="7">
        <f t="shared" si="3"/>
        <v>2.4718827160493846</v>
      </c>
      <c r="H16" s="1">
        <f t="shared" si="3"/>
        <v>1.0677777777777813</v>
      </c>
    </row>
    <row r="17" spans="1:8">
      <c r="A17" s="1">
        <v>16</v>
      </c>
      <c r="B17" s="9">
        <v>17.5</v>
      </c>
      <c r="C17" s="1">
        <f t="shared" si="0"/>
        <v>16</v>
      </c>
      <c r="D17" s="1">
        <f t="shared" si="4"/>
        <v>-7.2222222222222854E-2</v>
      </c>
      <c r="E17" s="1">
        <f t="shared" si="1"/>
        <v>-1.9333333333333336</v>
      </c>
      <c r="F17" s="1">
        <f t="shared" si="2"/>
        <v>0.13962962962963088</v>
      </c>
      <c r="G17" s="7">
        <f t="shared" si="3"/>
        <v>5.2160493827161404E-3</v>
      </c>
      <c r="H17" s="1">
        <f t="shared" si="3"/>
        <v>3.7377777777777785</v>
      </c>
    </row>
    <row r="18" spans="1:8">
      <c r="A18" s="1">
        <v>17</v>
      </c>
      <c r="B18" s="9">
        <v>12.8</v>
      </c>
      <c r="C18" s="1">
        <f t="shared" si="0"/>
        <v>17.5</v>
      </c>
      <c r="D18" s="1">
        <f t="shared" si="4"/>
        <v>-4.7722222222222221</v>
      </c>
      <c r="E18" s="1">
        <f>C18-$C$22</f>
        <v>-0.43333333333333357</v>
      </c>
      <c r="F18" s="1">
        <f t="shared" si="2"/>
        <v>2.0679629629629641</v>
      </c>
      <c r="G18" s="7">
        <f t="shared" si="3"/>
        <v>22.774104938271606</v>
      </c>
      <c r="H18" s="1">
        <f t="shared" si="3"/>
        <v>0.18777777777777799</v>
      </c>
    </row>
    <row r="19" spans="1:8">
      <c r="A19" s="1">
        <v>18</v>
      </c>
      <c r="B19" s="9">
        <v>8.4</v>
      </c>
      <c r="C19" s="1">
        <f t="shared" si="0"/>
        <v>12.8</v>
      </c>
      <c r="D19" s="1">
        <f t="shared" si="4"/>
        <v>-9.1722222222222225</v>
      </c>
      <c r="E19" s="1">
        <f t="shared" si="1"/>
        <v>-5.1333333333333329</v>
      </c>
      <c r="F19" s="1">
        <f t="shared" si="2"/>
        <v>47.084074074074074</v>
      </c>
      <c r="G19" s="7">
        <f t="shared" si="3"/>
        <v>84.12966049382716</v>
      </c>
      <c r="H19" s="1">
        <f t="shared" si="3"/>
        <v>26.351111111111106</v>
      </c>
    </row>
    <row r="20" spans="1:8">
      <c r="A20" s="1">
        <v>19</v>
      </c>
      <c r="B20" s="9">
        <v>12.4</v>
      </c>
      <c r="C20" s="1">
        <f t="shared" si="0"/>
        <v>8.4</v>
      </c>
      <c r="D20" s="1">
        <f t="shared" si="4"/>
        <v>-5.1722222222222225</v>
      </c>
      <c r="E20" s="1">
        <f t="shared" si="1"/>
        <v>-9.5333333333333332</v>
      </c>
      <c r="F20" s="1">
        <f t="shared" si="2"/>
        <v>49.308518518518518</v>
      </c>
      <c r="G20" s="7">
        <f t="shared" si="3"/>
        <v>26.751882716049387</v>
      </c>
      <c r="H20" s="1">
        <f t="shared" si="3"/>
        <v>90.884444444444441</v>
      </c>
    </row>
    <row r="21" spans="1:8" ht="15.75" thickBot="1">
      <c r="A21" s="1" t="s">
        <v>8</v>
      </c>
      <c r="B21" s="1">
        <f>SUM(B2:B20)</f>
        <v>335.2</v>
      </c>
      <c r="C21" s="2">
        <f>SUM(C3:C20)</f>
        <v>322.8</v>
      </c>
      <c r="D21" s="1"/>
      <c r="E21" s="1"/>
      <c r="F21" s="1">
        <f>SUM(F13:F20)</f>
        <v>116.61759259259259</v>
      </c>
      <c r="G21" s="1">
        <f t="shared" ref="G21:H21" si="5">SUM(G13:G20)</f>
        <v>144.63283950617284</v>
      </c>
      <c r="H21" s="1">
        <f t="shared" si="5"/>
        <v>159.31888888888886</v>
      </c>
    </row>
    <row r="22" spans="1:8">
      <c r="B22" s="8">
        <f>SUM(B3:B20)/18</f>
        <v>17.572222222222223</v>
      </c>
      <c r="C22" s="4">
        <f>C21/18</f>
        <v>17.933333333333334</v>
      </c>
    </row>
    <row r="23" spans="1:8" ht="15.75" thickBot="1">
      <c r="B23" s="5" t="s">
        <v>11</v>
      </c>
      <c r="C23" s="6" t="s">
        <v>12</v>
      </c>
    </row>
    <row r="25" spans="1:8">
      <c r="A25" s="1" t="s">
        <v>13</v>
      </c>
      <c r="B25" s="1">
        <f>F21/SQRT(G21*H21)</f>
        <v>0.76824011527988556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5"/>
  <sheetViews>
    <sheetView tabSelected="1" workbookViewId="0">
      <selection activeCell="H21" sqref="H21"/>
    </sheetView>
  </sheetViews>
  <sheetFormatPr defaultRowHeight="15"/>
  <cols>
    <col min="1" max="1" width="10.140625" customWidth="1"/>
  </cols>
  <sheetData>
    <row r="1" spans="1:13">
      <c r="A1" s="1" t="s">
        <v>14</v>
      </c>
      <c r="B1" s="1" t="s">
        <v>15</v>
      </c>
      <c r="C1" s="1" t="s">
        <v>2</v>
      </c>
      <c r="D1" s="1" t="s">
        <v>16</v>
      </c>
      <c r="E1" s="1" t="s">
        <v>17</v>
      </c>
      <c r="F1" s="1" t="s">
        <v>3</v>
      </c>
    </row>
    <row r="2" spans="1:13">
      <c r="A2" s="1">
        <v>1</v>
      </c>
      <c r="B2" s="1">
        <v>18.899999999999999</v>
      </c>
      <c r="C2" s="1">
        <v>1</v>
      </c>
      <c r="D2" s="1">
        <f>B2*C2</f>
        <v>18.899999999999999</v>
      </c>
      <c r="E2" s="1">
        <f>C2^2</f>
        <v>1</v>
      </c>
      <c r="F2" s="1">
        <f>$B$25-$B$24*C2</f>
        <v>21.897368421052633</v>
      </c>
    </row>
    <row r="3" spans="1:13">
      <c r="A3" s="1">
        <v>2</v>
      </c>
      <c r="B3" s="1">
        <v>18.600000000000001</v>
      </c>
      <c r="C3" s="1">
        <v>2</v>
      </c>
      <c r="D3" s="1">
        <f t="shared" ref="D3:D20" si="0">B3*C3</f>
        <v>37.200000000000003</v>
      </c>
      <c r="E3" s="1">
        <f t="shared" ref="E3:E20" si="1">C3^2</f>
        <v>4</v>
      </c>
      <c r="F3" s="1">
        <f t="shared" ref="F3:F21" si="2">$B$25-$B$24*C3</f>
        <v>22.284210526315789</v>
      </c>
    </row>
    <row r="4" spans="1:13">
      <c r="A4" s="1">
        <v>3</v>
      </c>
      <c r="B4" s="1">
        <v>20.399999999999999</v>
      </c>
      <c r="C4" s="1">
        <v>3</v>
      </c>
      <c r="D4" s="1">
        <f t="shared" si="0"/>
        <v>61.199999999999996</v>
      </c>
      <c r="E4" s="1">
        <f t="shared" si="1"/>
        <v>9</v>
      </c>
      <c r="F4" s="1">
        <f t="shared" si="2"/>
        <v>22.671052631578949</v>
      </c>
    </row>
    <row r="5" spans="1:13">
      <c r="A5" s="1">
        <v>4</v>
      </c>
      <c r="B5" s="1">
        <v>19.899999999999999</v>
      </c>
      <c r="C5" s="1">
        <v>4</v>
      </c>
      <c r="D5" s="1">
        <f t="shared" si="0"/>
        <v>79.599999999999994</v>
      </c>
      <c r="E5" s="1">
        <f t="shared" si="1"/>
        <v>16</v>
      </c>
      <c r="F5" s="1">
        <f t="shared" si="2"/>
        <v>23.057894736842105</v>
      </c>
    </row>
    <row r="6" spans="1:13">
      <c r="A6" s="1">
        <v>5</v>
      </c>
      <c r="B6" s="1">
        <v>13.4</v>
      </c>
      <c r="C6" s="1">
        <v>5</v>
      </c>
      <c r="D6" s="1">
        <f t="shared" si="0"/>
        <v>67</v>
      </c>
      <c r="E6" s="1">
        <f t="shared" si="1"/>
        <v>25</v>
      </c>
      <c r="F6" s="1">
        <f t="shared" si="2"/>
        <v>23.444736842105264</v>
      </c>
    </row>
    <row r="7" spans="1:13">
      <c r="A7" s="1">
        <v>6</v>
      </c>
      <c r="B7" s="1">
        <v>22.1</v>
      </c>
      <c r="C7" s="1">
        <v>6</v>
      </c>
      <c r="D7" s="1">
        <f t="shared" si="0"/>
        <v>132.60000000000002</v>
      </c>
      <c r="E7" s="1">
        <f t="shared" si="1"/>
        <v>36</v>
      </c>
      <c r="F7" s="1">
        <f t="shared" si="2"/>
        <v>23.831578947368421</v>
      </c>
      <c r="M7" t="s">
        <v>23</v>
      </c>
    </row>
    <row r="8" spans="1:13">
      <c r="A8" s="1">
        <v>7</v>
      </c>
      <c r="B8" s="1">
        <v>22.3</v>
      </c>
      <c r="C8" s="1">
        <v>7</v>
      </c>
      <c r="D8" s="1">
        <f t="shared" si="0"/>
        <v>156.1</v>
      </c>
      <c r="E8" s="1">
        <f t="shared" si="1"/>
        <v>49</v>
      </c>
      <c r="F8" s="1">
        <f t="shared" si="2"/>
        <v>24.21842105263158</v>
      </c>
    </row>
    <row r="9" spans="1:13">
      <c r="A9" s="1">
        <v>8</v>
      </c>
      <c r="B9" s="1">
        <v>20.100000000000001</v>
      </c>
      <c r="C9" s="1">
        <v>8</v>
      </c>
      <c r="D9" s="1">
        <f>B9*C9</f>
        <v>160.80000000000001</v>
      </c>
      <c r="E9" s="1">
        <f t="shared" si="1"/>
        <v>64</v>
      </c>
      <c r="F9" s="1">
        <f t="shared" si="2"/>
        <v>24.605263157894736</v>
      </c>
    </row>
    <row r="10" spans="1:13">
      <c r="A10" s="1">
        <v>9</v>
      </c>
      <c r="B10" s="1">
        <v>15.6</v>
      </c>
      <c r="C10" s="1">
        <v>9</v>
      </c>
      <c r="D10" s="1">
        <f t="shared" si="0"/>
        <v>140.4</v>
      </c>
      <c r="E10" s="1">
        <f t="shared" si="1"/>
        <v>81</v>
      </c>
      <c r="F10" s="1">
        <f t="shared" si="2"/>
        <v>24.992105263157896</v>
      </c>
    </row>
    <row r="11" spans="1:13">
      <c r="A11" s="1">
        <v>10</v>
      </c>
      <c r="B11" s="9">
        <v>18.2</v>
      </c>
      <c r="C11" s="1">
        <v>10</v>
      </c>
      <c r="D11" s="1">
        <f t="shared" si="0"/>
        <v>182</v>
      </c>
      <c r="E11" s="1">
        <f t="shared" si="1"/>
        <v>100</v>
      </c>
      <c r="F11" s="1">
        <f t="shared" si="2"/>
        <v>25.378947368421052</v>
      </c>
    </row>
    <row r="12" spans="1:13">
      <c r="A12" s="1">
        <v>11</v>
      </c>
      <c r="B12" s="9">
        <v>23.5</v>
      </c>
      <c r="C12" s="1">
        <v>11</v>
      </c>
      <c r="D12" s="1">
        <f t="shared" si="0"/>
        <v>258.5</v>
      </c>
      <c r="E12" s="1">
        <f t="shared" si="1"/>
        <v>121</v>
      </c>
      <c r="F12" s="1">
        <f t="shared" si="2"/>
        <v>25.765789473684212</v>
      </c>
    </row>
    <row r="13" spans="1:13">
      <c r="A13" s="1">
        <v>12</v>
      </c>
      <c r="B13" s="9">
        <v>20.399999999999999</v>
      </c>
      <c r="C13" s="1">
        <v>12</v>
      </c>
      <c r="D13" s="1">
        <f t="shared" si="0"/>
        <v>244.79999999999998</v>
      </c>
      <c r="E13" s="1">
        <f t="shared" si="1"/>
        <v>144</v>
      </c>
      <c r="F13" s="1">
        <f t="shared" si="2"/>
        <v>26.152631578947371</v>
      </c>
    </row>
    <row r="14" spans="1:13">
      <c r="A14" s="1">
        <v>13</v>
      </c>
      <c r="B14" s="9">
        <v>17.8</v>
      </c>
      <c r="C14" s="1">
        <v>13</v>
      </c>
      <c r="D14" s="1">
        <f t="shared" si="0"/>
        <v>231.4</v>
      </c>
      <c r="E14" s="1">
        <f t="shared" si="1"/>
        <v>169</v>
      </c>
      <c r="F14" s="1">
        <f t="shared" si="2"/>
        <v>26.539473684210527</v>
      </c>
    </row>
    <row r="15" spans="1:13">
      <c r="A15" s="1">
        <v>14</v>
      </c>
      <c r="B15" s="9">
        <v>16.899999999999999</v>
      </c>
      <c r="C15" s="1">
        <v>14</v>
      </c>
      <c r="D15" s="1">
        <f t="shared" si="0"/>
        <v>236.59999999999997</v>
      </c>
      <c r="E15" s="1">
        <f t="shared" si="1"/>
        <v>196</v>
      </c>
      <c r="F15" s="1">
        <f t="shared" si="2"/>
        <v>26.926315789473684</v>
      </c>
    </row>
    <row r="16" spans="1:13">
      <c r="A16" s="1">
        <v>15</v>
      </c>
      <c r="B16" s="9">
        <v>16</v>
      </c>
      <c r="C16" s="1">
        <v>15</v>
      </c>
      <c r="D16" s="1">
        <f t="shared" si="0"/>
        <v>240</v>
      </c>
      <c r="E16" s="1">
        <f t="shared" si="1"/>
        <v>225</v>
      </c>
      <c r="F16" s="1">
        <f t="shared" si="2"/>
        <v>27.313157894736843</v>
      </c>
    </row>
    <row r="17" spans="1:6">
      <c r="A17" s="1">
        <v>16</v>
      </c>
      <c r="B17" s="9">
        <v>17.5</v>
      </c>
      <c r="C17" s="1">
        <v>16</v>
      </c>
      <c r="D17" s="1">
        <f t="shared" si="0"/>
        <v>280</v>
      </c>
      <c r="E17" s="1">
        <f t="shared" si="1"/>
        <v>256</v>
      </c>
      <c r="F17" s="1">
        <f t="shared" si="2"/>
        <v>27.700000000000003</v>
      </c>
    </row>
    <row r="18" spans="1:6">
      <c r="A18" s="1">
        <v>17</v>
      </c>
      <c r="B18" s="9">
        <v>12.8</v>
      </c>
      <c r="C18" s="1">
        <v>17</v>
      </c>
      <c r="D18" s="1">
        <f t="shared" si="0"/>
        <v>217.60000000000002</v>
      </c>
      <c r="E18" s="1">
        <f t="shared" si="1"/>
        <v>289</v>
      </c>
      <c r="F18" s="1">
        <f t="shared" si="2"/>
        <v>28.086842105263159</v>
      </c>
    </row>
    <row r="19" spans="1:6">
      <c r="A19" s="1">
        <v>18</v>
      </c>
      <c r="B19" s="9">
        <v>8.4</v>
      </c>
      <c r="C19" s="1">
        <v>18</v>
      </c>
      <c r="D19" s="1">
        <f t="shared" si="0"/>
        <v>151.20000000000002</v>
      </c>
      <c r="E19" s="1">
        <f t="shared" si="1"/>
        <v>324</v>
      </c>
      <c r="F19" s="1">
        <f t="shared" si="2"/>
        <v>28.473684210526315</v>
      </c>
    </row>
    <row r="20" spans="1:6">
      <c r="A20" s="1">
        <v>19</v>
      </c>
      <c r="B20" s="9">
        <v>12.4</v>
      </c>
      <c r="C20" s="1">
        <v>19</v>
      </c>
      <c r="D20" s="1">
        <f t="shared" si="0"/>
        <v>235.6</v>
      </c>
      <c r="E20" s="1">
        <f t="shared" si="1"/>
        <v>361</v>
      </c>
      <c r="F20" s="1">
        <f>$B$25-$B$24*C20</f>
        <v>28.860526315789475</v>
      </c>
    </row>
    <row r="21" spans="1:6">
      <c r="A21" s="1" t="s">
        <v>8</v>
      </c>
      <c r="B21" s="1">
        <f>SUM(B2:B20)</f>
        <v>335.2</v>
      </c>
      <c r="C21" s="1">
        <f t="shared" ref="C21:E21" si="3">SUM(C2:C20)</f>
        <v>190</v>
      </c>
      <c r="D21" s="1">
        <f t="shared" si="3"/>
        <v>3131.5</v>
      </c>
      <c r="E21" s="1">
        <f t="shared" si="3"/>
        <v>2470</v>
      </c>
      <c r="F21" s="1">
        <f t="shared" si="2"/>
        <v>95.010526315789491</v>
      </c>
    </row>
    <row r="22" spans="1:6" ht="30">
      <c r="A22" s="11" t="s">
        <v>18</v>
      </c>
      <c r="B22" s="12">
        <f>AVERAGE(B2:B20)</f>
        <v>17.642105263157895</v>
      </c>
      <c r="C22" s="12">
        <f>AVERAGE(C2:C20)</f>
        <v>10</v>
      </c>
      <c r="D22" s="12">
        <f>AVERAGE(D2:D20)</f>
        <v>164.81578947368422</v>
      </c>
      <c r="E22" s="12">
        <f>AVERAGE(E2:E20)</f>
        <v>130</v>
      </c>
      <c r="F22" s="12">
        <f>AVERAGE(F2:F20)</f>
        <v>25.378947368421048</v>
      </c>
    </row>
    <row r="24" spans="1:6">
      <c r="A24" s="1" t="s">
        <v>19</v>
      </c>
      <c r="B24" s="1">
        <f>(D22-B22*C22)/(E22-C22^2)</f>
        <v>-0.38684210526315799</v>
      </c>
    </row>
    <row r="25" spans="1:6">
      <c r="A25" s="1" t="s">
        <v>20</v>
      </c>
      <c r="B25" s="1">
        <f>B22-B24*C22</f>
        <v>21.510526315789473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 а</vt:lpstr>
      <vt:lpstr>1 б</vt:lpstr>
      <vt:lpstr>1 в</vt:lpstr>
      <vt:lpstr>2 а</vt:lpstr>
      <vt:lpstr>2 б</vt:lpstr>
      <vt:lpstr>2 в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</dc:creator>
  <cp:lastModifiedBy>Елизавета</cp:lastModifiedBy>
  <dcterms:created xsi:type="dcterms:W3CDTF">2020-05-31T15:59:03Z</dcterms:created>
  <dcterms:modified xsi:type="dcterms:W3CDTF">2020-05-31T18:25:38Z</dcterms:modified>
</cp:coreProperties>
</file>