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3aabd827b2fef165/Documents/CF Coursework/Python Fundamentals for Data Analysts/10-2022 Instacart Basket Analysis/Delivered to Client/"/>
    </mc:Choice>
  </mc:AlternateContent>
  <xr:revisionPtr revIDLastSave="0" documentId="8_{F99A6A90-7563-4224-8462-AD7D53F36832}" xr6:coauthVersionLast="47" xr6:coauthVersionMax="47" xr10:uidLastSave="{00000000-0000-0000-0000-000000000000}"/>
  <bookViews>
    <workbookView xWindow="-108" yWindow="-108" windowWidth="23256" windowHeight="12456" tabRatio="808" firstSheet="2"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1" i="9" l="1"/>
  <c r="I131" i="9" s="1"/>
  <c r="H132" i="9"/>
  <c r="I132" i="9" s="1"/>
  <c r="H133" i="9"/>
  <c r="I133" i="9" s="1"/>
  <c r="G125" i="9"/>
  <c r="H125" i="9" s="1"/>
  <c r="G126" i="9"/>
  <c r="H126" i="9" s="1"/>
  <c r="G127" i="9"/>
  <c r="H127" i="9" s="1"/>
  <c r="Q363" i="7"/>
  <c r="R363" i="7" s="1"/>
  <c r="Q362" i="7"/>
  <c r="S362" i="7" s="1"/>
  <c r="Q361" i="7"/>
  <c r="S361" i="7" s="1"/>
  <c r="Q360" i="7"/>
  <c r="S360" i="7" s="1"/>
  <c r="U327" i="7"/>
  <c r="R327" i="7"/>
  <c r="R326" i="7"/>
  <c r="T326" i="7" s="1"/>
  <c r="R325" i="7"/>
  <c r="S325" i="7" s="1"/>
  <c r="R324" i="7"/>
  <c r="T324" i="7" s="1"/>
  <c r="J132" i="9" l="1"/>
  <c r="K132" i="9"/>
  <c r="I127" i="9"/>
  <c r="I125" i="9"/>
  <c r="I126" i="9"/>
  <c r="K133" i="9"/>
  <c r="K131" i="9"/>
  <c r="J133" i="9"/>
  <c r="J131" i="9"/>
  <c r="S363" i="7"/>
  <c r="R361" i="7"/>
  <c r="R362" i="7"/>
  <c r="R360" i="7"/>
  <c r="S327" i="7"/>
  <c r="T327" i="7"/>
  <c r="S324" i="7"/>
  <c r="U325" i="7"/>
  <c r="S326" i="7"/>
  <c r="T325" i="7"/>
  <c r="U326" i="7"/>
  <c r="U324" i="7"/>
</calcChain>
</file>

<file path=xl/sharedStrings.xml><?xml version="1.0" encoding="utf-8"?>
<sst xmlns="http://schemas.openxmlformats.org/spreadsheetml/2006/main" count="334" uniqueCount="256">
  <si>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</si>
  <si>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</si>
  <si>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</si>
  <si>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</si>
  <si>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</si>
  <si>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</si>
  <si>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</si>
  <si>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</si>
  <si>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</si>
  <si>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</si>
  <si>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</si>
  <si>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</si>
  <si>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</si>
  <si>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</si>
  <si>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</si>
  <si>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</si>
  <si>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</si>
  <si>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</si>
  <si>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</si>
  <si>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</si>
  <si>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</si>
  <si>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</si>
  <si>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</si>
  <si>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</si>
  <si>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</si>
  <si>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Citation:</t>
  </si>
  <si>
    <t>“The Instacart Online Grocery Shopping Dataset 2017”, Accessed from https://www.instacart.com/datasets/grocery-shopping-2017 on 10-29-2022</t>
  </si>
  <si>
    <t>Note:</t>
  </si>
  <si>
    <t>The customer data , including any personally identifying information, has been randomly generated by CareerFoundry for the purposes of this project</t>
  </si>
  <si>
    <t>32434489 , 13</t>
  </si>
  <si>
    <t>32404859 , 18</t>
  </si>
  <si>
    <t>30964564 , 42</t>
  </si>
  <si>
    <t>5 duplicates removed</t>
  </si>
  <si>
    <t>16 missing values found in 'product_name'</t>
  </si>
  <si>
    <t>No missing values found</t>
  </si>
  <si>
    <t>206209 missing values found in 'days_since_prior_order'</t>
  </si>
  <si>
    <t>No duplicates found</t>
  </si>
  <si>
    <t>N/A</t>
  </si>
  <si>
    <t>user_id</t>
  </si>
  <si>
    <t>order_number</t>
  </si>
  <si>
    <t>'order_hour_of_day' changed to 'hour order placed'</t>
  </si>
  <si>
    <t>Name changed for clarity</t>
  </si>
  <si>
    <t>eval_stat',  and '_merge' columns</t>
  </si>
  <si>
    <t>Unnamed: 0.1' , 'Unnamed: 0_x' , and 'Unnamed: 0_y' columns</t>
  </si>
  <si>
    <t>'order_dow' changed to 'order_day_of_week'</t>
  </si>
  <si>
    <t>'user_id' and 'order_number'</t>
  </si>
  <si>
    <t>order_id</t>
  </si>
  <si>
    <t>order_day_of_week</t>
  </si>
  <si>
    <t>hour_order_placed</t>
  </si>
  <si>
    <t>days_since_prior_order</t>
  </si>
  <si>
    <t>product_id</t>
  </si>
  <si>
    <t>reordered</t>
  </si>
  <si>
    <t>add_to_cart_order</t>
  </si>
  <si>
    <t>aisle_id</t>
  </si>
  <si>
    <t>department_id</t>
  </si>
  <si>
    <t>prices</t>
  </si>
  <si>
    <t>age</t>
  </si>
  <si>
    <t>dependants</t>
  </si>
  <si>
    <t xml:space="preserve">The data type of these columns was changed from int64 to a more efficient data type (usually int8 or int 32) to reduce the file size and alleviate working memory errors. </t>
  </si>
  <si>
    <t>Determined that missing values indicated new customers by crosstabulating the 'order_number' and 'days_since_prior_order' columns. Since all missing values in 'days_since_prior_order' occurred on order number 1 confirming that all missing values were new customers I created a new_customer flag column.</t>
  </si>
  <si>
    <t>These columns do not contain numerically meaningful data. Converting them from integer type to a string type prevents unhelpful aggregation.</t>
  </si>
  <si>
    <t>Name changed for clarity.</t>
  </si>
  <si>
    <t>These columns were automatically generated and were not relevant for the purposes of this analysis.</t>
  </si>
  <si>
    <t>These flags are irrelevant for the purposes of the analysis.</t>
  </si>
  <si>
    <t>Created a new dataframe excluding missing values.</t>
  </si>
  <si>
    <t>ords_prods_merged</t>
  </si>
  <si>
    <t>price_range</t>
  </si>
  <si>
    <t>prices' &gt; 15 = 'High range product,'  'prices' &lt;= 15 &amp; &gt;5 = 'Mid-range product,'  and 'prices'&lt;5 = 'Low range product'</t>
  </si>
  <si>
    <t>busiest_days</t>
  </si>
  <si>
    <t>price_range column value counts:</t>
  </si>
  <si>
    <t>Mid range product     21860860</t>
  </si>
  <si>
    <t>Low range product     10126321</t>
  </si>
  <si>
    <t>High range product      417678</t>
  </si>
  <si>
    <t>if 'order_day_of_week' = 0 or 1 return 'Busiest day' , else if 'order_day_of_week' =  4 or 3 return 'Least busy day,'  else return 'Regularly busy'</t>
  </si>
  <si>
    <t>Regularly Busy    12916111</t>
  </si>
  <si>
    <t>Busiest Day       11864412</t>
  </si>
  <si>
    <t>Least Busy         7624336</t>
  </si>
  <si>
    <t>busiest_period_of_day</t>
  </si>
  <si>
    <t>if 'hour_order_placed' includes an hour between 9 and 16 return 'Most Orders,' else if 'hour_order_placed' includes 7,8 or 17 through 22 return 'Average Orders,' else if 'hour order placed includes hours zero through 6 or 23 return 'Fewest Orders'</t>
  </si>
  <si>
    <t>Most Orders       21118071</t>
  </si>
  <si>
    <t>Average Orders     9997651</t>
  </si>
  <si>
    <t>Fewest Orders      1289137</t>
  </si>
  <si>
    <t>busiest_period_of_day value counts:</t>
  </si>
  <si>
    <t>loyalty_flag</t>
  </si>
  <si>
    <t>max_order</t>
  </si>
  <si>
    <t>if 'max_order' &gt;40 return 'Loyal customer,' else if 'max_order' &lt;=40 &amp; &gt;10 return 'Regular customer,' else if 'max_order' &lt;=10 return 'New customer'</t>
  </si>
  <si>
    <t>Regular customer    15876776</t>
  </si>
  <si>
    <t>Loyal customer      10284093</t>
  </si>
  <si>
    <t>New customer         6243990</t>
  </si>
  <si>
    <t>spending flag</t>
  </si>
  <si>
    <t>if 'prices' &gt;=10 return 'High spender,' else if 'prices' &lt;10 return 'Low spender'</t>
  </si>
  <si>
    <t>loyalty_flag value counts:</t>
  </si>
  <si>
    <t>Low spender     21760937</t>
  </si>
  <si>
    <t>High spender    10643922</t>
  </si>
  <si>
    <t>spending_flag value counts:</t>
  </si>
  <si>
    <t>order_frequency value counts:</t>
  </si>
  <si>
    <t>Frequent customer        21559853</t>
  </si>
  <si>
    <t>Regular customer          7208564</t>
  </si>
  <si>
    <t>Non-frequent customer     3636437</t>
  </si>
  <si>
    <t>NaN                             5</t>
  </si>
  <si>
    <t>order_frequency</t>
  </si>
  <si>
    <t>avg_days_since_last_order</t>
  </si>
  <si>
    <t>If 'avg_days_since_last_order' &gt;20 return 'Non-frequent customer,' else if 'avg_days_since_last_order'  &gt;10 &amp; &lt;=20 return 'Regular customer,' else if 'avg_days_since_last_order'  &lt;=10 return 'Frequent customer'</t>
  </si>
  <si>
    <t>busiest_days value counts:</t>
  </si>
  <si>
    <t>activity</t>
  </si>
  <si>
    <t>If 'max_order' &gt;=5 return 'normal,' else if 'max_order' &lt;5 return 'low'</t>
  </si>
  <si>
    <t>family_status</t>
  </si>
  <si>
    <t>vegan_status</t>
  </si>
  <si>
    <t>age_category</t>
  </si>
  <si>
    <t>activity column value counts:</t>
  </si>
  <si>
    <t>normal    30964564</t>
  </si>
  <si>
    <t>low        1440295</t>
  </si>
  <si>
    <t>family_status value counts:</t>
  </si>
  <si>
    <t>family with older children    22917819</t>
  </si>
  <si>
    <t>no children                    7739681</t>
  </si>
  <si>
    <t>family with young children      307064</t>
  </si>
  <si>
    <t>vegan        24108767</t>
  </si>
  <si>
    <t>not vegan     6855797</t>
  </si>
  <si>
    <t>age_category value counts:</t>
  </si>
  <si>
    <t>vegan_status value counts:</t>
  </si>
  <si>
    <t>senior               10112607</t>
  </si>
  <si>
    <t>college age           5817603</t>
  </si>
  <si>
    <t>middle age adult      4883179</t>
  </si>
  <si>
    <t>young adult           4847507</t>
  </si>
  <si>
    <t>late career adult     4841771</t>
  </si>
  <si>
    <t>dependants &amp; department_id</t>
  </si>
  <si>
    <t>age' between 18 and 29 = 'college age,'  'age' between 30 and 39 = 'young adult,'  'age' between 40 and 49 = 'middle age adult,'  'age' between 50 and 59 = 'late career adult,' and 'age' 60+ = senior</t>
  </si>
  <si>
    <t>if 'department_id' includes 12, 16 or 20 return 'not_vegan,' else return 'vegan'</t>
  </si>
  <si>
    <t>if 'dependants' &gt; 0 and 'department_id' includes 18 return family with young children, else if 'dependants' &gt; 1 return 'family with older children,' else if dependants = 0 return 'no children'</t>
  </si>
  <si>
    <t>number of orders</t>
  </si>
  <si>
    <t>day of week</t>
  </si>
  <si>
    <t>Q: What is the busiest day of week?</t>
  </si>
  <si>
    <t>A: The two busiest days of the week are Sunday (day 0) and Monday (day 1). Traffic on the app tends to recede during the middle of the week and return toward the weekend</t>
  </si>
  <si>
    <t>Number of Orders by Day of Week</t>
  </si>
  <si>
    <t>Prices by Hour of Day</t>
  </si>
  <si>
    <t>hour of day</t>
  </si>
  <si>
    <t>Q: Do customers spendmore at some times of day than at others?</t>
  </si>
  <si>
    <t>A: Most customer spending occurs during the hours of 8 AM and 4 PM. 9 AM is the hour of day that customers place the most orders.</t>
  </si>
  <si>
    <t>Number of Orders by Customer Loyalty</t>
  </si>
  <si>
    <t>A: The loyal customer group has placed more orders in total than the new customer group. However, the loyal customer group has not placed as many orders as the regular customer group</t>
  </si>
  <si>
    <t>Q: Has the loyal customer category placed more orders than other loyalty categories?</t>
  </si>
  <si>
    <t>Prices by Hour Orders are Placed</t>
  </si>
  <si>
    <t>It is possible that the most popular order times have some connection to the average workday, with most people placing orders before they leave for work in the morning and others waiting until their lunchbreaks or until after work to order groceries</t>
  </si>
  <si>
    <t>Number of Dependants by Age</t>
  </si>
  <si>
    <t>Q: Is there a relationship between age and family status (determined by whether or not the customer has dependants)?</t>
  </si>
  <si>
    <t>A: There does not seem to be a relation between age and whetehr or not the custoemr has dependants.</t>
  </si>
  <si>
    <t>Spending Power by Age</t>
  </si>
  <si>
    <t>Q: Is there a relationship between spending power (measured by income) and age?</t>
  </si>
  <si>
    <t>A: There seems to be a positive relationship between age and spending power.</t>
  </si>
  <si>
    <t>Customer Family Status</t>
  </si>
  <si>
    <t>Based on whether customers have dependents and whether they shop in the 'baby' department, it appears that Instacart's customers are primarily parents of older children ( here meaning children no longer needing baby items)</t>
  </si>
  <si>
    <t>Customer Vegan Status</t>
  </si>
  <si>
    <t>Instacart seems to have more vegan customers (those who do not purchase meat, seafood, dairy, eggs, or deli items) than non-vegan customers. However, there is a possibility that some of these 'vegan' shoppers might not actually be vegans, but avoid buying non-vegan grocery items online due to concerns about quality and/or freshness. More data about customer perception of product quality is necessary to determine whether this is the case.</t>
  </si>
  <si>
    <t>A crosstabulation of age categories by region suggests that age categories remain in the same proportions across regions</t>
  </si>
  <si>
    <t>Crosstab and additional percentage calculations here:</t>
  </si>
  <si>
    <t>customer family status by region</t>
  </si>
  <si>
    <t>regions</t>
  </si>
  <si>
    <t>family with older children</t>
  </si>
  <si>
    <t>family with young children</t>
  </si>
  <si>
    <t>no children</t>
  </si>
  <si>
    <t>total customers</t>
  </si>
  <si>
    <t>% of customers with older children</t>
  </si>
  <si>
    <t>% of custoemrs with young children</t>
  </si>
  <si>
    <t>% of customers with no children</t>
  </si>
  <si>
    <t>Midwest</t>
  </si>
  <si>
    <t>Northeast</t>
  </si>
  <si>
    <t>South</t>
  </si>
  <si>
    <t>West</t>
  </si>
  <si>
    <t>college age</t>
  </si>
  <si>
    <t>young adult</t>
  </si>
  <si>
    <t>middle age adult</t>
  </si>
  <si>
    <t>late career adult</t>
  </si>
  <si>
    <t>senior</t>
  </si>
  <si>
    <t>total</t>
  </si>
  <si>
    <t>%college age</t>
  </si>
  <si>
    <t>%young adult</t>
  </si>
  <si>
    <t>%middle age adult</t>
  </si>
  <si>
    <t>%late career adult</t>
  </si>
  <si>
    <t>%senior</t>
  </si>
  <si>
    <t>The proportion of customers in each family status is also ideantical across regions (no doubt due to how the customer data set was randomly generated for this project)</t>
  </si>
  <si>
    <t>The proportion of high versus low spenders is also equally proportionate across regions</t>
  </si>
  <si>
    <t>The data set also seems to indicate that proportionately each region also has the same amount of vegans versus non-vegans</t>
  </si>
  <si>
    <t>customer vegan status by region</t>
  </si>
  <si>
    <t>not vegan</t>
  </si>
  <si>
    <t>vegan</t>
  </si>
  <si>
    <t>%non-vegan customers</t>
  </si>
  <si>
    <t>% vegan customers</t>
  </si>
  <si>
    <t>High vs low spenders by region</t>
  </si>
  <si>
    <t>High spender</t>
  </si>
  <si>
    <t>Low spender</t>
  </si>
  <si>
    <t>crosstabulations:</t>
  </si>
  <si>
    <t>crosstabulations and additional calculations</t>
  </si>
  <si>
    <t>Crosstabulations and additional percentage calculations:</t>
  </si>
  <si>
    <t>The busiest times of week on the Instacart app are Sundays and Mondays between 8 AM and 4 PM. To schedule ad times on days with the fewest orders Instacart should schedule ads on Wednesdays and Thursdays. Because the least busy hours of day on the app are late at night between 11 PM and 6 AM it may be difficult to encourage higher activity during these times with more ads. Instead, Instacart should focus its ad campaigns on off-peak hours during the day such as 7-8 AM and 5-10 PM. This way the app can expect to see greater activity during the day without running the risk of overburdening it and causing it to crash during peak hours.</t>
  </si>
  <si>
    <t>What are the busiest hours of the week and when are the hours of least activity?</t>
  </si>
  <si>
    <t>Are there certain types of products that are more popular than others?</t>
  </si>
  <si>
    <t>frozen</t>
  </si>
  <si>
    <t>other</t>
  </si>
  <si>
    <t>bakery</t>
  </si>
  <si>
    <t>produce</t>
  </si>
  <si>
    <t>alcohol</t>
  </si>
  <si>
    <t>international</t>
  </si>
  <si>
    <t>beverages</t>
  </si>
  <si>
    <t>pets</t>
  </si>
  <si>
    <t>bulk</t>
  </si>
  <si>
    <t>personal care</t>
  </si>
  <si>
    <t>pantry</t>
  </si>
  <si>
    <t>breakfast</t>
  </si>
  <si>
    <t>canned goods</t>
  </si>
  <si>
    <t>household</t>
  </si>
  <si>
    <t>babies</t>
  </si>
  <si>
    <t>snacks</t>
  </si>
  <si>
    <t>deli</t>
  </si>
  <si>
    <t>missing</t>
  </si>
  <si>
    <t>department</t>
  </si>
  <si>
    <t>dairy and eggs</t>
  </si>
  <si>
    <t>dry goods and pasta</t>
  </si>
  <si>
    <t>meat and seafood</t>
  </si>
  <si>
    <t>rank</t>
  </si>
  <si>
    <t>What’s the distribution among users in regards to their brand loyalty (i.e., how
often do they return to Instacart)?</t>
  </si>
  <si>
    <t>Customer loyalty</t>
  </si>
  <si>
    <t>Number of customers</t>
  </si>
  <si>
    <t>Regular customer</t>
  </si>
  <si>
    <t>Loyal customer</t>
  </si>
  <si>
    <t>New customer</t>
  </si>
  <si>
    <t>A value count on the department_id column shows that produce, dairy and eggs, snacks, beverages, and frozen goods are the top five most frequently ordered product categories. Special offers on these product categories are likely to be more effective than others at drawing customer activity</t>
  </si>
  <si>
    <t xml:space="preserve">32% of Instacart's customers are 'loyal' customers (those who have placed over 40 orders). 'New customers' who have placed less than 10 orders make up 19% of the customer base. The remaining 49% of customers are 'Regular Customers' who have placed more than 10 orders but less than 40. </t>
  </si>
  <si>
    <t>Are there differences in ordering habits based on a customer’s loyalty status?</t>
  </si>
  <si>
    <t>Are there differences in ordering habits based on a customer’s region?</t>
  </si>
  <si>
    <t>Is there a connection between age and family status in terms of ordering habits?</t>
  </si>
  <si>
    <t>Frequent customer</t>
  </si>
  <si>
    <t>Non-frequent customer</t>
  </si>
  <si>
    <t>Total customers</t>
  </si>
  <si>
    <t>% High spender</t>
  </si>
  <si>
    <t>%Low spender</t>
  </si>
  <si>
    <t>% Frequent customer</t>
  </si>
  <si>
    <t>%Non-frequent customer</t>
  </si>
  <si>
    <t>% Regular customer</t>
  </si>
  <si>
    <t>While it does not appear that loyal customers are more likely to spend more per order than regular and new customers, all loyal customers are frequent customers (those who have placed more than 40 orders with Instacart). This indicates that the total lifetime value of the loyal customer group is greater than other customer groups because of their order frequency. Regular customers are the next most valuable group with 61% having placed over 40 orders and only 6% having placed under 10 orders. New customers have the lowest order frequency with 44% having placed less than 10 orders.</t>
  </si>
  <si>
    <t>There do not appear to be differences in ordering habits based on customer's region</t>
  </si>
  <si>
    <t>avg_ expenditure</t>
  </si>
  <si>
    <t>74% of orders are placed by customers with older children. Customers with no children place the second most orders at 25%, while customers with young children (babies and/or toddlers) only make up 1% of orders. Customers without children and customers with older children both have average expenditures of $7.29, while the average expenditure of families with young children tends to be about 4 cents higher at $7.33</t>
  </si>
  <si>
    <t>Orders by Age Category</t>
  </si>
  <si>
    <t>Most of instacart's orders are from customers in the senior age group (adults over 60), followed by those in the college age group (adults aged 18 to 29). The age category with the least instacart orders is the late career adult category (users in their 50s).</t>
  </si>
  <si>
    <t>Orders by customer age category</t>
  </si>
  <si>
    <t xml:space="preserve">college age          </t>
  </si>
  <si>
    <t xml:space="preserve">late career adult    </t>
  </si>
  <si>
    <t xml:space="preserve">middle age adult    </t>
  </si>
  <si>
    <t xml:space="preserve">senior               </t>
  </si>
  <si>
    <t xml:space="preserve">young adult          </t>
  </si>
  <si>
    <t>avg_expenditure</t>
  </si>
  <si>
    <t>number of orders (in 10 millions)</t>
  </si>
  <si>
    <t>Seniors (age 60 and up) place the most orders with instacart, followed by college age customers (those between 18 and 29). Young adults (ages 30 to 39), middle age adults (ages 40 to 49), and late career adults (ages 50 to 59) all have similar ordering frequency habits. Middle age adults and seniors have the highest average expenditure per item at around $7.30. This is followed by young adults whose average expenditure per item is $7.29. Late career adults and college age adults had the lowest average expenditure at $7.28</t>
  </si>
  <si>
    <t>What other differences are there in the ordering habits of different customer profiles?</t>
  </si>
  <si>
    <t>Number of orders by vegan status</t>
  </si>
  <si>
    <t>Non-vegans have an average expenditure of 9 cents more per item than vegans. While the non-vegan customer base places less orders than the vegan customer base Instacart may be able to maximize the value of this customer segment by implimenting targeted ads directed at non-vegans for more expensive items like meat and seafood. It is also worth noting that while it may appear that more vegan customers use Instacart than non-vegan customers, vegan status is determined by whether the customer buys from the meat and seafood, dairy and eggs, or deli departments. It is possible that some customers who are flagged as vegans may not actually be vegans at all, but are instead unwilling to buy from these product categories on Instacart due to concerns over quality or freshness.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</si>
</sst>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sz val="14"/>
      <color rgb="FF000000"/>
      <name val="Courier New"/>
      <family val="3"/>
    </font>
    <font>
      <sz val="16"/>
      <color rgb="FF000000"/>
      <name val="Courier New"/>
      <family val="3"/>
    </font>
  </fonts>
  <fills count="4">
    <fill>
      <patternFill patternType="none"/>
    </fill>
    <fill>
      <patternFill patternType="gray125"/>
    </fill>
    <fill>
      <patternFill patternType="solid">
        <fgColor theme="9" tint="0.59999389629810485"/>
        <bgColor indexed="64"/>
      </patternFill>
    </fill>
    <fill>
      <patternFill patternType="solid">
        <fgColor theme="2"/>
        <bgColor indexed="64"/>
      </patternFill>
    </fill>
  </fills>
  <borders count="34">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right/>
      <top/>
      <bottom style="dotted">
        <color theme="2" tint="-0.24994659260841701"/>
      </bottom>
      <diagonal/>
    </border>
    <border>
      <left style="dotted">
        <color theme="2" tint="-0.24994659260841701"/>
      </left>
      <right style="double">
        <color auto="1"/>
      </right>
      <top style="dotted">
        <color theme="2" tint="-0.24994659260841701"/>
      </top>
      <bottom/>
      <diagonal/>
    </border>
    <border>
      <left style="dotted">
        <color theme="2" tint="-0.24994659260841701"/>
      </left>
      <right style="double">
        <color auto="1"/>
      </right>
      <top/>
      <bottom/>
      <diagonal/>
    </border>
    <border>
      <left style="dotted">
        <color theme="2" tint="-0.24994659260841701"/>
      </left>
      <right style="double">
        <color auto="1"/>
      </right>
      <top/>
      <bottom style="double">
        <color auto="1"/>
      </bottom>
      <diagonal/>
    </border>
  </borders>
  <cellStyleXfs count="3">
    <xf numFmtId="0" fontId="0" fillId="0" borderId="0"/>
    <xf numFmtId="9" fontId="7" fillId="0" borderId="0" applyFont="0" applyFill="0" applyBorder="0" applyAlignment="0" applyProtection="0"/>
    <xf numFmtId="44" fontId="7" fillId="0" borderId="0" applyFont="0" applyFill="0" applyBorder="0" applyAlignment="0" applyProtection="0"/>
  </cellStyleXfs>
  <cellXfs count="76">
    <xf numFmtId="0" fontId="0" fillId="0" borderId="0" xfId="0"/>
    <xf numFmtId="0" fontId="1" fillId="0" borderId="0" xfId="0" applyFont="1"/>
    <xf numFmtId="0" fontId="0" fillId="0" borderId="1" xfId="0" applyBorder="1"/>
    <xf numFmtId="0" fontId="0" fillId="0" borderId="3" xfId="0" applyBorder="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9" xfId="0" applyBorder="1"/>
    <xf numFmtId="0" fontId="0" fillId="0" borderId="20" xfId="0" applyBorder="1"/>
    <xf numFmtId="0" fontId="0" fillId="0" borderId="21" xfId="0" applyBorder="1"/>
    <xf numFmtId="0" fontId="0" fillId="0" borderId="22" xfId="0" applyBorder="1"/>
    <xf numFmtId="0" fontId="0" fillId="0" borderId="26" xfId="0" applyBorder="1"/>
    <xf numFmtId="0" fontId="0" fillId="0" borderId="27" xfId="0" applyBorder="1"/>
    <xf numFmtId="0" fontId="8" fillId="0" borderId="0" xfId="0" applyFont="1" applyAlignment="1">
      <alignment horizontal="left" vertical="center"/>
    </xf>
    <xf numFmtId="0" fontId="9" fillId="0" borderId="0" xfId="0" applyFont="1" applyAlignment="1">
      <alignment horizontal="left" vertical="center"/>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8" xfId="0" applyBorder="1" applyAlignment="1">
      <alignment vertical="top" wrapText="1"/>
    </xf>
    <xf numFmtId="0" fontId="0" fillId="0" borderId="9" xfId="0" applyBorder="1" applyAlignment="1">
      <alignment vertical="top"/>
    </xf>
    <xf numFmtId="0" fontId="0" fillId="0" borderId="26" xfId="0" quotePrefix="1" applyBorder="1" applyAlignment="1">
      <alignment wrapText="1"/>
    </xf>
    <xf numFmtId="0" fontId="0" fillId="0" borderId="2" xfId="0" applyBorder="1" applyAlignment="1">
      <alignment wrapText="1"/>
    </xf>
    <xf numFmtId="0" fontId="0" fillId="0" borderId="26" xfId="0" applyBorder="1" applyAlignment="1">
      <alignment wrapText="1"/>
    </xf>
    <xf numFmtId="0" fontId="0" fillId="0" borderId="24" xfId="0" applyBorder="1" applyAlignment="1">
      <alignment wrapText="1"/>
    </xf>
    <xf numFmtId="0" fontId="0" fillId="0" borderId="29" xfId="0" applyBorder="1"/>
    <xf numFmtId="0" fontId="0" fillId="0" borderId="30" xfId="0" applyBorder="1"/>
    <xf numFmtId="0" fontId="0" fillId="0" borderId="28" xfId="0" quotePrefix="1" applyBorder="1" applyAlignment="1">
      <alignment wrapText="1"/>
    </xf>
    <xf numFmtId="0" fontId="0" fillId="0" borderId="25" xfId="0" quotePrefix="1" applyBorder="1" applyAlignment="1">
      <alignment vertical="top"/>
    </xf>
    <xf numFmtId="0" fontId="0" fillId="0" borderId="23" xfId="0" applyBorder="1" applyAlignment="1">
      <alignment vertical="top"/>
    </xf>
    <xf numFmtId="0" fontId="0" fillId="0" borderId="24" xfId="0" applyBorder="1" applyAlignment="1">
      <alignment vertical="top" wrapText="1"/>
    </xf>
    <xf numFmtId="0" fontId="0" fillId="0" borderId="1" xfId="0" quotePrefix="1" applyBorder="1" applyAlignment="1">
      <alignment vertical="top"/>
    </xf>
    <xf numFmtId="0" fontId="0" fillId="0" borderId="21" xfId="0" quotePrefix="1" applyBorder="1" applyAlignment="1">
      <alignment vertical="top"/>
    </xf>
    <xf numFmtId="0" fontId="0" fillId="0" borderId="2" xfId="0" applyBorder="1" applyAlignment="1">
      <alignment vertical="top" wrapText="1"/>
    </xf>
    <xf numFmtId="0" fontId="0" fillId="0" borderId="26" xfId="0" applyBorder="1" applyAlignment="1">
      <alignment vertical="top" wrapText="1"/>
    </xf>
    <xf numFmtId="0" fontId="0" fillId="0" borderId="21" xfId="0" applyBorder="1" applyAlignment="1">
      <alignment vertical="top"/>
    </xf>
    <xf numFmtId="0" fontId="0" fillId="0" borderId="0" xfId="0" quotePrefix="1"/>
    <xf numFmtId="0" fontId="0" fillId="0" borderId="11" xfId="0" applyBorder="1" applyAlignment="1">
      <alignment vertical="top" wrapText="1"/>
    </xf>
    <xf numFmtId="0" fontId="0" fillId="0" borderId="18" xfId="0" quotePrefix="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2" xfId="0" applyBorder="1" applyAlignment="1">
      <alignment vertical="top" wrapText="1"/>
    </xf>
    <xf numFmtId="0" fontId="0" fillId="0" borderId="11" xfId="0" applyFont="1" applyBorder="1" applyAlignment="1">
      <alignment vertical="top"/>
    </xf>
    <xf numFmtId="0" fontId="0" fillId="0" borderId="12" xfId="0" applyFont="1" applyBorder="1" applyAlignment="1">
      <alignment vertical="top" wrapText="1"/>
    </xf>
    <xf numFmtId="0" fontId="0" fillId="3" borderId="0" xfId="0" applyFill="1"/>
    <xf numFmtId="0" fontId="0" fillId="2" borderId="0" xfId="0" applyFill="1"/>
    <xf numFmtId="0" fontId="0" fillId="0" borderId="19" xfId="0" applyBorder="1" applyAlignment="1">
      <alignment vertical="top"/>
    </xf>
    <xf numFmtId="0" fontId="0" fillId="0" borderId="12" xfId="0" quotePrefix="1" applyBorder="1" applyAlignment="1">
      <alignment vertical="top" wrapText="1"/>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9" fontId="0" fillId="0" borderId="0" xfId="1" applyFont="1"/>
    <xf numFmtId="0" fontId="0" fillId="0" borderId="0" xfId="0" applyAlignment="1">
      <alignment vertical="top"/>
    </xf>
    <xf numFmtId="0" fontId="0" fillId="0" borderId="0" xfId="0" applyAlignment="1">
      <alignment horizontal="center" vertical="top"/>
    </xf>
    <xf numFmtId="0" fontId="0" fillId="0" borderId="0" xfId="0" applyAlignment="1">
      <alignment horizontal="left"/>
    </xf>
    <xf numFmtId="0" fontId="0" fillId="0" borderId="0" xfId="0" applyAlignment="1"/>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0" xfId="0" applyAlignment="1">
      <alignment horizontal="left" vertical="top" wrapText="1"/>
    </xf>
    <xf numFmtId="9" fontId="0" fillId="0" borderId="0" xfId="1" applyFont="1" applyAlignment="1">
      <alignment horizontal="center"/>
    </xf>
    <xf numFmtId="44" fontId="0" fillId="0" borderId="0" xfId="2" applyFont="1"/>
    <xf numFmtId="44" fontId="0" fillId="0" borderId="0" xfId="2" applyNumberFormat="1" applyFont="1"/>
    <xf numFmtId="0" fontId="0" fillId="0" borderId="0" xfId="0" applyAlignment="1">
      <alignment vertical="top" wrapText="1"/>
    </xf>
  </cellXfs>
  <cellStyles count="3">
    <cellStyle name="Currency" xfId="2" builtinId="4"/>
    <cellStyle name="Normal" xfId="0" builtinId="0"/>
    <cellStyle name="Percent" xfId="1" builtinId="5"/>
  </cellStyles>
  <dxfs count="8">
    <dxf>
      <numFmt numFmtId="34" formatCode="_(&quot;$&quot;* #,##0.00_);_(&quot;$&quot;* \(#,##0.00\);_(&quot;$&quot;* &quot;-&quot;??_);_(@_)"/>
    </dxf>
    <dxf>
      <numFmt numFmtId="0" formatCode="General"/>
    </dxf>
    <dxf>
      <numFmt numFmtId="0" formatCode="General"/>
    </dxf>
    <dxf>
      <alignment horizontal="general" vertical="top"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7"/>
      <tableStyleElement type="headerRow" dxfId="6"/>
    </tableStyle>
  </tableStyles>
  <colors>
    <mruColors>
      <color rgb="FFFFDB01"/>
      <color rgb="FFFC8C04"/>
      <color rgb="FFFDB603"/>
      <color rgb="FFFFCC00"/>
      <color rgb="FFFF9900"/>
      <color rgb="FFFF3300"/>
      <color rgb="FFF3318D"/>
      <color rgb="FF057CCD"/>
      <color rgb="FF8A58EE"/>
      <color rgb="FF8C33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category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[1]Sheet1!$H$49</c:f>
              <c:strCache>
                <c:ptCount val="1"/>
                <c:pt idx="0">
                  <c:v>%college age</c:v>
                </c:pt>
              </c:strCache>
            </c:strRef>
          </c:tx>
          <c:spPr>
            <a:solidFill>
              <a:schemeClr val="tx1">
                <a:lumMod val="65000"/>
                <a:lumOff val="35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[1]Sheet1!$A$50:$A$53</c:f>
              <c:strCache>
                <c:ptCount val="4"/>
                <c:pt idx="0">
                  <c:v>Midwest</c:v>
                </c:pt>
                <c:pt idx="1">
                  <c:v>Northeast</c:v>
                </c:pt>
                <c:pt idx="2">
                  <c:v>South</c:v>
                </c:pt>
                <c:pt idx="3">
                  <c:v>West</c:v>
                </c:pt>
              </c:strCache>
            </c:strRef>
          </c:cat>
          <c:val>
            <c:numRef>
              <c:f>[1]Sheet1!$H$50:$H$53</c:f>
              <c:numCache>
                <c:formatCode>General</c:formatCode>
                <c:ptCount val="4"/>
                <c:pt idx="0">
                  <c:v>0.18928776853873602</c:v>
                </c:pt>
                <c:pt idx="1">
                  <c:v>0.189997196384282</c:v>
                </c:pt>
                <c:pt idx="2">
                  <c:v>0.19314956525731047</c:v>
                </c:pt>
                <c:pt idx="3">
                  <c:v>0.18938994239436799</c:v>
                </c:pt>
              </c:numCache>
            </c:numRef>
          </c:val>
          <c:extLst>
            <c:ext xmlns:c16="http://schemas.microsoft.com/office/drawing/2014/chart" uri="{C3380CC4-5D6E-409C-BE32-E72D297353CC}">
              <c16:uniqueId val="{00000000-9AF5-48B9-A452-796E19750618}"/>
            </c:ext>
          </c:extLst>
        </c:ser>
        <c:ser>
          <c:idx val="1"/>
          <c:order val="1"/>
          <c:tx>
            <c:strRef>
              <c:f>[1]Sheet1!$I$49</c:f>
              <c:strCache>
                <c:ptCount val="1"/>
                <c:pt idx="0">
                  <c:v>%young adult</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[1]Sheet1!$A$50:$A$53</c:f>
              <c:strCache>
                <c:ptCount val="4"/>
                <c:pt idx="0">
                  <c:v>Midwest</c:v>
                </c:pt>
                <c:pt idx="1">
                  <c:v>Northeast</c:v>
                </c:pt>
                <c:pt idx="2">
                  <c:v>South</c:v>
                </c:pt>
                <c:pt idx="3">
                  <c:v>West</c:v>
                </c:pt>
              </c:strCache>
            </c:strRef>
          </c:cat>
          <c:val>
            <c:numRef>
              <c:f>[1]Sheet1!$I$50:$I$53</c:f>
              <c:numCache>
                <c:formatCode>General</c:formatCode>
                <c:ptCount val="4"/>
                <c:pt idx="0">
                  <c:v>0.15736258243936763</c:v>
                </c:pt>
                <c:pt idx="1">
                  <c:v>0.15729805663600627</c:v>
                </c:pt>
                <c:pt idx="2">
                  <c:v>0.16230958549975683</c:v>
                </c:pt>
                <c:pt idx="3">
                  <c:v>0.15706250125810783</c:v>
                </c:pt>
              </c:numCache>
            </c:numRef>
          </c:val>
          <c:extLst>
            <c:ext xmlns:c16="http://schemas.microsoft.com/office/drawing/2014/chart" uri="{C3380CC4-5D6E-409C-BE32-E72D297353CC}">
              <c16:uniqueId val="{00000001-9AF5-48B9-A452-796E19750618}"/>
            </c:ext>
          </c:extLst>
        </c:ser>
        <c:ser>
          <c:idx val="2"/>
          <c:order val="2"/>
          <c:tx>
            <c:strRef>
              <c:f>[1]Sheet1!$J$49</c:f>
              <c:strCache>
                <c:ptCount val="1"/>
                <c:pt idx="0">
                  <c:v>%middle age adult</c:v>
                </c:pt>
              </c:strCache>
            </c:strRef>
          </c:tx>
          <c:spPr>
            <a:solidFill>
              <a:schemeClr val="bg1">
                <a:lumMod val="75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[1]Sheet1!$A$50:$A$53</c:f>
              <c:strCache>
                <c:ptCount val="4"/>
                <c:pt idx="0">
                  <c:v>Midwest</c:v>
                </c:pt>
                <c:pt idx="1">
                  <c:v>Northeast</c:v>
                </c:pt>
                <c:pt idx="2">
                  <c:v>South</c:v>
                </c:pt>
                <c:pt idx="3">
                  <c:v>West</c:v>
                </c:pt>
              </c:strCache>
            </c:strRef>
          </c:cat>
          <c:val>
            <c:numRef>
              <c:f>[1]Sheet1!$J$50:$J$53</c:f>
              <c:numCache>
                <c:formatCode>General</c:formatCode>
                <c:ptCount val="4"/>
                <c:pt idx="0">
                  <c:v>0.16401329640198581</c:v>
                </c:pt>
                <c:pt idx="1">
                  <c:v>0.15948992377542204</c:v>
                </c:pt>
                <c:pt idx="2">
                  <c:v>0.15773149047079055</c:v>
                </c:pt>
                <c:pt idx="3">
                  <c:v>0.15997207994295978</c:v>
                </c:pt>
              </c:numCache>
            </c:numRef>
          </c:val>
          <c:extLst>
            <c:ext xmlns:c16="http://schemas.microsoft.com/office/drawing/2014/chart" uri="{C3380CC4-5D6E-409C-BE32-E72D297353CC}">
              <c16:uniqueId val="{00000002-9AF5-48B9-A452-796E19750618}"/>
            </c:ext>
          </c:extLst>
        </c:ser>
        <c:ser>
          <c:idx val="3"/>
          <c:order val="3"/>
          <c:tx>
            <c:strRef>
              <c:f>[1]Sheet1!$K$49</c:f>
              <c:strCache>
                <c:ptCount val="1"/>
                <c:pt idx="0">
                  <c:v>%late career adult</c:v>
                </c:pt>
              </c:strCache>
            </c:strRef>
          </c:tx>
          <c:spPr>
            <a:solidFill>
              <a:schemeClr val="accent4"/>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[1]Sheet1!$A$50:$A$53</c:f>
              <c:strCache>
                <c:ptCount val="4"/>
                <c:pt idx="0">
                  <c:v>Midwest</c:v>
                </c:pt>
                <c:pt idx="1">
                  <c:v>Northeast</c:v>
                </c:pt>
                <c:pt idx="2">
                  <c:v>South</c:v>
                </c:pt>
                <c:pt idx="3">
                  <c:v>West</c:v>
                </c:pt>
              </c:strCache>
            </c:strRef>
          </c:cat>
          <c:val>
            <c:numRef>
              <c:f>[1]Sheet1!$K$50:$K$53</c:f>
              <c:numCache>
                <c:formatCode>General</c:formatCode>
                <c:ptCount val="4"/>
                <c:pt idx="0">
                  <c:v>0.16030903943128702</c:v>
                </c:pt>
                <c:pt idx="1">
                  <c:v>0.1575578224867793</c:v>
                </c:pt>
                <c:pt idx="2">
                  <c:v>0.15568468636473032</c:v>
                </c:pt>
                <c:pt idx="3">
                  <c:v>0.162063904569204</c:v>
                </c:pt>
              </c:numCache>
            </c:numRef>
          </c:val>
          <c:extLst>
            <c:ext xmlns:c16="http://schemas.microsoft.com/office/drawing/2014/chart" uri="{C3380CC4-5D6E-409C-BE32-E72D297353CC}">
              <c16:uniqueId val="{00000003-9AF5-48B9-A452-796E19750618}"/>
            </c:ext>
          </c:extLst>
        </c:ser>
        <c:ser>
          <c:idx val="4"/>
          <c:order val="4"/>
          <c:tx>
            <c:strRef>
              <c:f>[1]Sheet1!$L$49</c:f>
              <c:strCache>
                <c:ptCount val="1"/>
                <c:pt idx="0">
                  <c:v>%senior</c:v>
                </c:pt>
              </c:strCache>
            </c:strRef>
          </c:tx>
          <c:spPr>
            <a:solidFill>
              <a:schemeClr val="accent6"/>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[1]Sheet1!$A$50:$A$53</c:f>
              <c:strCache>
                <c:ptCount val="4"/>
                <c:pt idx="0">
                  <c:v>Midwest</c:v>
                </c:pt>
                <c:pt idx="1">
                  <c:v>Northeast</c:v>
                </c:pt>
                <c:pt idx="2">
                  <c:v>South</c:v>
                </c:pt>
                <c:pt idx="3">
                  <c:v>West</c:v>
                </c:pt>
              </c:strCache>
            </c:strRef>
          </c:cat>
          <c:val>
            <c:numRef>
              <c:f>[1]Sheet1!$L$50:$L$53</c:f>
              <c:numCache>
                <c:formatCode>General</c:formatCode>
                <c:ptCount val="4"/>
                <c:pt idx="0">
                  <c:v>0.32902731318862349</c:v>
                </c:pt>
                <c:pt idx="1">
                  <c:v>0.33565700071751037</c:v>
                </c:pt>
                <c:pt idx="2">
                  <c:v>0.33112467240741184</c:v>
                </c:pt>
                <c:pt idx="3">
                  <c:v>0.3315115718353604</c:v>
                </c:pt>
              </c:numCache>
            </c:numRef>
          </c:val>
          <c:extLst>
            <c:ext xmlns:c16="http://schemas.microsoft.com/office/drawing/2014/chart" uri="{C3380CC4-5D6E-409C-BE32-E72D297353CC}">
              <c16:uniqueId val="{00000004-9AF5-48B9-A452-796E19750618}"/>
            </c:ext>
          </c:extLst>
        </c:ser>
        <c:dLbls>
          <c:dLblPos val="ctr"/>
          <c:showLegendKey val="0"/>
          <c:showVal val="1"/>
          <c:showCatName val="0"/>
          <c:showSerName val="0"/>
          <c:showPercent val="0"/>
          <c:showBubbleSize val="0"/>
        </c:dLbls>
        <c:gapWidth val="150"/>
        <c:overlap val="100"/>
        <c:axId val="616755359"/>
        <c:axId val="616759103"/>
      </c:barChart>
      <c:catAx>
        <c:axId val="61675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59103"/>
        <c:crosses val="autoZero"/>
        <c:auto val="1"/>
        <c:lblAlgn val="ctr"/>
        <c:lblOffset val="100"/>
        <c:noMultiLvlLbl val="0"/>
      </c:catAx>
      <c:valAx>
        <c:axId val="61675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55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orders by family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'7. Recommendations'!$E$166</c:f>
              <c:strCache>
                <c:ptCount val="1"/>
                <c:pt idx="0">
                  <c:v>number of orders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988-406D-8E56-FF1635F518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88-406D-8E56-FF1635F51867}"/>
              </c:ext>
            </c:extLst>
          </c:dPt>
          <c:dPt>
            <c:idx val="2"/>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2-E988-406D-8E56-FF1635F51867}"/>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1-E988-406D-8E56-FF1635F51867}"/>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6="http://schemas.microsoft.com/office/drawing/2014/chart" uri="{C3380CC4-5D6E-409C-BE32-E72D297353CC}">
                  <c16:uniqueId val="{00000003-E988-406D-8E56-FF1635F518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 Recommendations'!$D$167:$D$169</c:f>
              <c:strCache>
                <c:ptCount val="3"/>
                <c:pt idx="0">
                  <c:v>family with older children</c:v>
                </c:pt>
                <c:pt idx="1">
                  <c:v>no children</c:v>
                </c:pt>
                <c:pt idx="2">
                  <c:v>family with young children</c:v>
                </c:pt>
              </c:strCache>
            </c:strRef>
          </c:cat>
          <c:val>
            <c:numRef>
              <c:f>'7. Recommendations'!$E$167:$E$169</c:f>
              <c:numCache>
                <c:formatCode>General</c:formatCode>
                <c:ptCount val="3"/>
                <c:pt idx="0">
                  <c:v>22917819</c:v>
                </c:pt>
                <c:pt idx="1">
                  <c:v>7739681</c:v>
                </c:pt>
                <c:pt idx="2">
                  <c:v>307064</c:v>
                </c:pt>
              </c:numCache>
            </c:numRef>
          </c:val>
          <c:extLst>
            <c:ext xmlns:c16="http://schemas.microsoft.com/office/drawing/2014/chart" uri="{C3380CC4-5D6E-409C-BE32-E72D297353CC}">
              <c16:uniqueId val="{00000000-E988-406D-8E56-FF1635F5186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expenditure by family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'7. Recommendations'!$E$172</c:f>
              <c:strCache>
                <c:ptCount val="1"/>
                <c:pt idx="0">
                  <c:v>avg_ expenditure</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3-FF64-42F6-A958-8598365CFFE9}"/>
              </c:ext>
            </c:extLst>
          </c:dPt>
          <c:dPt>
            <c:idx val="1"/>
            <c:invertIfNegative val="0"/>
            <c:bubble3D val="0"/>
            <c:spPr>
              <a:solidFill>
                <a:schemeClr val="bg2">
                  <a:lumMod val="50000"/>
                </a:schemeClr>
              </a:solidFill>
              <a:ln>
                <a:noFill/>
              </a:ln>
              <a:effectLst/>
            </c:spPr>
            <c:extLst>
              <c:ext xmlns:c16="http://schemas.microsoft.com/office/drawing/2014/chart" uri="{C3380CC4-5D6E-409C-BE32-E72D297353CC}">
                <c16:uniqueId val="{00000002-FF64-42F6-A958-8598365CFFE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1-FF64-42F6-A958-8598365CFF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Recommendations'!$D$173:$D$175</c:f>
              <c:strCache>
                <c:ptCount val="3"/>
                <c:pt idx="0">
                  <c:v>family with older children</c:v>
                </c:pt>
                <c:pt idx="1">
                  <c:v>family with young children</c:v>
                </c:pt>
                <c:pt idx="2">
                  <c:v>no children</c:v>
                </c:pt>
              </c:strCache>
            </c:strRef>
          </c:cat>
          <c:val>
            <c:numRef>
              <c:f>'7. Recommendations'!$E$173:$E$175</c:f>
              <c:numCache>
                <c:formatCode>_("$"* #,##0.00_);_("$"* \(#,##0.00\);_("$"* "-"??_);_(@_)</c:formatCode>
                <c:ptCount val="3"/>
                <c:pt idx="0">
                  <c:v>7.291404</c:v>
                </c:pt>
                <c:pt idx="1">
                  <c:v>7.3296539999999997</c:v>
                </c:pt>
                <c:pt idx="2">
                  <c:v>7.2894050000000004</c:v>
                </c:pt>
              </c:numCache>
            </c:numRef>
          </c:val>
          <c:extLst>
            <c:ext xmlns:c16="http://schemas.microsoft.com/office/drawing/2014/chart" uri="{C3380CC4-5D6E-409C-BE32-E72D297353CC}">
              <c16:uniqueId val="{00000000-FF64-42F6-A958-8598365CFFE9}"/>
            </c:ext>
          </c:extLst>
        </c:ser>
        <c:dLbls>
          <c:dLblPos val="outEnd"/>
          <c:showLegendKey val="0"/>
          <c:showVal val="1"/>
          <c:showCatName val="0"/>
          <c:showSerName val="0"/>
          <c:showPercent val="0"/>
          <c:showBubbleSize val="0"/>
        </c:dLbls>
        <c:gapWidth val="182"/>
        <c:axId val="554184047"/>
        <c:axId val="554180719"/>
      </c:barChart>
      <c:catAx>
        <c:axId val="55418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80719"/>
        <c:crosses val="autoZero"/>
        <c:auto val="1"/>
        <c:lblAlgn val="ctr"/>
        <c:lblOffset val="100"/>
        <c:noMultiLvlLbl val="0"/>
      </c:catAx>
      <c:valAx>
        <c:axId val="55418071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84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expenditure by age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'7. Recommendations'!$G$223</c:f>
              <c:strCache>
                <c:ptCount val="1"/>
                <c:pt idx="0">
                  <c:v>avg_expenditure</c:v>
                </c:pt>
              </c:strCache>
            </c:strRef>
          </c:tx>
          <c:spPr>
            <a:solidFill>
              <a:schemeClr val="accent1"/>
            </a:solidFill>
            <a:ln>
              <a:noFill/>
            </a:ln>
            <a:effectLst/>
          </c:spPr>
          <c:invertIfNegative val="0"/>
          <c:dPt>
            <c:idx val="0"/>
            <c:invertIfNegative val="0"/>
            <c:bubble3D val="0"/>
            <c:spPr>
              <a:solidFill>
                <a:srgbClr val="FC8C04"/>
              </a:solidFill>
              <a:ln>
                <a:noFill/>
              </a:ln>
              <a:effectLst/>
            </c:spPr>
            <c:extLst>
              <c:ext xmlns:c16="http://schemas.microsoft.com/office/drawing/2014/chart" uri="{C3380CC4-5D6E-409C-BE32-E72D297353CC}">
                <c16:uniqueId val="{00000002-09F6-44D1-9E04-4E8691631631}"/>
              </c:ext>
            </c:extLst>
          </c:dPt>
          <c:dPt>
            <c:idx val="1"/>
            <c:invertIfNegative val="0"/>
            <c:bubble3D val="0"/>
            <c:spPr>
              <a:solidFill>
                <a:srgbClr val="FFFF00"/>
              </a:solidFill>
              <a:ln>
                <a:noFill/>
              </a:ln>
              <a:effectLst/>
            </c:spPr>
            <c:extLst>
              <c:ext xmlns:c16="http://schemas.microsoft.com/office/drawing/2014/chart" uri="{C3380CC4-5D6E-409C-BE32-E72D297353CC}">
                <c16:uniqueId val="{00000004-09F6-44D1-9E04-4E8691631631}"/>
              </c:ext>
            </c:extLst>
          </c:dPt>
          <c:dPt>
            <c:idx val="2"/>
            <c:invertIfNegative val="0"/>
            <c:bubble3D val="0"/>
            <c:spPr>
              <a:solidFill>
                <a:srgbClr val="FDB603"/>
              </a:solidFill>
              <a:ln>
                <a:noFill/>
              </a:ln>
              <a:effectLst/>
            </c:spPr>
            <c:extLst>
              <c:ext xmlns:c16="http://schemas.microsoft.com/office/drawing/2014/chart" uri="{C3380CC4-5D6E-409C-BE32-E72D297353CC}">
                <c16:uniqueId val="{00000003-09F6-44D1-9E04-4E8691631631}"/>
              </c:ext>
            </c:extLst>
          </c:dPt>
          <c:dPt>
            <c:idx val="3"/>
            <c:invertIfNegative val="0"/>
            <c:bubble3D val="0"/>
            <c:spPr>
              <a:solidFill>
                <a:srgbClr val="FF3300"/>
              </a:solidFill>
              <a:ln>
                <a:noFill/>
              </a:ln>
              <a:effectLst/>
            </c:spPr>
            <c:extLst>
              <c:ext xmlns:c16="http://schemas.microsoft.com/office/drawing/2014/chart" uri="{C3380CC4-5D6E-409C-BE32-E72D297353CC}">
                <c16:uniqueId val="{00000001-09F6-44D1-9E04-4E8691631631}"/>
              </c:ext>
            </c:extLst>
          </c:dPt>
          <c:dPt>
            <c:idx val="4"/>
            <c:invertIfNegative val="0"/>
            <c:bubble3D val="0"/>
            <c:spPr>
              <a:solidFill>
                <a:srgbClr val="FFDB01"/>
              </a:solidFill>
              <a:ln>
                <a:noFill/>
              </a:ln>
              <a:effectLst/>
            </c:spPr>
            <c:extLst>
              <c:ext xmlns:c16="http://schemas.microsoft.com/office/drawing/2014/chart" uri="{C3380CC4-5D6E-409C-BE32-E72D297353CC}">
                <c16:uniqueId val="{00000005-09F6-44D1-9E04-4E86916316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'7. Recommendations'!$F$224:$F$228</c:f>
              <c:strCache>
                <c:ptCount val="5"/>
                <c:pt idx="0">
                  <c:v>college age          </c:v>
                </c:pt>
                <c:pt idx="1">
                  <c:v>late career adult    </c:v>
                </c:pt>
                <c:pt idx="2">
                  <c:v>middle age adult    </c:v>
                </c:pt>
                <c:pt idx="3">
                  <c:v>senior               </c:v>
                </c:pt>
                <c:pt idx="4">
                  <c:v>young adult          </c:v>
                </c:pt>
              </c:strCache>
            </c:strRef>
          </c:cat>
          <c:val>
            <c:numRef>
              <c:f>'7. Recommendations'!$G$224:$G$228</c:f>
              <c:numCache>
                <c:formatCode>_("$"* #,##0.00_);_("$"* \(#,##0.00\);_("$"* "-"??_);_(@_)</c:formatCode>
                <c:ptCount val="5"/>
                <c:pt idx="0">
                  <c:v>7.2794660000000002</c:v>
                </c:pt>
                <c:pt idx="1">
                  <c:v>7.2827549999999999</c:v>
                </c:pt>
                <c:pt idx="2">
                  <c:v>7.303909</c:v>
                </c:pt>
                <c:pt idx="3">
                  <c:v>7.2962389999999999</c:v>
                </c:pt>
                <c:pt idx="4">
                  <c:v>7.2906760000000004</c:v>
                </c:pt>
              </c:numCache>
            </c:numRef>
          </c:val>
          <c:extLst>
            <c:ext xmlns:c16="http://schemas.microsoft.com/office/drawing/2014/chart" uri="{C3380CC4-5D6E-409C-BE32-E72D297353CC}">
              <c16:uniqueId val="{00000000-09F6-44D1-9E04-4E8691631631}"/>
            </c:ext>
          </c:extLst>
        </c:ser>
        <c:dLbls>
          <c:dLblPos val="outEnd"/>
          <c:showLegendKey val="0"/>
          <c:showVal val="1"/>
          <c:showCatName val="0"/>
          <c:showSerName val="0"/>
          <c:showPercent val="0"/>
          <c:showBubbleSize val="0"/>
        </c:dLbls>
        <c:gapWidth val="182"/>
        <c:axId val="247033199"/>
        <c:axId val="247027791"/>
      </c:barChart>
      <c:catAx>
        <c:axId val="247033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27791"/>
        <c:crosses val="autoZero"/>
        <c:auto val="1"/>
        <c:lblAlgn val="ctr"/>
        <c:lblOffset val="100"/>
        <c:noMultiLvlLbl val="0"/>
      </c:catAx>
      <c:valAx>
        <c:axId val="24702779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33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expenditure by vegan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'7. Recommendations'!$E$245</c:f>
              <c:strCache>
                <c:ptCount val="1"/>
                <c:pt idx="0">
                  <c:v>avg_expenditure</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AA09-47FF-B073-85E7C0ED0411}"/>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1-AA09-47FF-B073-85E7C0ED04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Recommendations'!$D$246:$D$247</c:f>
              <c:strCache>
                <c:ptCount val="2"/>
                <c:pt idx="0">
                  <c:v>not vegan</c:v>
                </c:pt>
                <c:pt idx="1">
                  <c:v>vegan</c:v>
                </c:pt>
              </c:strCache>
            </c:strRef>
          </c:cat>
          <c:val>
            <c:numRef>
              <c:f>'7. Recommendations'!$E$246:$E$247</c:f>
              <c:numCache>
                <c:formatCode>_("$"* #,##0.00_);_("$"* \(#,##0.00\);_("$"* "-"??_);_(@_)</c:formatCode>
                <c:ptCount val="2"/>
                <c:pt idx="0">
                  <c:v>7.3567270000000002</c:v>
                </c:pt>
                <c:pt idx="1">
                  <c:v>7.2726730000000002</c:v>
                </c:pt>
              </c:numCache>
            </c:numRef>
          </c:val>
          <c:extLst>
            <c:ext xmlns:c16="http://schemas.microsoft.com/office/drawing/2014/chart" uri="{C3380CC4-5D6E-409C-BE32-E72D297353CC}">
              <c16:uniqueId val="{00000000-AA09-47FF-B073-85E7C0ED0411}"/>
            </c:ext>
          </c:extLst>
        </c:ser>
        <c:dLbls>
          <c:dLblPos val="outEnd"/>
          <c:showLegendKey val="0"/>
          <c:showVal val="1"/>
          <c:showCatName val="0"/>
          <c:showSerName val="0"/>
          <c:showPercent val="0"/>
          <c:showBubbleSize val="0"/>
        </c:dLbls>
        <c:gapWidth val="182"/>
        <c:axId val="550708975"/>
        <c:axId val="550709391"/>
      </c:barChart>
      <c:catAx>
        <c:axId val="55070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09391"/>
        <c:crosses val="autoZero"/>
        <c:auto val="1"/>
        <c:lblAlgn val="ctr"/>
        <c:lblOffset val="100"/>
        <c:noMultiLvlLbl val="0"/>
      </c:catAx>
      <c:valAx>
        <c:axId val="55070939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08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family status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[1]Sheet1!$F$21</c:f>
              <c:strCache>
                <c:ptCount val="1"/>
                <c:pt idx="0">
                  <c:v>% of customers with older children</c:v>
                </c:pt>
              </c:strCache>
            </c:strRef>
          </c:tx>
          <c:spPr>
            <a:solidFill>
              <a:schemeClr val="accent2"/>
            </a:solidFill>
            <a:ln>
              <a:noFill/>
            </a:ln>
            <a:effectLst/>
          </c:spPr>
          <c:invertIfNegative val="0"/>
          <c:cat>
            <c:strRef>
              <c:f>[1]Sheet1!$A$22:$A$25</c:f>
              <c:strCache>
                <c:ptCount val="4"/>
                <c:pt idx="0">
                  <c:v>Midwest</c:v>
                </c:pt>
                <c:pt idx="1">
                  <c:v>Northeast</c:v>
                </c:pt>
                <c:pt idx="2">
                  <c:v>South</c:v>
                </c:pt>
                <c:pt idx="3">
                  <c:v>West</c:v>
                </c:pt>
              </c:strCache>
            </c:strRef>
          </c:cat>
          <c:val>
            <c:numRef>
              <c:f>[1]Sheet1!$F$22:$F$25</c:f>
              <c:numCache>
                <c:formatCode>General</c:formatCode>
                <c:ptCount val="4"/>
                <c:pt idx="0">
                  <c:v>0.73919360882504792</c:v>
                </c:pt>
                <c:pt idx="1">
                  <c:v>0.74213170567013464</c:v>
                </c:pt>
                <c:pt idx="2">
                  <c:v>0.73948910978699833</c:v>
                </c:pt>
                <c:pt idx="3">
                  <c:v>0.74044353719150469</c:v>
                </c:pt>
              </c:numCache>
            </c:numRef>
          </c:val>
          <c:extLst>
            <c:ext xmlns:c16="http://schemas.microsoft.com/office/drawing/2014/chart" uri="{C3380CC4-5D6E-409C-BE32-E72D297353CC}">
              <c16:uniqueId val="{00000000-C376-4FE0-A72F-A330EE61C93D}"/>
            </c:ext>
          </c:extLst>
        </c:ser>
        <c:ser>
          <c:idx val="1"/>
          <c:order val="1"/>
          <c:tx>
            <c:strRef>
              <c:f>[1]Sheet1!$G$21</c:f>
              <c:strCache>
                <c:ptCount val="1"/>
                <c:pt idx="0">
                  <c:v>% of customers with young children</c:v>
                </c:pt>
              </c:strCache>
            </c:strRef>
          </c:tx>
          <c:spPr>
            <a:solidFill>
              <a:schemeClr val="tx1"/>
            </a:solidFill>
            <a:ln>
              <a:noFill/>
            </a:ln>
            <a:effectLst/>
          </c:spPr>
          <c:invertIfNegative val="0"/>
          <c:cat>
            <c:strRef>
              <c:f>[1]Sheet1!$A$22:$A$25</c:f>
              <c:strCache>
                <c:ptCount val="4"/>
                <c:pt idx="0">
                  <c:v>Midwest</c:v>
                </c:pt>
                <c:pt idx="1">
                  <c:v>Northeast</c:v>
                </c:pt>
                <c:pt idx="2">
                  <c:v>South</c:v>
                </c:pt>
                <c:pt idx="3">
                  <c:v>West</c:v>
                </c:pt>
              </c:strCache>
            </c:strRef>
          </c:cat>
          <c:val>
            <c:numRef>
              <c:f>[1]Sheet1!$G$22:$G$25</c:f>
              <c:numCache>
                <c:formatCode>General</c:formatCode>
                <c:ptCount val="4"/>
                <c:pt idx="0">
                  <c:v>9.7821211640053522E-3</c:v>
                </c:pt>
                <c:pt idx="1">
                  <c:v>1.0007347175546258E-2</c:v>
                </c:pt>
                <c:pt idx="2">
                  <c:v>1.0108582572691533E-2</c:v>
                </c:pt>
                <c:pt idx="3">
                  <c:v>9.7276134517152082E-3</c:v>
                </c:pt>
              </c:numCache>
            </c:numRef>
          </c:val>
          <c:extLst>
            <c:ext xmlns:c16="http://schemas.microsoft.com/office/drawing/2014/chart" uri="{C3380CC4-5D6E-409C-BE32-E72D297353CC}">
              <c16:uniqueId val="{00000001-C376-4FE0-A72F-A330EE61C93D}"/>
            </c:ext>
          </c:extLst>
        </c:ser>
        <c:ser>
          <c:idx val="2"/>
          <c:order val="2"/>
          <c:tx>
            <c:strRef>
              <c:f>[1]Sheet1!$H$21</c:f>
              <c:strCache>
                <c:ptCount val="1"/>
                <c:pt idx="0">
                  <c:v>% of customers with no children</c:v>
                </c:pt>
              </c:strCache>
            </c:strRef>
          </c:tx>
          <c:spPr>
            <a:solidFill>
              <a:schemeClr val="accent6"/>
            </a:solidFill>
            <a:ln>
              <a:noFill/>
            </a:ln>
            <a:effectLst/>
          </c:spPr>
          <c:invertIfNegative val="0"/>
          <c:cat>
            <c:strRef>
              <c:f>[1]Sheet1!$A$22:$A$25</c:f>
              <c:strCache>
                <c:ptCount val="4"/>
                <c:pt idx="0">
                  <c:v>Midwest</c:v>
                </c:pt>
                <c:pt idx="1">
                  <c:v>Northeast</c:v>
                </c:pt>
                <c:pt idx="2">
                  <c:v>South</c:v>
                </c:pt>
                <c:pt idx="3">
                  <c:v>West</c:v>
                </c:pt>
              </c:strCache>
            </c:strRef>
          </c:cat>
          <c:val>
            <c:numRef>
              <c:f>[1]Sheet1!$H$22:$H$25</c:f>
              <c:numCache>
                <c:formatCode>General</c:formatCode>
                <c:ptCount val="4"/>
                <c:pt idx="0">
                  <c:v>0.25102427001094674</c:v>
                </c:pt>
                <c:pt idx="1">
                  <c:v>0.24786094715431906</c:v>
                </c:pt>
                <c:pt idx="2">
                  <c:v>0.25040230764031013</c:v>
                </c:pt>
                <c:pt idx="3">
                  <c:v>0.24982884935678012</c:v>
                </c:pt>
              </c:numCache>
            </c:numRef>
          </c:val>
          <c:extLst>
            <c:ext xmlns:c16="http://schemas.microsoft.com/office/drawing/2014/chart" uri="{C3380CC4-5D6E-409C-BE32-E72D297353CC}">
              <c16:uniqueId val="{00000002-C376-4FE0-A72F-A330EE61C93D}"/>
            </c:ext>
          </c:extLst>
        </c:ser>
        <c:dLbls>
          <c:showLegendKey val="0"/>
          <c:showVal val="0"/>
          <c:showCatName val="0"/>
          <c:showSerName val="0"/>
          <c:showPercent val="0"/>
          <c:showBubbleSize val="0"/>
        </c:dLbls>
        <c:gapWidth val="182"/>
        <c:axId val="633156911"/>
        <c:axId val="633153999"/>
      </c:barChart>
      <c:catAx>
        <c:axId val="63315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3999"/>
        <c:crosses val="autoZero"/>
        <c:auto val="1"/>
        <c:lblAlgn val="ctr"/>
        <c:lblOffset val="100"/>
        <c:noMultiLvlLbl val="0"/>
      </c:catAx>
      <c:valAx>
        <c:axId val="633153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6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Perecntage</a:t>
            </a:r>
            <a:r>
              <a:rPr lang="en-US" baseline="0"/>
              <a:t> of high vs. low spenders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[1]Sheet1!$B$2</c:f>
              <c:strCache>
                <c:ptCount val="1"/>
                <c:pt idx="0">
                  <c:v>High spender</c:v>
                </c:pt>
              </c:strCache>
            </c:strRef>
          </c:tx>
          <c:spPr>
            <a:solidFill>
              <a:schemeClr val="accent6"/>
            </a:solidFill>
            <a:ln>
              <a:noFill/>
            </a:ln>
            <a:effectLst/>
          </c:spPr>
          <c:invertIfNegative val="0"/>
          <c:dLbls>
            <c:delete val="1"/>
          </c:dLbls>
          <c:cat>
            <c:strRef>
              <c:f>[1]Sheet1!$A$3:$A$6</c:f>
              <c:strCache>
                <c:ptCount val="4"/>
                <c:pt idx="0">
                  <c:v>Midwest</c:v>
                </c:pt>
                <c:pt idx="1">
                  <c:v>Northeast</c:v>
                </c:pt>
                <c:pt idx="2">
                  <c:v>South</c:v>
                </c:pt>
                <c:pt idx="3">
                  <c:v>West</c:v>
                </c:pt>
              </c:strCache>
            </c:strRef>
          </c:cat>
          <c:val>
            <c:numRef>
              <c:f>[1]Sheet1!$B$3:$B$6</c:f>
              <c:numCache>
                <c:formatCode>General</c:formatCode>
                <c:ptCount val="4"/>
                <c:pt idx="0">
                  <c:v>2497034</c:v>
                </c:pt>
                <c:pt idx="1">
                  <c:v>1875170</c:v>
                </c:pt>
                <c:pt idx="2">
                  <c:v>3549625</c:v>
                </c:pt>
                <c:pt idx="3">
                  <c:v>2722093</c:v>
                </c:pt>
              </c:numCache>
            </c:numRef>
          </c:val>
          <c:extLst>
            <c:ext xmlns:c16="http://schemas.microsoft.com/office/drawing/2014/chart" uri="{C3380CC4-5D6E-409C-BE32-E72D297353CC}">
              <c16:uniqueId val="{00000000-4D3E-492C-9EB6-28FA1B3DAD15}"/>
            </c:ext>
          </c:extLst>
        </c:ser>
        <c:ser>
          <c:idx val="1"/>
          <c:order val="1"/>
          <c:tx>
            <c:strRef>
              <c:f>[1]Sheet1!$C$2</c:f>
              <c:strCache>
                <c:ptCount val="1"/>
                <c:pt idx="0">
                  <c:v>Low spender</c:v>
                </c:pt>
              </c:strCache>
            </c:strRef>
          </c:tx>
          <c:spPr>
            <a:solidFill>
              <a:schemeClr val="accent2"/>
            </a:solidFill>
            <a:ln>
              <a:noFill/>
            </a:ln>
            <a:effectLst/>
          </c:spPr>
          <c:invertIfNegative val="0"/>
          <c:dLbls>
            <c:delete val="1"/>
          </c:dLbls>
          <c:cat>
            <c:strRef>
              <c:f>[1]Sheet1!$A$3:$A$6</c:f>
              <c:strCache>
                <c:ptCount val="4"/>
                <c:pt idx="0">
                  <c:v>Midwest</c:v>
                </c:pt>
                <c:pt idx="1">
                  <c:v>Northeast</c:v>
                </c:pt>
                <c:pt idx="2">
                  <c:v>South</c:v>
                </c:pt>
                <c:pt idx="3">
                  <c:v>West</c:v>
                </c:pt>
              </c:strCache>
            </c:strRef>
          </c:cat>
          <c:val>
            <c:numRef>
              <c:f>[1]Sheet1!$C$3:$C$6</c:f>
              <c:numCache>
                <c:formatCode>General</c:formatCode>
                <c:ptCount val="4"/>
                <c:pt idx="0">
                  <c:v>5100291</c:v>
                </c:pt>
                <c:pt idx="1">
                  <c:v>3847566</c:v>
                </c:pt>
                <c:pt idx="2">
                  <c:v>7242260</c:v>
                </c:pt>
                <c:pt idx="3">
                  <c:v>5570820</c:v>
                </c:pt>
              </c:numCache>
            </c:numRef>
          </c:val>
          <c:extLst>
            <c:ext xmlns:c16="http://schemas.microsoft.com/office/drawing/2014/chart" uri="{C3380CC4-5D6E-409C-BE32-E72D297353CC}">
              <c16:uniqueId val="{00000001-4D3E-492C-9EB6-28FA1B3DAD15}"/>
            </c:ext>
          </c:extLst>
        </c:ser>
        <c:dLbls>
          <c:dLblPos val="ctr"/>
          <c:showLegendKey val="0"/>
          <c:showVal val="1"/>
          <c:showCatName val="0"/>
          <c:showSerName val="0"/>
          <c:showPercent val="0"/>
          <c:showBubbleSize val="0"/>
        </c:dLbls>
        <c:gapWidth val="150"/>
        <c:overlap val="100"/>
        <c:axId val="1867883680"/>
        <c:axId val="1867884928"/>
      </c:barChart>
      <c:catAx>
        <c:axId val="186788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84928"/>
        <c:crosses val="autoZero"/>
        <c:auto val="1"/>
        <c:lblAlgn val="ctr"/>
        <c:lblOffset val="100"/>
        <c:noMultiLvlLbl val="0"/>
      </c:catAx>
      <c:valAx>
        <c:axId val="1867884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8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vegan status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[1]Sheet1!$E$35</c:f>
              <c:strCache>
                <c:ptCount val="1"/>
                <c:pt idx="0">
                  <c:v>%non-vegan customers</c:v>
                </c:pt>
              </c:strCache>
            </c:strRef>
          </c:tx>
          <c:spPr>
            <a:solidFill>
              <a:schemeClr val="accent6"/>
            </a:solidFill>
            <a:ln>
              <a:noFill/>
            </a:ln>
            <a:effectLst/>
          </c:spPr>
          <c:invertIfNegative val="0"/>
          <c:cat>
            <c:strRef>
              <c:f>[1]Sheet1!$A$36:$A$39</c:f>
              <c:strCache>
                <c:ptCount val="4"/>
                <c:pt idx="0">
                  <c:v>Midwest</c:v>
                </c:pt>
                <c:pt idx="1">
                  <c:v>Northeast</c:v>
                </c:pt>
                <c:pt idx="2">
                  <c:v>South</c:v>
                </c:pt>
                <c:pt idx="3">
                  <c:v>West</c:v>
                </c:pt>
              </c:strCache>
            </c:strRef>
          </c:cat>
          <c:val>
            <c:numRef>
              <c:f>[1]Sheet1!$E$36:$E$39</c:f>
              <c:numCache>
                <c:formatCode>General</c:formatCode>
                <c:ptCount val="4"/>
                <c:pt idx="0">
                  <c:v>0.22105778781915009</c:v>
                </c:pt>
                <c:pt idx="1">
                  <c:v>0.2217117729567212</c:v>
                </c:pt>
                <c:pt idx="2">
                  <c:v>0.22119341034971984</c:v>
                </c:pt>
                <c:pt idx="3">
                  <c:v>0.22179786197619925</c:v>
                </c:pt>
              </c:numCache>
            </c:numRef>
          </c:val>
          <c:extLst>
            <c:ext xmlns:c16="http://schemas.microsoft.com/office/drawing/2014/chart" uri="{C3380CC4-5D6E-409C-BE32-E72D297353CC}">
              <c16:uniqueId val="{00000000-6F09-4677-BD71-96C52BA8C750}"/>
            </c:ext>
          </c:extLst>
        </c:ser>
        <c:ser>
          <c:idx val="1"/>
          <c:order val="1"/>
          <c:tx>
            <c:strRef>
              <c:f>[1]Sheet1!$F$35</c:f>
              <c:strCache>
                <c:ptCount val="1"/>
                <c:pt idx="0">
                  <c:v>% vegan customers</c:v>
                </c:pt>
              </c:strCache>
            </c:strRef>
          </c:tx>
          <c:spPr>
            <a:solidFill>
              <a:schemeClr val="accent2"/>
            </a:solidFill>
            <a:ln>
              <a:noFill/>
            </a:ln>
            <a:effectLst/>
          </c:spPr>
          <c:invertIfNegative val="0"/>
          <c:cat>
            <c:strRef>
              <c:f>[1]Sheet1!$A$36:$A$39</c:f>
              <c:strCache>
                <c:ptCount val="4"/>
                <c:pt idx="0">
                  <c:v>Midwest</c:v>
                </c:pt>
                <c:pt idx="1">
                  <c:v>Northeast</c:v>
                </c:pt>
                <c:pt idx="2">
                  <c:v>South</c:v>
                </c:pt>
                <c:pt idx="3">
                  <c:v>West</c:v>
                </c:pt>
              </c:strCache>
            </c:strRef>
          </c:cat>
          <c:val>
            <c:numRef>
              <c:f>[1]Sheet1!$F$36:$F$39</c:f>
              <c:numCache>
                <c:formatCode>General</c:formatCode>
                <c:ptCount val="4"/>
                <c:pt idx="0">
                  <c:v>0.77894221218084991</c:v>
                </c:pt>
                <c:pt idx="1">
                  <c:v>0.77828822704327882</c:v>
                </c:pt>
                <c:pt idx="2">
                  <c:v>0.77880658965028016</c:v>
                </c:pt>
                <c:pt idx="3">
                  <c:v>0.77820213802380078</c:v>
                </c:pt>
              </c:numCache>
            </c:numRef>
          </c:val>
          <c:extLst>
            <c:ext xmlns:c16="http://schemas.microsoft.com/office/drawing/2014/chart" uri="{C3380CC4-5D6E-409C-BE32-E72D297353CC}">
              <c16:uniqueId val="{00000001-6F09-4677-BD71-96C52BA8C750}"/>
            </c:ext>
          </c:extLst>
        </c:ser>
        <c:dLbls>
          <c:showLegendKey val="0"/>
          <c:showVal val="0"/>
          <c:showCatName val="0"/>
          <c:showSerName val="0"/>
          <c:showPercent val="0"/>
          <c:showBubbleSize val="0"/>
        </c:dLbls>
        <c:gapWidth val="182"/>
        <c:axId val="132405823"/>
        <c:axId val="132406239"/>
      </c:barChart>
      <c:catAx>
        <c:axId val="13240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6239"/>
        <c:crosses val="autoZero"/>
        <c:auto val="1"/>
        <c:lblAlgn val="ctr"/>
        <c:lblOffset val="100"/>
        <c:noMultiLvlLbl val="0"/>
      </c:catAx>
      <c:valAx>
        <c:axId val="132406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5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five product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'7. Recommendations'!$F$48:$F$52</c:f>
              <c:strCache>
                <c:ptCount val="5"/>
                <c:pt idx="0">
                  <c:v>produce</c:v>
                </c:pt>
                <c:pt idx="1">
                  <c:v>dairy and eggs</c:v>
                </c:pt>
                <c:pt idx="2">
                  <c:v>snacks</c:v>
                </c:pt>
                <c:pt idx="3">
                  <c:v>beverages</c:v>
                </c:pt>
                <c:pt idx="4">
                  <c:v>frozen</c:v>
                </c:pt>
              </c:strCache>
            </c:strRef>
          </c:cat>
          <c:val>
            <c:numRef>
              <c:f>'7. Recommendations'!$G$48:$G$52</c:f>
              <c:numCache>
                <c:formatCode>General</c:formatCode>
                <c:ptCount val="5"/>
                <c:pt idx="0">
                  <c:v>9479291</c:v>
                </c:pt>
                <c:pt idx="1">
                  <c:v>5398747</c:v>
                </c:pt>
                <c:pt idx="2">
                  <c:v>2887550</c:v>
                </c:pt>
                <c:pt idx="3">
                  <c:v>2688123</c:v>
                </c:pt>
                <c:pt idx="4">
                  <c:v>2234743</c:v>
                </c:pt>
              </c:numCache>
            </c:numRef>
          </c:val>
          <c:extLst>
            <c:ext xmlns:c16="http://schemas.microsoft.com/office/drawing/2014/chart" uri="{C3380CC4-5D6E-409C-BE32-E72D297353CC}">
              <c16:uniqueId val="{00000000-F731-4DF5-8E47-40FA4E5A5A36}"/>
            </c:ext>
          </c:extLst>
        </c:ser>
        <c:dLbls>
          <c:showLegendKey val="0"/>
          <c:showVal val="0"/>
          <c:showCatName val="0"/>
          <c:showSerName val="0"/>
          <c:showPercent val="0"/>
          <c:showBubbleSize val="0"/>
        </c:dLbls>
        <c:gapWidth val="219"/>
        <c:overlap val="-27"/>
        <c:axId val="1247479727"/>
        <c:axId val="1247474319"/>
      </c:barChart>
      <c:catAx>
        <c:axId val="124747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74319"/>
        <c:crosses val="autoZero"/>
        <c:auto val="1"/>
        <c:lblAlgn val="ctr"/>
        <c:lblOffset val="100"/>
        <c:noMultiLvlLbl val="0"/>
      </c:catAx>
      <c:valAx>
        <c:axId val="1247474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Orders</a:t>
                </a:r>
                <a:endParaRPr lang="en-US"/>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479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loyalty categories by number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'7. Recommendations'!$E$77</c:f>
              <c:strCache>
                <c:ptCount val="1"/>
                <c:pt idx="0">
                  <c:v>Number of customers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6B9-4B4D-AC0B-D6E4AFDC6C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5C-4F7D-BA72-27F28848A4C8}"/>
              </c:ext>
            </c:extLst>
          </c:dPt>
          <c:dPt>
            <c:idx val="2"/>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2-C6B9-4B4D-AC0B-D6E4AFDC6C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 Recommendations'!$D$78:$D$80</c:f>
              <c:strCache>
                <c:ptCount val="3"/>
                <c:pt idx="0">
                  <c:v>Regular customer</c:v>
                </c:pt>
                <c:pt idx="1">
                  <c:v>Loyal customer</c:v>
                </c:pt>
                <c:pt idx="2">
                  <c:v>New customer</c:v>
                </c:pt>
              </c:strCache>
            </c:strRef>
          </c:cat>
          <c:val>
            <c:numRef>
              <c:f>'7. Recommendations'!$E$78:$E$80</c:f>
              <c:numCache>
                <c:formatCode>General</c:formatCode>
                <c:ptCount val="3"/>
                <c:pt idx="0">
                  <c:v>15876776</c:v>
                </c:pt>
                <c:pt idx="1">
                  <c:v>10284093</c:v>
                </c:pt>
                <c:pt idx="2">
                  <c:v>6243990</c:v>
                </c:pt>
              </c:numCache>
            </c:numRef>
          </c:val>
          <c:extLst>
            <c:ext xmlns:c16="http://schemas.microsoft.com/office/drawing/2014/chart" uri="{C3380CC4-5D6E-409C-BE32-E72D297353CC}">
              <c16:uniqueId val="{00000000-C6B9-4B4D-AC0B-D6E4AFDC6CA5}"/>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spending by loyalty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'7. Recommendations'!$H$124</c:f>
              <c:strCache>
                <c:ptCount val="1"/>
                <c:pt idx="0">
                  <c:v>% High spender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Recommendations'!$D$125:$D$127</c:f>
              <c:strCache>
                <c:ptCount val="3"/>
                <c:pt idx="0">
                  <c:v>Loyal customer</c:v>
                </c:pt>
                <c:pt idx="1">
                  <c:v>New customer</c:v>
                </c:pt>
                <c:pt idx="2">
                  <c:v>Regular customer</c:v>
                </c:pt>
              </c:strCache>
            </c:strRef>
          </c:cat>
          <c:val>
            <c:numRef>
              <c:f>'7. Recommendations'!$H$125:$H$127</c:f>
              <c:numCache>
                <c:formatCode>0%</c:formatCode>
                <c:ptCount val="3"/>
                <c:pt idx="0">
                  <c:v>0.32596997519052029</c:v>
                </c:pt>
                <c:pt idx="1">
                  <c:v>0.33032316536653744</c:v>
                </c:pt>
                <c:pt idx="2">
                  <c:v>0.32913732332257872</c:v>
                </c:pt>
              </c:numCache>
            </c:numRef>
          </c:val>
          <c:extLst>
            <c:ext xmlns:c16="http://schemas.microsoft.com/office/drawing/2014/chart" uri="{C3380CC4-5D6E-409C-BE32-E72D297353CC}">
              <c16:uniqueId val="{00000000-C05B-432B-9815-03C8690F9B3F}"/>
            </c:ext>
          </c:extLst>
        </c:ser>
        <c:ser>
          <c:idx val="1"/>
          <c:order val="1"/>
          <c:tx>
            <c:strRef>
              <c:f>'7. Recommendations'!$I$124</c:f>
              <c:strCache>
                <c:ptCount val="1"/>
                <c:pt idx="0">
                  <c:v>%Low spender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Recommendations'!$D$125:$D$127</c:f>
              <c:strCache>
                <c:ptCount val="3"/>
                <c:pt idx="0">
                  <c:v>Loyal customer</c:v>
                </c:pt>
                <c:pt idx="1">
                  <c:v>New customer</c:v>
                </c:pt>
                <c:pt idx="2">
                  <c:v>Regular customer</c:v>
                </c:pt>
              </c:strCache>
            </c:strRef>
          </c:cat>
          <c:val>
            <c:numRef>
              <c:f>'7. Recommendations'!$I$125:$I$127</c:f>
              <c:numCache>
                <c:formatCode>0%</c:formatCode>
                <c:ptCount val="3"/>
                <c:pt idx="0">
                  <c:v>0.67403002480947971</c:v>
                </c:pt>
                <c:pt idx="1">
                  <c:v>0.6696768346334625</c:v>
                </c:pt>
                <c:pt idx="2">
                  <c:v>0.67086267667742128</c:v>
                </c:pt>
              </c:numCache>
            </c:numRef>
          </c:val>
          <c:extLst>
            <c:ext xmlns:c16="http://schemas.microsoft.com/office/drawing/2014/chart" uri="{C3380CC4-5D6E-409C-BE32-E72D297353CC}">
              <c16:uniqueId val="{00000001-C05B-432B-9815-03C8690F9B3F}"/>
            </c:ext>
          </c:extLst>
        </c:ser>
        <c:dLbls>
          <c:dLblPos val="ctr"/>
          <c:showLegendKey val="0"/>
          <c:showVal val="1"/>
          <c:showCatName val="0"/>
          <c:showSerName val="0"/>
          <c:showPercent val="0"/>
          <c:showBubbleSize val="0"/>
        </c:dLbls>
        <c:gapWidth val="150"/>
        <c:overlap val="100"/>
        <c:axId val="253602239"/>
        <c:axId val="253602655"/>
      </c:barChart>
      <c:catAx>
        <c:axId val="25360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602655"/>
        <c:crosses val="autoZero"/>
        <c:auto val="1"/>
        <c:lblAlgn val="ctr"/>
        <c:lblOffset val="100"/>
        <c:noMultiLvlLbl val="0"/>
      </c:catAx>
      <c:valAx>
        <c:axId val="2536026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602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frequency by costomer loyalty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'7. Recommendations'!$I$130</c:f>
              <c:strCache>
                <c:ptCount val="1"/>
                <c:pt idx="0">
                  <c:v>% Frequent customer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Recommendations'!$D$131:$D$133</c:f>
              <c:strCache>
                <c:ptCount val="3"/>
                <c:pt idx="0">
                  <c:v>Loyal customer</c:v>
                </c:pt>
                <c:pt idx="1">
                  <c:v>New customer</c:v>
                </c:pt>
                <c:pt idx="2">
                  <c:v>Regular customer</c:v>
                </c:pt>
              </c:strCache>
            </c:strRef>
          </c:cat>
          <c:val>
            <c:numRef>
              <c:f>'7. Recommendations'!$I$131:$I$133</c:f>
              <c:numCache>
                <c:formatCode>0%</c:formatCode>
                <c:ptCount val="3"/>
                <c:pt idx="0">
                  <c:v>0.99959811720878056</c:v>
                </c:pt>
                <c:pt idx="1">
                  <c:v>0.26404147351411</c:v>
                </c:pt>
                <c:pt idx="2">
                  <c:v>0.60662328422344691</c:v>
                </c:pt>
              </c:numCache>
            </c:numRef>
          </c:val>
          <c:extLst>
            <c:ext xmlns:c16="http://schemas.microsoft.com/office/drawing/2014/chart" uri="{C3380CC4-5D6E-409C-BE32-E72D297353CC}">
              <c16:uniqueId val="{00000000-396E-4749-8322-B4DA0DE161AE}"/>
            </c:ext>
          </c:extLst>
        </c:ser>
        <c:ser>
          <c:idx val="1"/>
          <c:order val="1"/>
          <c:tx>
            <c:strRef>
              <c:f>'7. Recommendations'!$J$130</c:f>
              <c:strCache>
                <c:ptCount val="1"/>
                <c:pt idx="0">
                  <c:v>%Non-frequent customer</c:v>
                </c:pt>
              </c:strCache>
            </c:strRef>
          </c:tx>
          <c:spPr>
            <a:solidFill>
              <a:schemeClr val="accent2"/>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396E-4749-8322-B4DA0DE161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Recommendations'!$D$131:$D$133</c:f>
              <c:strCache>
                <c:ptCount val="3"/>
                <c:pt idx="0">
                  <c:v>Loyal customer</c:v>
                </c:pt>
                <c:pt idx="1">
                  <c:v>New customer</c:v>
                </c:pt>
                <c:pt idx="2">
                  <c:v>Regular customer</c:v>
                </c:pt>
              </c:strCache>
            </c:strRef>
          </c:cat>
          <c:val>
            <c:numRef>
              <c:f>'7. Recommendations'!$J$131:$J$133</c:f>
              <c:numCache>
                <c:formatCode>0%</c:formatCode>
                <c:ptCount val="3"/>
                <c:pt idx="0">
                  <c:v>0</c:v>
                </c:pt>
                <c:pt idx="1">
                  <c:v>0.43641392476119018</c:v>
                </c:pt>
                <c:pt idx="2">
                  <c:v>5.7409325419719971E-2</c:v>
                </c:pt>
              </c:numCache>
            </c:numRef>
          </c:val>
          <c:extLst>
            <c:ext xmlns:c16="http://schemas.microsoft.com/office/drawing/2014/chart" uri="{C3380CC4-5D6E-409C-BE32-E72D297353CC}">
              <c16:uniqueId val="{00000001-396E-4749-8322-B4DA0DE161AE}"/>
            </c:ext>
          </c:extLst>
        </c:ser>
        <c:ser>
          <c:idx val="2"/>
          <c:order val="2"/>
          <c:tx>
            <c:strRef>
              <c:f>'7. Recommendations'!$K$130</c:f>
              <c:strCache>
                <c:ptCount val="1"/>
                <c:pt idx="0">
                  <c:v>% Regular customer</c:v>
                </c:pt>
              </c:strCache>
            </c:strRef>
          </c:tx>
          <c:spPr>
            <a:solidFill>
              <a:schemeClr val="bg2">
                <a:lumMod val="5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396E-4749-8322-B4DA0DE161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Recommendations'!$D$131:$D$133</c:f>
              <c:strCache>
                <c:ptCount val="3"/>
                <c:pt idx="0">
                  <c:v>Loyal customer</c:v>
                </c:pt>
                <c:pt idx="1">
                  <c:v>New customer</c:v>
                </c:pt>
                <c:pt idx="2">
                  <c:v>Regular customer</c:v>
                </c:pt>
              </c:strCache>
            </c:strRef>
          </c:cat>
          <c:val>
            <c:numRef>
              <c:f>'7. Recommendations'!$K$131:$K$133</c:f>
              <c:numCache>
                <c:formatCode>0%</c:formatCode>
                <c:ptCount val="3"/>
                <c:pt idx="0">
                  <c:v>4.0188279121941041E-4</c:v>
                </c:pt>
                <c:pt idx="1">
                  <c:v>0.29954460172469988</c:v>
                </c:pt>
                <c:pt idx="2">
                  <c:v>0.33596739035683315</c:v>
                </c:pt>
              </c:numCache>
            </c:numRef>
          </c:val>
          <c:extLst>
            <c:ext xmlns:c16="http://schemas.microsoft.com/office/drawing/2014/chart" uri="{C3380CC4-5D6E-409C-BE32-E72D297353CC}">
              <c16:uniqueId val="{00000002-396E-4749-8322-B4DA0DE161AE}"/>
            </c:ext>
          </c:extLst>
        </c:ser>
        <c:dLbls>
          <c:dLblPos val="ctr"/>
          <c:showLegendKey val="0"/>
          <c:showVal val="1"/>
          <c:showCatName val="0"/>
          <c:showSerName val="0"/>
          <c:showPercent val="0"/>
          <c:showBubbleSize val="0"/>
        </c:dLbls>
        <c:gapWidth val="150"/>
        <c:overlap val="100"/>
        <c:axId val="210773759"/>
        <c:axId val="210774175"/>
      </c:barChart>
      <c:catAx>
        <c:axId val="21077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4175"/>
        <c:crosses val="autoZero"/>
        <c:auto val="1"/>
        <c:lblAlgn val="ctr"/>
        <c:lblOffset val="100"/>
        <c:noMultiLvlLbl val="0"/>
      </c:catAx>
      <c:valAx>
        <c:axId val="2107741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Perecntage</a:t>
            </a:r>
            <a:r>
              <a:rPr lang="en-US" baseline="0"/>
              <a:t> of high vs. low spenders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[1]Sheet1!$B$2</c:f>
              <c:strCache>
                <c:ptCount val="1"/>
                <c:pt idx="0">
                  <c:v>High spender</c:v>
                </c:pt>
              </c:strCache>
            </c:strRef>
          </c:tx>
          <c:spPr>
            <a:solidFill>
              <a:schemeClr val="accent6"/>
            </a:solidFill>
            <a:ln>
              <a:noFill/>
            </a:ln>
            <a:effectLst/>
          </c:spPr>
          <c:invertIfNegative val="0"/>
          <c:dLbls>
            <c:delete val="1"/>
          </c:dLbls>
          <c:cat>
            <c:strRef>
              <c:f>[1]Sheet1!$A$3:$A$6</c:f>
              <c:strCache>
                <c:ptCount val="4"/>
                <c:pt idx="0">
                  <c:v>Midwest</c:v>
                </c:pt>
                <c:pt idx="1">
                  <c:v>Northeast</c:v>
                </c:pt>
                <c:pt idx="2">
                  <c:v>South</c:v>
                </c:pt>
                <c:pt idx="3">
                  <c:v>West</c:v>
                </c:pt>
              </c:strCache>
            </c:strRef>
          </c:cat>
          <c:val>
            <c:numRef>
              <c:f>[1]Sheet1!$B$3:$B$6</c:f>
              <c:numCache>
                <c:formatCode>General</c:formatCode>
                <c:ptCount val="4"/>
                <c:pt idx="0">
                  <c:v>2497034</c:v>
                </c:pt>
                <c:pt idx="1">
                  <c:v>1875170</c:v>
                </c:pt>
                <c:pt idx="2">
                  <c:v>3549625</c:v>
                </c:pt>
                <c:pt idx="3">
                  <c:v>2722093</c:v>
                </c:pt>
              </c:numCache>
            </c:numRef>
          </c:val>
          <c:extLst>
            <c:ext xmlns:c16="http://schemas.microsoft.com/office/drawing/2014/chart" uri="{C3380CC4-5D6E-409C-BE32-E72D297353CC}">
              <c16:uniqueId val="{00000000-4CC6-403D-B282-69E211395C73}"/>
            </c:ext>
          </c:extLst>
        </c:ser>
        <c:ser>
          <c:idx val="1"/>
          <c:order val="1"/>
          <c:tx>
            <c:strRef>
              <c:f>[1]Sheet1!$C$2</c:f>
              <c:strCache>
                <c:ptCount val="1"/>
                <c:pt idx="0">
                  <c:v>Low spender</c:v>
                </c:pt>
              </c:strCache>
            </c:strRef>
          </c:tx>
          <c:spPr>
            <a:solidFill>
              <a:schemeClr val="accent2"/>
            </a:solidFill>
            <a:ln>
              <a:noFill/>
            </a:ln>
            <a:effectLst/>
          </c:spPr>
          <c:invertIfNegative val="0"/>
          <c:dLbls>
            <c:delete val="1"/>
          </c:dLbls>
          <c:cat>
            <c:strRef>
              <c:f>[1]Sheet1!$A$3:$A$6</c:f>
              <c:strCache>
                <c:ptCount val="4"/>
                <c:pt idx="0">
                  <c:v>Midwest</c:v>
                </c:pt>
                <c:pt idx="1">
                  <c:v>Northeast</c:v>
                </c:pt>
                <c:pt idx="2">
                  <c:v>South</c:v>
                </c:pt>
                <c:pt idx="3">
                  <c:v>West</c:v>
                </c:pt>
              </c:strCache>
            </c:strRef>
          </c:cat>
          <c:val>
            <c:numRef>
              <c:f>[1]Sheet1!$C$3:$C$6</c:f>
              <c:numCache>
                <c:formatCode>General</c:formatCode>
                <c:ptCount val="4"/>
                <c:pt idx="0">
                  <c:v>5100291</c:v>
                </c:pt>
                <c:pt idx="1">
                  <c:v>3847566</c:v>
                </c:pt>
                <c:pt idx="2">
                  <c:v>7242260</c:v>
                </c:pt>
                <c:pt idx="3">
                  <c:v>5570820</c:v>
                </c:pt>
              </c:numCache>
            </c:numRef>
          </c:val>
          <c:extLst>
            <c:ext xmlns:c16="http://schemas.microsoft.com/office/drawing/2014/chart" uri="{C3380CC4-5D6E-409C-BE32-E72D297353CC}">
              <c16:uniqueId val="{00000001-4CC6-403D-B282-69E211395C73}"/>
            </c:ext>
          </c:extLst>
        </c:ser>
        <c:dLbls>
          <c:dLblPos val="ctr"/>
          <c:showLegendKey val="0"/>
          <c:showVal val="1"/>
          <c:showCatName val="0"/>
          <c:showSerName val="0"/>
          <c:showPercent val="0"/>
          <c:showBubbleSize val="0"/>
        </c:dLbls>
        <c:gapWidth val="150"/>
        <c:overlap val="100"/>
        <c:axId val="1867883680"/>
        <c:axId val="1867884928"/>
      </c:barChart>
      <c:catAx>
        <c:axId val="186788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84928"/>
        <c:crosses val="autoZero"/>
        <c:auto val="1"/>
        <c:lblAlgn val="ctr"/>
        <c:lblOffset val="100"/>
        <c:noMultiLvlLbl val="0"/>
      </c:catAx>
      <c:valAx>
        <c:axId val="1867884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8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 7</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8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49639 , 5</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 5</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2312" custLinFactNeighborX="25580">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4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47287" custLinFactNeighborX="64960" custLinFactNeighborY="-2374">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4340" custLinFactNeighborX="64039">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496" y="747301"/>
          <a:ext cx="578088" cy="65813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38" y="51525"/>
          <a:ext cx="973161" cy="68118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597" y="84784"/>
        <a:ext cx="906643" cy="614663"/>
      </dsp:txXfrm>
    </dsp:sp>
    <dsp:sp modelId="{02D75559-D361-43C2-960D-0DE64B2217E1}">
      <dsp:nvSpPr>
        <dsp:cNvPr id="0" name=""/>
        <dsp:cNvSpPr/>
      </dsp:nvSpPr>
      <dsp:spPr>
        <a:xfrm>
          <a:off x="1034297" y="116491"/>
          <a:ext cx="1558492" cy="5505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 7</a:t>
          </a:r>
          <a:r>
            <a:rPr lang="en-US" sz="1200" kern="1200">
              <a:solidFill>
                <a:schemeClr val="bg2">
                  <a:lumMod val="50000"/>
                </a:schemeClr>
              </a:solidFill>
            </a:rPr>
            <a:t> </a:t>
          </a:r>
        </a:p>
      </dsp:txBody>
      <dsp:txXfrm>
        <a:off x="1034297" y="116491"/>
        <a:ext cx="1558492" cy="550560"/>
      </dsp:txXfrm>
    </dsp:sp>
    <dsp:sp modelId="{9621899D-0F5A-435B-840E-4641491BFF2E}">
      <dsp:nvSpPr>
        <dsp:cNvPr id="0" name=""/>
        <dsp:cNvSpPr/>
      </dsp:nvSpPr>
      <dsp:spPr>
        <a:xfrm>
          <a:off x="819520" y="816716"/>
          <a:ext cx="1054264" cy="74254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5774" y="852970"/>
        <a:ext cx="981756" cy="670034"/>
      </dsp:txXfrm>
    </dsp:sp>
    <dsp:sp modelId="{FEDA8202-94DB-48E0-9F89-FDAC252494CB}">
      <dsp:nvSpPr>
        <dsp:cNvPr id="0" name=""/>
        <dsp:cNvSpPr/>
      </dsp:nvSpPr>
      <dsp:spPr>
        <a:xfrm>
          <a:off x="1850987" y="912363"/>
          <a:ext cx="1060637" cy="5505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8 </a:t>
          </a:r>
        </a:p>
      </dsp:txBody>
      <dsp:txXfrm>
        <a:off x="1850987" y="912363"/>
        <a:ext cx="1060637" cy="55056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3981" y="991938"/>
          <a:ext cx="613147" cy="69804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34" y="247142"/>
          <a:ext cx="1032178" cy="72249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6809" y="282417"/>
        <a:ext cx="961628" cy="651941"/>
      </dsp:txXfrm>
    </dsp:sp>
    <dsp:sp modelId="{02D75559-D361-43C2-960D-0DE64B2217E1}">
      <dsp:nvSpPr>
        <dsp:cNvPr id="0" name=""/>
        <dsp:cNvSpPr/>
      </dsp:nvSpPr>
      <dsp:spPr>
        <a:xfrm>
          <a:off x="1049023" y="295721"/>
          <a:ext cx="1451937" cy="58394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49639 , 5</a:t>
          </a:r>
          <a:endParaRPr lang="en-US" sz="1900" kern="1200">
            <a:solidFill>
              <a:schemeClr val="bg2">
                <a:lumMod val="50000"/>
              </a:schemeClr>
            </a:solidFill>
          </a:endParaRPr>
        </a:p>
      </dsp:txBody>
      <dsp:txXfrm>
        <a:off x="1049023" y="295721"/>
        <a:ext cx="1451937" cy="583949"/>
      </dsp:txXfrm>
    </dsp:sp>
    <dsp:sp modelId="{9621899D-0F5A-435B-840E-4641491BFF2E}">
      <dsp:nvSpPr>
        <dsp:cNvPr id="0" name=""/>
        <dsp:cNvSpPr/>
      </dsp:nvSpPr>
      <dsp:spPr>
        <a:xfrm>
          <a:off x="883277" y="1058738"/>
          <a:ext cx="1032178" cy="72249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18552" y="1094013"/>
        <a:ext cx="961628" cy="651941"/>
      </dsp:txXfrm>
    </dsp:sp>
    <dsp:sp modelId="{FEDA8202-94DB-48E0-9F89-FDAC252494CB}">
      <dsp:nvSpPr>
        <dsp:cNvPr id="0" name=""/>
        <dsp:cNvSpPr/>
      </dsp:nvSpPr>
      <dsp:spPr>
        <a:xfrm>
          <a:off x="1975579" y="1127644"/>
          <a:ext cx="918206" cy="58394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 5</a:t>
          </a:r>
        </a:p>
      </dsp:txBody>
      <dsp:txXfrm>
        <a:off x="1975579" y="1127644"/>
        <a:ext cx="918206" cy="58394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8165" y="1244116"/>
          <a:ext cx="801109" cy="55375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907" y="524380"/>
          <a:ext cx="1986242" cy="53202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883" y="550356"/>
        <a:ext cx="1934290" cy="480076"/>
      </dsp:txXfrm>
    </dsp:sp>
    <dsp:sp modelId="{02D75559-D361-43C2-960D-0DE64B2217E1}">
      <dsp:nvSpPr>
        <dsp:cNvPr id="0" name=""/>
        <dsp:cNvSpPr/>
      </dsp:nvSpPr>
      <dsp:spPr>
        <a:xfrm>
          <a:off x="2111932" y="376020"/>
          <a:ext cx="1496302" cy="79024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4 </a:t>
          </a:r>
          <a:endParaRPr lang="en-US" sz="1900" kern="1200">
            <a:solidFill>
              <a:schemeClr val="bg2">
                <a:lumMod val="50000"/>
              </a:schemeClr>
            </a:solidFill>
          </a:endParaRPr>
        </a:p>
      </dsp:txBody>
      <dsp:txXfrm>
        <a:off x="2111932" y="376020"/>
        <a:ext cx="1496302" cy="790240"/>
      </dsp:txXfrm>
    </dsp:sp>
    <dsp:sp modelId="{9621899D-0F5A-435B-840E-4641491BFF2E}">
      <dsp:nvSpPr>
        <dsp:cNvPr id="0" name=""/>
        <dsp:cNvSpPr/>
      </dsp:nvSpPr>
      <dsp:spPr>
        <a:xfrm>
          <a:off x="938657" y="1419922"/>
          <a:ext cx="2026176" cy="644007"/>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0100" y="1451365"/>
        <a:ext cx="1963290" cy="581121"/>
      </dsp:txXfrm>
    </dsp:sp>
    <dsp:sp modelId="{FEDA8202-94DB-48E0-9F89-FDAC252494CB}">
      <dsp:nvSpPr>
        <dsp:cNvPr id="0" name=""/>
        <dsp:cNvSpPr/>
      </dsp:nvSpPr>
      <dsp:spPr>
        <a:xfrm>
          <a:off x="3023946" y="1343066"/>
          <a:ext cx="1103450" cy="79024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 5 </a:t>
          </a:r>
        </a:p>
      </dsp:txBody>
      <dsp:txXfrm>
        <a:off x="3023946" y="1343066"/>
        <a:ext cx="1103450" cy="790240"/>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5558" y="1040383"/>
          <a:ext cx="617736" cy="70327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95" y="296888"/>
          <a:ext cx="1039904" cy="72789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434" y="332427"/>
        <a:ext cx="968826" cy="656821"/>
      </dsp:txXfrm>
    </dsp:sp>
    <dsp:sp modelId="{02D75559-D361-43C2-960D-0DE64B2217E1}">
      <dsp:nvSpPr>
        <dsp:cNvPr id="0" name=""/>
        <dsp:cNvSpPr/>
      </dsp:nvSpPr>
      <dsp:spPr>
        <a:xfrm>
          <a:off x="1169384" y="366309"/>
          <a:ext cx="1469846" cy="58832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10</a:t>
          </a:r>
        </a:p>
      </dsp:txBody>
      <dsp:txXfrm>
        <a:off x="1169384" y="366309"/>
        <a:ext cx="1469846" cy="588320"/>
      </dsp:txXfrm>
    </dsp:sp>
    <dsp:sp modelId="{9621899D-0F5A-435B-840E-4641491BFF2E}">
      <dsp:nvSpPr>
        <dsp:cNvPr id="0" name=""/>
        <dsp:cNvSpPr/>
      </dsp:nvSpPr>
      <dsp:spPr>
        <a:xfrm>
          <a:off x="1054736" y="1182530"/>
          <a:ext cx="1039904" cy="727899"/>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90275" y="1218069"/>
        <a:ext cx="968826" cy="656821"/>
      </dsp:txXfrm>
    </dsp:sp>
    <dsp:sp modelId="{FEDA8202-94DB-48E0-9F89-FDAC252494CB}">
      <dsp:nvSpPr>
        <dsp:cNvPr id="0" name=""/>
        <dsp:cNvSpPr/>
      </dsp:nvSpPr>
      <dsp:spPr>
        <a:xfrm>
          <a:off x="2077131" y="1183981"/>
          <a:ext cx="756327" cy="58832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 10</a:t>
          </a:r>
        </a:p>
      </dsp:txBody>
      <dsp:txXfrm>
        <a:off x="2077131" y="1183981"/>
        <a:ext cx="756327" cy="588320"/>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3.xml"/><Relationship Id="rId3" Type="http://schemas.openxmlformats.org/officeDocument/2006/relationships/image" Target="../media/image11.png"/><Relationship Id="rId7" Type="http://schemas.openxmlformats.org/officeDocument/2006/relationships/chart" Target="../charts/chart8.xml"/><Relationship Id="rId12"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7.xml"/><Relationship Id="rId11" Type="http://schemas.openxmlformats.org/officeDocument/2006/relationships/image" Target="../media/image10.png"/><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Basket Analysis Project</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11-24-2022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Shelby Wendel</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Basket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 Project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6234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61678</xdr:colOff>
      <xdr:row>23</xdr:row>
      <xdr:rowOff>64112</xdr:rowOff>
    </xdr:from>
    <xdr:to>
      <xdr:col>8</xdr:col>
      <xdr:colOff>222249</xdr:colOff>
      <xdr:row>26</xdr:row>
      <xdr:rowOff>107952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14478" y="3874112"/>
          <a:ext cx="1354371" cy="602640"/>
          <a:chOff x="1105247" y="94243"/>
          <a:chExt cx="844712"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05247"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32929" y="3771903"/>
          <a:ext cx="1353821" cy="5968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48429" y="3843273"/>
          <a:ext cx="1394887" cy="4698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2</xdr:col>
      <xdr:colOff>209550</xdr:colOff>
      <xdr:row>8</xdr:row>
      <xdr:rowOff>171450</xdr:rowOff>
    </xdr:from>
    <xdr:to>
      <xdr:col>10</xdr:col>
      <xdr:colOff>483870</xdr:colOff>
      <xdr:row>30</xdr:row>
      <xdr:rowOff>179070</xdr:rowOff>
    </xdr:to>
    <xdr:pic>
      <xdr:nvPicPr>
        <xdr:cNvPr id="7" name="Picture 6">
          <a:extLst>
            <a:ext uri="{FF2B5EF4-FFF2-40B4-BE49-F238E27FC236}">
              <a16:creationId xmlns:a16="http://schemas.microsoft.com/office/drawing/2014/main" id="{B9E0BE58-F3F6-22BC-A829-00DBD39348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5850" y="1619250"/>
          <a:ext cx="5074920" cy="3989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485775</xdr:colOff>
      <xdr:row>36</xdr:row>
      <xdr:rowOff>0</xdr:rowOff>
    </xdr:from>
    <xdr:to>
      <xdr:col>10</xdr:col>
      <xdr:colOff>472440</xdr:colOff>
      <xdr:row>58</xdr:row>
      <xdr:rowOff>53340</xdr:rowOff>
    </xdr:to>
    <xdr:pic>
      <xdr:nvPicPr>
        <xdr:cNvPr id="11" name="Picture 10">
          <a:extLst>
            <a:ext uri="{FF2B5EF4-FFF2-40B4-BE49-F238E27FC236}">
              <a16:creationId xmlns:a16="http://schemas.microsoft.com/office/drawing/2014/main" id="{143CE4BF-6D94-9F69-C1B0-03CAC8E353C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0" y="6515100"/>
          <a:ext cx="5387340" cy="4034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200025</xdr:colOff>
      <xdr:row>96</xdr:row>
      <xdr:rowOff>66675</xdr:rowOff>
    </xdr:from>
    <xdr:to>
      <xdr:col>10</xdr:col>
      <xdr:colOff>596265</xdr:colOff>
      <xdr:row>124</xdr:row>
      <xdr:rowOff>60960</xdr:rowOff>
    </xdr:to>
    <xdr:pic>
      <xdr:nvPicPr>
        <xdr:cNvPr id="13" name="Picture 12">
          <a:extLst>
            <a:ext uri="{FF2B5EF4-FFF2-40B4-BE49-F238E27FC236}">
              <a16:creationId xmlns:a16="http://schemas.microsoft.com/office/drawing/2014/main" id="{964AB0A4-E72A-4789-4D9B-69AF269C8BC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76325" y="11649075"/>
          <a:ext cx="5196840" cy="5061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314325</xdr:colOff>
      <xdr:row>65</xdr:row>
      <xdr:rowOff>9525</xdr:rowOff>
    </xdr:from>
    <xdr:to>
      <xdr:col>10</xdr:col>
      <xdr:colOff>466725</xdr:colOff>
      <xdr:row>87</xdr:row>
      <xdr:rowOff>108585</xdr:rowOff>
    </xdr:to>
    <xdr:pic>
      <xdr:nvPicPr>
        <xdr:cNvPr id="15" name="Picture 14">
          <a:extLst>
            <a:ext uri="{FF2B5EF4-FFF2-40B4-BE49-F238E27FC236}">
              <a16:creationId xmlns:a16="http://schemas.microsoft.com/office/drawing/2014/main" id="{919FE154-E151-C288-2344-15F6E9CCF86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90550" y="11772900"/>
          <a:ext cx="5553075" cy="4080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130</xdr:row>
      <xdr:rowOff>0</xdr:rowOff>
    </xdr:from>
    <xdr:to>
      <xdr:col>11</xdr:col>
      <xdr:colOff>68580</xdr:colOff>
      <xdr:row>152</xdr:row>
      <xdr:rowOff>91440</xdr:rowOff>
    </xdr:to>
    <xdr:pic>
      <xdr:nvPicPr>
        <xdr:cNvPr id="17" name="Picture 16">
          <a:extLst>
            <a:ext uri="{FF2B5EF4-FFF2-40B4-BE49-F238E27FC236}">
              <a16:creationId xmlns:a16="http://schemas.microsoft.com/office/drawing/2014/main" id="{6090ADAB-99FB-F8E1-FD54-50C86EC611D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76300" y="23774400"/>
          <a:ext cx="5486400" cy="411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323850</xdr:colOff>
      <xdr:row>158</xdr:row>
      <xdr:rowOff>9525</xdr:rowOff>
    </xdr:from>
    <xdr:to>
      <xdr:col>11</xdr:col>
      <xdr:colOff>5715</xdr:colOff>
      <xdr:row>180</xdr:row>
      <xdr:rowOff>100965</xdr:rowOff>
    </xdr:to>
    <xdr:pic>
      <xdr:nvPicPr>
        <xdr:cNvPr id="19" name="Picture 18">
          <a:extLst>
            <a:ext uri="{FF2B5EF4-FFF2-40B4-BE49-F238E27FC236}">
              <a16:creationId xmlns:a16="http://schemas.microsoft.com/office/drawing/2014/main" id="{58E01578-865F-376F-1C52-021665AD9FA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0075" y="28603575"/>
          <a:ext cx="5682615" cy="4072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185</xdr:row>
      <xdr:rowOff>95250</xdr:rowOff>
    </xdr:from>
    <xdr:to>
      <xdr:col>10</xdr:col>
      <xdr:colOff>424815</xdr:colOff>
      <xdr:row>216</xdr:row>
      <xdr:rowOff>133350</xdr:rowOff>
    </xdr:to>
    <xdr:pic>
      <xdr:nvPicPr>
        <xdr:cNvPr id="21" name="Picture 20">
          <a:extLst>
            <a:ext uri="{FF2B5EF4-FFF2-40B4-BE49-F238E27FC236}">
              <a16:creationId xmlns:a16="http://schemas.microsoft.com/office/drawing/2014/main" id="{4655F9FB-05CB-3200-5B82-E64DA3A53B9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04875" y="33575625"/>
          <a:ext cx="5196840" cy="5648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222</xdr:row>
      <xdr:rowOff>0</xdr:rowOff>
    </xdr:from>
    <xdr:to>
      <xdr:col>11</xdr:col>
      <xdr:colOff>396240</xdr:colOff>
      <xdr:row>247</xdr:row>
      <xdr:rowOff>38100</xdr:rowOff>
    </xdr:to>
    <xdr:pic>
      <xdr:nvPicPr>
        <xdr:cNvPr id="23" name="Picture 22">
          <a:extLst>
            <a:ext uri="{FF2B5EF4-FFF2-40B4-BE49-F238E27FC236}">
              <a16:creationId xmlns:a16="http://schemas.microsoft.com/office/drawing/2014/main" id="{96D3D793-F4A1-207A-44D0-08A898D7202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78280" y="40599360"/>
          <a:ext cx="5212080" cy="461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561975</xdr:colOff>
      <xdr:row>252</xdr:row>
      <xdr:rowOff>104775</xdr:rowOff>
    </xdr:from>
    <xdr:to>
      <xdr:col>11</xdr:col>
      <xdr:colOff>358140</xdr:colOff>
      <xdr:row>280</xdr:row>
      <xdr:rowOff>53340</xdr:rowOff>
    </xdr:to>
    <xdr:pic>
      <xdr:nvPicPr>
        <xdr:cNvPr id="25" name="Picture 24">
          <a:extLst>
            <a:ext uri="{FF2B5EF4-FFF2-40B4-BE49-F238E27FC236}">
              <a16:creationId xmlns:a16="http://schemas.microsoft.com/office/drawing/2014/main" id="{176A20A4-78C0-3229-B8C6-73CE165CE97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38275" y="45710475"/>
          <a:ext cx="5196840" cy="5015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284</xdr:row>
      <xdr:rowOff>0</xdr:rowOff>
    </xdr:from>
    <xdr:to>
      <xdr:col>11</xdr:col>
      <xdr:colOff>219075</xdr:colOff>
      <xdr:row>301</xdr:row>
      <xdr:rowOff>9525</xdr:rowOff>
    </xdr:to>
    <xdr:graphicFrame macro="">
      <xdr:nvGraphicFramePr>
        <xdr:cNvPr id="29" name="Chart 28">
          <a:extLst>
            <a:ext uri="{FF2B5EF4-FFF2-40B4-BE49-F238E27FC236}">
              <a16:creationId xmlns:a16="http://schemas.microsoft.com/office/drawing/2014/main" id="{3D8D4801-D44F-4659-98DF-5A0067150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0</xdr:colOff>
      <xdr:row>305</xdr:row>
      <xdr:rowOff>180974</xdr:rowOff>
    </xdr:from>
    <xdr:to>
      <xdr:col>11</xdr:col>
      <xdr:colOff>304800</xdr:colOff>
      <xdr:row>325</xdr:row>
      <xdr:rowOff>9525</xdr:rowOff>
    </xdr:to>
    <xdr:graphicFrame macro="">
      <xdr:nvGraphicFramePr>
        <xdr:cNvPr id="33" name="Chart 32">
          <a:extLst>
            <a:ext uri="{FF2B5EF4-FFF2-40B4-BE49-F238E27FC236}">
              <a16:creationId xmlns:a16="http://schemas.microsoft.com/office/drawing/2014/main" id="{EA74AEF1-1207-401B-9098-A271828AF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600074</xdr:colOff>
      <xdr:row>330</xdr:row>
      <xdr:rowOff>0</xdr:rowOff>
    </xdr:from>
    <xdr:to>
      <xdr:col>11</xdr:col>
      <xdr:colOff>323849</xdr:colOff>
      <xdr:row>346</xdr:row>
      <xdr:rowOff>171450</xdr:rowOff>
    </xdr:to>
    <xdr:graphicFrame macro="">
      <xdr:nvGraphicFramePr>
        <xdr:cNvPr id="35" name="Chart 34">
          <a:extLst>
            <a:ext uri="{FF2B5EF4-FFF2-40B4-BE49-F238E27FC236}">
              <a16:creationId xmlns:a16="http://schemas.microsoft.com/office/drawing/2014/main" id="{3FBD1953-6E3C-4BFE-8764-600A322FB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0</xdr:colOff>
      <xdr:row>348</xdr:row>
      <xdr:rowOff>180974</xdr:rowOff>
    </xdr:from>
    <xdr:to>
      <xdr:col>11</xdr:col>
      <xdr:colOff>314325</xdr:colOff>
      <xdr:row>367</xdr:row>
      <xdr:rowOff>85724</xdr:rowOff>
    </xdr:to>
    <xdr:graphicFrame macro="">
      <xdr:nvGraphicFramePr>
        <xdr:cNvPr id="37" name="Chart 36">
          <a:extLst>
            <a:ext uri="{FF2B5EF4-FFF2-40B4-BE49-F238E27FC236}">
              <a16:creationId xmlns:a16="http://schemas.microsoft.com/office/drawing/2014/main" id="{F2D13271-297B-474A-B86D-E2BA31A00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1065045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3</xdr:col>
      <xdr:colOff>57150</xdr:colOff>
      <xdr:row>18</xdr:row>
      <xdr:rowOff>152400</xdr:rowOff>
    </xdr:from>
    <xdr:to>
      <xdr:col>6</xdr:col>
      <xdr:colOff>274320</xdr:colOff>
      <xdr:row>39</xdr:row>
      <xdr:rowOff>160020</xdr:rowOff>
    </xdr:to>
    <xdr:pic>
      <xdr:nvPicPr>
        <xdr:cNvPr id="9" name="Picture 8">
          <a:extLst>
            <a:ext uri="{FF2B5EF4-FFF2-40B4-BE49-F238E27FC236}">
              <a16:creationId xmlns:a16="http://schemas.microsoft.com/office/drawing/2014/main" id="{E50735B3-6E4D-4287-A81F-F88CDCBB56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57675" y="3590925"/>
          <a:ext cx="5074920" cy="3989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571500</xdr:colOff>
      <xdr:row>19</xdr:row>
      <xdr:rowOff>66675</xdr:rowOff>
    </xdr:from>
    <xdr:to>
      <xdr:col>14</xdr:col>
      <xdr:colOff>64856</xdr:colOff>
      <xdr:row>40</xdr:row>
      <xdr:rowOff>121127</xdr:rowOff>
    </xdr:to>
    <xdr:pic>
      <xdr:nvPicPr>
        <xdr:cNvPr id="11" name="Picture 10">
          <a:extLst>
            <a:ext uri="{FF2B5EF4-FFF2-40B4-BE49-F238E27FC236}">
              <a16:creationId xmlns:a16="http://schemas.microsoft.com/office/drawing/2014/main" id="{5635B249-915A-4D1A-83CF-55C85FD44B6A}"/>
            </a:ext>
          </a:extLst>
        </xdr:cNvPr>
        <xdr:cNvPicPr>
          <a:picLocks noChangeAspect="1"/>
        </xdr:cNvPicPr>
      </xdr:nvPicPr>
      <xdr:blipFill>
        <a:blip xmlns:r="http://schemas.openxmlformats.org/officeDocument/2006/relationships" r:embed="rId3"/>
        <a:stretch>
          <a:fillRect/>
        </a:stretch>
      </xdr:blipFill>
      <xdr:spPr>
        <a:xfrm>
          <a:off x="10258425" y="3686175"/>
          <a:ext cx="5389331" cy="4035902"/>
        </a:xfrm>
        <a:prstGeom prst="rect">
          <a:avLst/>
        </a:prstGeom>
      </xdr:spPr>
    </xdr:pic>
    <xdr:clientData/>
  </xdr:twoCellAnchor>
  <xdr:twoCellAnchor>
    <xdr:from>
      <xdr:col>9</xdr:col>
      <xdr:colOff>304800</xdr:colOff>
      <xdr:row>46</xdr:row>
      <xdr:rowOff>133350</xdr:rowOff>
    </xdr:from>
    <xdr:to>
      <xdr:col>16</xdr:col>
      <xdr:colOff>314325</xdr:colOff>
      <xdr:row>61</xdr:row>
      <xdr:rowOff>95250</xdr:rowOff>
    </xdr:to>
    <xdr:graphicFrame macro="">
      <xdr:nvGraphicFramePr>
        <xdr:cNvPr id="12" name="Chart 11">
          <a:extLst>
            <a:ext uri="{FF2B5EF4-FFF2-40B4-BE49-F238E27FC236}">
              <a16:creationId xmlns:a16="http://schemas.microsoft.com/office/drawing/2014/main" id="{03862FA6-9055-10FF-A541-2FA2AE978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1066799</xdr:colOff>
      <xdr:row>75</xdr:row>
      <xdr:rowOff>142875</xdr:rowOff>
    </xdr:from>
    <xdr:to>
      <xdr:col>13</xdr:col>
      <xdr:colOff>200024</xdr:colOff>
      <xdr:row>92</xdr:row>
      <xdr:rowOff>123824</xdr:rowOff>
    </xdr:to>
    <xdr:graphicFrame macro="">
      <xdr:nvGraphicFramePr>
        <xdr:cNvPr id="13" name="Chart 12">
          <a:extLst>
            <a:ext uri="{FF2B5EF4-FFF2-40B4-BE49-F238E27FC236}">
              <a16:creationId xmlns:a16="http://schemas.microsoft.com/office/drawing/2014/main" id="{04C47AA1-54C0-8469-1403-B13E93FCC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9525</xdr:colOff>
      <xdr:row>108</xdr:row>
      <xdr:rowOff>47625</xdr:rowOff>
    </xdr:from>
    <xdr:to>
      <xdr:col>5</xdr:col>
      <xdr:colOff>1323975</xdr:colOff>
      <xdr:row>121</xdr:row>
      <xdr:rowOff>76200</xdr:rowOff>
    </xdr:to>
    <xdr:graphicFrame macro="">
      <xdr:nvGraphicFramePr>
        <xdr:cNvPr id="10" name="Chart 9">
          <a:extLst>
            <a:ext uri="{FF2B5EF4-FFF2-40B4-BE49-F238E27FC236}">
              <a16:creationId xmlns:a16="http://schemas.microsoft.com/office/drawing/2014/main" id="{BAEF754E-9841-C5AC-BEE0-B57D976BD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161925</xdr:colOff>
      <xdr:row>108</xdr:row>
      <xdr:rowOff>38100</xdr:rowOff>
    </xdr:from>
    <xdr:to>
      <xdr:col>12</xdr:col>
      <xdr:colOff>123825</xdr:colOff>
      <xdr:row>121</xdr:row>
      <xdr:rowOff>66675</xdr:rowOff>
    </xdr:to>
    <xdr:graphicFrame macro="">
      <xdr:nvGraphicFramePr>
        <xdr:cNvPr id="14" name="Chart 13">
          <a:extLst>
            <a:ext uri="{FF2B5EF4-FFF2-40B4-BE49-F238E27FC236}">
              <a16:creationId xmlns:a16="http://schemas.microsoft.com/office/drawing/2014/main" id="{917C6D53-3887-9A29-7560-6EFCA87FE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28575</xdr:colOff>
      <xdr:row>140</xdr:row>
      <xdr:rowOff>28575</xdr:rowOff>
    </xdr:from>
    <xdr:to>
      <xdr:col>5</xdr:col>
      <xdr:colOff>1343025</xdr:colOff>
      <xdr:row>153</xdr:row>
      <xdr:rowOff>93345</xdr:rowOff>
    </xdr:to>
    <xdr:graphicFrame macro="">
      <xdr:nvGraphicFramePr>
        <xdr:cNvPr id="18" name="Chart 17">
          <a:extLst>
            <a:ext uri="{FF2B5EF4-FFF2-40B4-BE49-F238E27FC236}">
              <a16:creationId xmlns:a16="http://schemas.microsoft.com/office/drawing/2014/main" id="{AD83774A-3BA2-47F0-A496-B80102A10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733425</xdr:colOff>
      <xdr:row>164</xdr:row>
      <xdr:rowOff>165735</xdr:rowOff>
    </xdr:from>
    <xdr:to>
      <xdr:col>10</xdr:col>
      <xdr:colOff>295275</xdr:colOff>
      <xdr:row>178</xdr:row>
      <xdr:rowOff>142875</xdr:rowOff>
    </xdr:to>
    <xdr:graphicFrame macro="">
      <xdr:nvGraphicFramePr>
        <xdr:cNvPr id="19" name="Chart 18">
          <a:extLst>
            <a:ext uri="{FF2B5EF4-FFF2-40B4-BE49-F238E27FC236}">
              <a16:creationId xmlns:a16="http://schemas.microsoft.com/office/drawing/2014/main" id="{1E8A1F1A-ADDA-7D78-97E4-FDD44EC65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457200</xdr:colOff>
      <xdr:row>164</xdr:row>
      <xdr:rowOff>152400</xdr:rowOff>
    </xdr:from>
    <xdr:to>
      <xdr:col>18</xdr:col>
      <xdr:colOff>228600</xdr:colOff>
      <xdr:row>180</xdr:row>
      <xdr:rowOff>0</xdr:rowOff>
    </xdr:to>
    <xdr:graphicFrame macro="">
      <xdr:nvGraphicFramePr>
        <xdr:cNvPr id="20" name="Chart 19">
          <a:extLst>
            <a:ext uri="{FF2B5EF4-FFF2-40B4-BE49-F238E27FC236}">
              <a16:creationId xmlns:a16="http://schemas.microsoft.com/office/drawing/2014/main" id="{0C1382C4-2C15-B215-2BF5-9366CA6BC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5</xdr:col>
      <xdr:colOff>447675</xdr:colOff>
      <xdr:row>193</xdr:row>
      <xdr:rowOff>28575</xdr:rowOff>
    </xdr:from>
    <xdr:to>
      <xdr:col>11</xdr:col>
      <xdr:colOff>34290</xdr:colOff>
      <xdr:row>219</xdr:row>
      <xdr:rowOff>158115</xdr:rowOff>
    </xdr:to>
    <xdr:pic>
      <xdr:nvPicPr>
        <xdr:cNvPr id="22" name="Picture 21">
          <a:extLst>
            <a:ext uri="{FF2B5EF4-FFF2-40B4-BE49-F238E27FC236}">
              <a16:creationId xmlns:a16="http://schemas.microsoft.com/office/drawing/2014/main" id="{76305DDA-9AE5-4FD9-AE9D-1722964D126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419975" y="36480750"/>
          <a:ext cx="5196840" cy="5015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161924</xdr:colOff>
      <xdr:row>194</xdr:row>
      <xdr:rowOff>85725</xdr:rowOff>
    </xdr:from>
    <xdr:to>
      <xdr:col>21</xdr:col>
      <xdr:colOff>66674</xdr:colOff>
      <xdr:row>211</xdr:row>
      <xdr:rowOff>171450</xdr:rowOff>
    </xdr:to>
    <xdr:graphicFrame macro="">
      <xdr:nvGraphicFramePr>
        <xdr:cNvPr id="23" name="Chart 22">
          <a:extLst>
            <a:ext uri="{FF2B5EF4-FFF2-40B4-BE49-F238E27FC236}">
              <a16:creationId xmlns:a16="http://schemas.microsoft.com/office/drawing/2014/main" id="{E3BBCFB7-42A0-5FF0-DFE2-2BD194AB2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266700</xdr:colOff>
      <xdr:row>243</xdr:row>
      <xdr:rowOff>123825</xdr:rowOff>
    </xdr:from>
    <xdr:to>
      <xdr:col>9</xdr:col>
      <xdr:colOff>790575</xdr:colOff>
      <xdr:row>258</xdr:row>
      <xdr:rowOff>152400</xdr:rowOff>
    </xdr:to>
    <xdr:graphicFrame macro="">
      <xdr:nvGraphicFramePr>
        <xdr:cNvPr id="24" name="Chart 23">
          <a:extLst>
            <a:ext uri="{FF2B5EF4-FFF2-40B4-BE49-F238E27FC236}">
              <a16:creationId xmlns:a16="http://schemas.microsoft.com/office/drawing/2014/main" id="{8387EBC0-8094-87AF-8D55-F24C86770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12</xdr:col>
      <xdr:colOff>171450</xdr:colOff>
      <xdr:row>244</xdr:row>
      <xdr:rowOff>28575</xdr:rowOff>
    </xdr:from>
    <xdr:to>
      <xdr:col>18</xdr:col>
      <xdr:colOff>510540</xdr:colOff>
      <xdr:row>268</xdr:row>
      <xdr:rowOff>66675</xdr:rowOff>
    </xdr:to>
    <xdr:pic>
      <xdr:nvPicPr>
        <xdr:cNvPr id="26" name="Picture 25">
          <a:extLst>
            <a:ext uri="{FF2B5EF4-FFF2-40B4-BE49-F238E27FC236}">
              <a16:creationId xmlns:a16="http://schemas.microsoft.com/office/drawing/2014/main" id="{8A07F074-9761-49E5-92D8-205B6C3FB53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239875" y="46072425"/>
          <a:ext cx="5196840" cy="45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aabd827b2fef165/Documents/CF%20Coursework/Python%20Fundamentals%20for%20Data%20Analysts/10-2022%20Instacart%20Basket%20Analysis/Analysis/Visualizations/customer%20spending%20by%20reg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t="str">
            <v>High spender</v>
          </cell>
          <cell r="C2" t="str">
            <v>Low spender</v>
          </cell>
        </row>
        <row r="3">
          <cell r="A3" t="str">
            <v>Midwest</v>
          </cell>
          <cell r="B3">
            <v>2497034</v>
          </cell>
          <cell r="C3">
            <v>5100291</v>
          </cell>
        </row>
        <row r="4">
          <cell r="A4" t="str">
            <v>Northeast</v>
          </cell>
          <cell r="B4">
            <v>1875170</v>
          </cell>
          <cell r="C4">
            <v>3847566</v>
          </cell>
        </row>
        <row r="5">
          <cell r="A5" t="str">
            <v>South</v>
          </cell>
          <cell r="B5">
            <v>3549625</v>
          </cell>
          <cell r="C5">
            <v>7242260</v>
          </cell>
        </row>
        <row r="6">
          <cell r="A6" t="str">
            <v>West</v>
          </cell>
          <cell r="B6">
            <v>2722093</v>
          </cell>
          <cell r="C6">
            <v>5570820</v>
          </cell>
        </row>
        <row r="21">
          <cell r="F21" t="str">
            <v>% of customers with older children</v>
          </cell>
          <cell r="G21" t="str">
            <v>% of customers with young children</v>
          </cell>
          <cell r="H21" t="str">
            <v>% of customers with no children</v>
          </cell>
        </row>
        <row r="22">
          <cell r="A22" t="str">
            <v>Midwest</v>
          </cell>
          <cell r="F22">
            <v>0.73919360882504792</v>
          </cell>
          <cell r="G22">
            <v>9.7821211640053522E-3</v>
          </cell>
          <cell r="H22">
            <v>0.25102427001094674</v>
          </cell>
        </row>
        <row r="23">
          <cell r="A23" t="str">
            <v>Northeast</v>
          </cell>
          <cell r="F23">
            <v>0.74213170567013464</v>
          </cell>
          <cell r="G23">
            <v>1.0007347175546258E-2</v>
          </cell>
          <cell r="H23">
            <v>0.24786094715431906</v>
          </cell>
        </row>
        <row r="24">
          <cell r="A24" t="str">
            <v>South</v>
          </cell>
          <cell r="F24">
            <v>0.73948910978699833</v>
          </cell>
          <cell r="G24">
            <v>1.0108582572691533E-2</v>
          </cell>
          <cell r="H24">
            <v>0.25040230764031013</v>
          </cell>
        </row>
        <row r="25">
          <cell r="A25" t="str">
            <v>West</v>
          </cell>
          <cell r="F25">
            <v>0.74044353719150469</v>
          </cell>
          <cell r="G25">
            <v>9.7276134517152082E-3</v>
          </cell>
          <cell r="H25">
            <v>0.24982884935678012</v>
          </cell>
        </row>
        <row r="35">
          <cell r="E35" t="str">
            <v>%non-vegan customers</v>
          </cell>
          <cell r="F35" t="str">
            <v>% vegan customers</v>
          </cell>
        </row>
        <row r="36">
          <cell r="A36" t="str">
            <v>Midwest</v>
          </cell>
          <cell r="E36">
            <v>0.22105778781915009</v>
          </cell>
          <cell r="F36">
            <v>0.77894221218084991</v>
          </cell>
        </row>
        <row r="37">
          <cell r="A37" t="str">
            <v>Northeast</v>
          </cell>
          <cell r="E37">
            <v>0.2217117729567212</v>
          </cell>
          <cell r="F37">
            <v>0.77828822704327882</v>
          </cell>
        </row>
        <row r="38">
          <cell r="A38" t="str">
            <v>South</v>
          </cell>
          <cell r="E38">
            <v>0.22119341034971984</v>
          </cell>
          <cell r="F38">
            <v>0.77880658965028016</v>
          </cell>
        </row>
        <row r="39">
          <cell r="A39" t="str">
            <v>West</v>
          </cell>
          <cell r="E39">
            <v>0.22179786197619925</v>
          </cell>
          <cell r="F39">
            <v>0.77820213802380078</v>
          </cell>
        </row>
        <row r="49">
          <cell r="H49" t="str">
            <v>%college age</v>
          </cell>
          <cell r="I49" t="str">
            <v>%young adult</v>
          </cell>
          <cell r="J49" t="str">
            <v>%middle age adult</v>
          </cell>
          <cell r="K49" t="str">
            <v>%late career adult</v>
          </cell>
          <cell r="L49" t="str">
            <v>%senior</v>
          </cell>
        </row>
        <row r="50">
          <cell r="A50" t="str">
            <v>Midwest</v>
          </cell>
          <cell r="H50">
            <v>0.18928776853873602</v>
          </cell>
          <cell r="I50">
            <v>0.15736258243936763</v>
          </cell>
          <cell r="J50">
            <v>0.16401329640198581</v>
          </cell>
          <cell r="K50">
            <v>0.16030903943128702</v>
          </cell>
          <cell r="L50">
            <v>0.32902731318862349</v>
          </cell>
        </row>
        <row r="51">
          <cell r="A51" t="str">
            <v>Northeast</v>
          </cell>
          <cell r="H51">
            <v>0.189997196384282</v>
          </cell>
          <cell r="I51">
            <v>0.15729805663600627</v>
          </cell>
          <cell r="J51">
            <v>0.15948992377542204</v>
          </cell>
          <cell r="K51">
            <v>0.1575578224867793</v>
          </cell>
          <cell r="L51">
            <v>0.33565700071751037</v>
          </cell>
        </row>
        <row r="52">
          <cell r="A52" t="str">
            <v>South</v>
          </cell>
          <cell r="H52">
            <v>0.19314956525731047</v>
          </cell>
          <cell r="I52">
            <v>0.16230958549975683</v>
          </cell>
          <cell r="J52">
            <v>0.15773149047079055</v>
          </cell>
          <cell r="K52">
            <v>0.15568468636473032</v>
          </cell>
          <cell r="L52">
            <v>0.33112467240741184</v>
          </cell>
        </row>
        <row r="53">
          <cell r="A53" t="str">
            <v>West</v>
          </cell>
          <cell r="H53">
            <v>0.18938994239436799</v>
          </cell>
          <cell r="I53">
            <v>0.15706250125810783</v>
          </cell>
          <cell r="J53">
            <v>0.15997207994295978</v>
          </cell>
          <cell r="K53">
            <v>0.162063904569204</v>
          </cell>
          <cell r="L53">
            <v>0.3315115718353604</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0F2145-2E69-430B-82D6-B9AAD50318B5}" name="Table2" displayName="Table2" ref="D47:G68" totalsRowShown="0">
  <autoFilter ref="D47:G68" xr:uid="{DF0F2145-2E69-430B-82D6-B9AAD50318B5}"/>
  <tableColumns count="4">
    <tableColumn id="1" xr3:uid="{803534D1-D454-4B43-86C5-08B40EC89108}" name="rank" dataDxfId="5"/>
    <tableColumn id="2" xr3:uid="{1C0E7360-AD1F-409F-B920-D1E74E96B04F}" name="department_id" dataDxfId="4"/>
    <tableColumn id="3" xr3:uid="{B85E2D32-A9A8-4B8A-AD31-A6F1DF7094C4}" name="department" dataDxfId="3"/>
    <tableColumn id="4" xr3:uid="{7C6C3AE9-0AED-4DCF-8299-FB54F2D1986B}" name="number of orders"/>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C822C0-7ADD-4E6C-9CE6-874C73DB510F}" name="Table3" displayName="Table3" ref="D77:E80" totalsRowShown="0">
  <autoFilter ref="D77:E80" xr:uid="{59C822C0-7ADD-4E6C-9CE6-874C73DB510F}"/>
  <tableColumns count="2">
    <tableColumn id="1" xr3:uid="{C431F2BB-064B-4F90-82D5-ECF218630994}" name="Customer loyalty"/>
    <tableColumn id="2" xr3:uid="{553EFDAB-ED70-4683-99E1-26433EFB09C5}" name="Number of customer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69E2B4-0AC8-439F-9732-2499F458440B}" name="Table1" displayName="Table1" ref="D124:I127" totalsRowShown="0">
  <autoFilter ref="D124:I127" xr:uid="{6469E2B4-0AC8-439F-9732-2499F458440B}"/>
  <tableColumns count="6">
    <tableColumn id="1" xr3:uid="{8266E61B-6E1F-4493-A4D8-F5085D37A732}" name="loyalty_flag"/>
    <tableColumn id="2" xr3:uid="{28AC36CD-CF8C-4828-A8FC-7A02B47B255D}" name="High spender"/>
    <tableColumn id="3" xr3:uid="{2B8DB564-2554-411D-80F4-CABEED97899B}" name="Low spender"/>
    <tableColumn id="4" xr3:uid="{D4F1CD89-F812-4CFA-883F-7DA55ABB2B96}" name="Total customers" dataDxfId="2">
      <calculatedColumnFormula>SUM(Table1[[#This Row],[High spender]:[Low spender]])</calculatedColumnFormula>
    </tableColumn>
    <tableColumn id="5" xr3:uid="{D456B468-1D29-4966-AFD7-6B308FC910AD}" name="% High spender" dataCellStyle="Percent">
      <calculatedColumnFormula>Table1[[#This Row],[High spender]]/Table1[[#This Row],[Total customers]]</calculatedColumnFormula>
    </tableColumn>
    <tableColumn id="6" xr3:uid="{FC18FEA4-9AF3-496D-9EAB-0B9070C6DD2F}" name="%Low spender" dataCellStyle="Percent">
      <calculatedColumnFormula>Table1[[#This Row],[Low spender]]/Table1[[#This Row],[Total customers]]</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D99755-CD8E-4AE6-865F-FEBC15F8424B}" name="Table4" displayName="Table4" ref="D130:K133" totalsRowShown="0">
  <autoFilter ref="D130:K133" xr:uid="{84D99755-CD8E-4AE6-865F-FEBC15F8424B}"/>
  <tableColumns count="8">
    <tableColumn id="1" xr3:uid="{0658662B-DAAC-42F9-81C7-9ECBFD350877}" name="loyalty_flag"/>
    <tableColumn id="2" xr3:uid="{D481E3AE-55E5-4FD0-9A00-732931C2C88F}" name="Frequent customer"/>
    <tableColumn id="3" xr3:uid="{95E09CA6-B539-43FF-8188-128CF55E4070}" name="Non-frequent customer"/>
    <tableColumn id="4" xr3:uid="{A3A1E337-EC11-493D-8A50-6884E2BF3C2B}" name="Regular customer"/>
    <tableColumn id="5" xr3:uid="{1D7EE2C8-9958-4926-A251-59D18C333713}" name="Total customers" dataDxfId="1">
      <calculatedColumnFormula>SUM(Table4[[#This Row],[Frequent customer]:[Regular customer]])</calculatedColumnFormula>
    </tableColumn>
    <tableColumn id="6" xr3:uid="{E031F92A-8481-4FE5-A19C-7F3A1075AE5D}" name="% Frequent customer" dataCellStyle="Percent">
      <calculatedColumnFormula>Table4[[#This Row],[Frequent customer]]/Table4[[#This Row],[Total customers]]</calculatedColumnFormula>
    </tableColumn>
    <tableColumn id="7" xr3:uid="{51A1A0DB-6937-4070-BE97-F85A5C41E745}" name="%Non-frequent customer" dataCellStyle="Percent">
      <calculatedColumnFormula>Table4[[#This Row],[Non-frequent customer]]/Table4[[#This Row],[Total customers]]</calculatedColumnFormula>
    </tableColumn>
    <tableColumn id="8" xr3:uid="{B6D84DF8-9EC2-438E-A137-8A8E7848D530}" name="% Regular customer" dataCellStyle="Percent">
      <calculatedColumnFormula>Table4[[#This Row],[Regular customer]]/Table4[[#This Row],[Total customers]]</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7901F5-721E-4C6A-8EB7-7D538F87B8BB}" name="Table5" displayName="Table5" ref="D166:E169" totalsRowShown="0">
  <autoFilter ref="D166:E169" xr:uid="{967901F5-721E-4C6A-8EB7-7D538F87B8BB}"/>
  <tableColumns count="2">
    <tableColumn id="1" xr3:uid="{5A77B29D-63F7-4E62-A0E6-8B9F1BB60BA1}" name="family_status"/>
    <tableColumn id="2" xr3:uid="{435FB4B5-2D3C-432F-8804-02294DE5D5EE}" name="number of orders"/>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3225B90-23FA-4C64-9F1F-467733E2879F}" name="Table6" displayName="Table6" ref="D172:E175" totalsRowShown="0">
  <autoFilter ref="D172:E175" xr:uid="{43225B90-23FA-4C64-9F1F-467733E2879F}"/>
  <tableColumns count="2">
    <tableColumn id="1" xr3:uid="{F3638AEA-49F7-4E4D-A891-55AF5E4CF385}" name="family_status"/>
    <tableColumn id="2" xr3:uid="{4DB50857-271F-4EF1-9483-EAD961C90C73}" name="avg_ expenditure" dataCellStyle="Currency"/>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83D1C71-14DC-4309-A22B-D1C522DF7990}" name="Table7" displayName="Table7" ref="F223:G228" totalsRowShown="0">
  <autoFilter ref="F223:G228" xr:uid="{983D1C71-14DC-4309-A22B-D1C522DF7990}"/>
  <tableColumns count="2">
    <tableColumn id="1" xr3:uid="{2EE57AD9-DD52-49A7-8AA6-2CEC033714E1}" name="age_category"/>
    <tableColumn id="2" xr3:uid="{2C1F7CAF-1B97-4A03-A274-28EEC157000E}" name="avg_expenditure" dataDxfId="0" dataCellStyle="Currency"/>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BC91AA-C7C3-4F6A-B0FF-3BAEE163BC2E}" name="Table8" displayName="Table8" ref="D245:E247" totalsRowShown="0">
  <autoFilter ref="D245:E247" xr:uid="{C1BC91AA-C7C3-4F6A-B0FF-3BAEE163BC2E}"/>
  <tableColumns count="2">
    <tableColumn id="1" xr3:uid="{C97B6852-4393-4114-9238-6CA15A30CB8E}" name="vegan_status"/>
    <tableColumn id="2" xr3:uid="{CD1904A9-653E-4589-85AF-59DC9C83BBEB}" name="avg_expenditure"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5.bin"/><Relationship Id="rId6" Type="http://schemas.openxmlformats.org/officeDocument/2006/relationships/table" Target="../tables/table4.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6"/>
  <sheetViews>
    <sheetView showGridLines="0" zoomScale="80" zoomScaleNormal="80" workbookViewId="0">
      <selection activeCell="B26" sqref="B26"/>
    </sheetView>
  </sheetViews>
  <sheetFormatPr defaultColWidth="8.77734375" defaultRowHeight="14.4"/>
  <sheetData>
    <row r="13" spans="2:2" ht="15.6">
      <c r="B13" s="14" t="s">
        <v>0</v>
      </c>
    </row>
    <row r="14" spans="2:2">
      <c r="B14" s="13" t="s">
        <v>15</v>
      </c>
    </row>
    <row r="15" spans="2:2">
      <c r="B15" s="13" t="s">
        <v>16</v>
      </c>
    </row>
    <row r="16" spans="2:2">
      <c r="B16" s="13" t="s">
        <v>17</v>
      </c>
    </row>
    <row r="17" spans="2:2">
      <c r="B17" s="13" t="s">
        <v>18</v>
      </c>
    </row>
    <row r="18" spans="2:2">
      <c r="B18" s="13" t="s">
        <v>20</v>
      </c>
    </row>
    <row r="19" spans="2:2">
      <c r="B19" s="13" t="s">
        <v>24</v>
      </c>
    </row>
    <row r="22" spans="2:2">
      <c r="B22" t="s">
        <v>25</v>
      </c>
    </row>
    <row r="23" spans="2:2">
      <c r="B23" t="s">
        <v>26</v>
      </c>
    </row>
    <row r="25" spans="2:2">
      <c r="B25" t="s">
        <v>27</v>
      </c>
    </row>
    <row r="26" spans="2:2">
      <c r="B26" t="s">
        <v>28</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AD29"/>
  <sheetViews>
    <sheetView showGridLines="0" zoomScale="60" zoomScaleNormal="60" workbookViewId="0">
      <selection activeCell="K36" sqref="K36"/>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15" t="s">
        <v>19</v>
      </c>
    </row>
    <row r="2" spans="25:25" ht="16.2">
      <c r="Y2" s="15"/>
    </row>
    <row r="6" spans="25:25" ht="8.5500000000000007" customHeight="1"/>
    <row r="25" spans="8:30">
      <c r="H25" s="1" t="s">
        <v>29</v>
      </c>
      <c r="N25" s="1" t="s">
        <v>30</v>
      </c>
      <c r="U25" s="1" t="s">
        <v>31</v>
      </c>
    </row>
    <row r="26" spans="8:30" ht="18">
      <c r="AD26" s="24"/>
    </row>
    <row r="29" spans="8:30" ht="21">
      <c r="AD29" s="25"/>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3"/>
  <sheetViews>
    <sheetView showGridLines="0" zoomScale="80" zoomScaleNormal="80" workbookViewId="0">
      <selection activeCell="D9" sqref="D9"/>
    </sheetView>
  </sheetViews>
  <sheetFormatPr defaultColWidth="8.77734375" defaultRowHeight="14.4"/>
  <cols>
    <col min="1" max="1" width="4.6640625" customWidth="1"/>
    <col min="2" max="2" width="22.33203125" customWidth="1"/>
    <col min="3" max="3" width="50.21875" customWidth="1"/>
    <col min="4" max="4" width="48.44140625" bestFit="1" customWidth="1"/>
    <col min="5" max="5" width="35.33203125" customWidth="1"/>
  </cols>
  <sheetData>
    <row r="1" spans="2:9">
      <c r="I1" s="16" t="s">
        <v>19</v>
      </c>
    </row>
    <row r="5" spans="2:9" ht="15" thickBot="1"/>
    <row r="6" spans="2:9" ht="24.45" customHeight="1" thickTop="1" thickBot="1">
      <c r="B6" s="4" t="s">
        <v>6</v>
      </c>
      <c r="C6" s="5" t="s">
        <v>7</v>
      </c>
      <c r="D6" s="5" t="s">
        <v>8</v>
      </c>
      <c r="E6" s="6" t="s">
        <v>9</v>
      </c>
    </row>
    <row r="7" spans="2:9" ht="87" thickTop="1">
      <c r="B7" s="29" t="s">
        <v>10</v>
      </c>
      <c r="C7" s="30" t="s">
        <v>35</v>
      </c>
      <c r="D7" s="31" t="s">
        <v>59</v>
      </c>
      <c r="E7" s="32" t="s">
        <v>36</v>
      </c>
    </row>
    <row r="8" spans="2:9">
      <c r="B8" s="26" t="s">
        <v>11</v>
      </c>
      <c r="C8" s="27" t="s">
        <v>33</v>
      </c>
      <c r="D8" s="49" t="s">
        <v>64</v>
      </c>
      <c r="E8" s="28" t="s">
        <v>32</v>
      </c>
    </row>
    <row r="9" spans="2:9">
      <c r="B9" s="7" t="s">
        <v>12</v>
      </c>
      <c r="C9" s="8" t="s">
        <v>34</v>
      </c>
      <c r="D9" s="8" t="s">
        <v>37</v>
      </c>
      <c r="E9" s="9" t="s">
        <v>36</v>
      </c>
    </row>
    <row r="10" spans="2:9">
      <c r="B10" s="7" t="s">
        <v>13</v>
      </c>
      <c r="C10" s="8" t="s">
        <v>34</v>
      </c>
      <c r="D10" s="8" t="s">
        <v>37</v>
      </c>
      <c r="E10" s="9" t="s">
        <v>36</v>
      </c>
    </row>
    <row r="11" spans="2:9">
      <c r="B11" s="7"/>
      <c r="C11" s="8"/>
      <c r="D11" s="8"/>
      <c r="E11" s="9"/>
    </row>
    <row r="12" spans="2:9" ht="15" thickBot="1">
      <c r="B12" s="10"/>
      <c r="C12" s="11"/>
      <c r="D12" s="11"/>
      <c r="E12" s="12"/>
    </row>
    <row r="13" spans="2:9"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45"/>
  <sheetViews>
    <sheetView showGridLines="0" zoomScale="80" zoomScaleNormal="80" workbookViewId="0">
      <selection activeCell="E8" sqref="E8"/>
    </sheetView>
  </sheetViews>
  <sheetFormatPr defaultColWidth="8.77734375" defaultRowHeight="14.4"/>
  <cols>
    <col min="1" max="1" width="4.44140625" customWidth="1"/>
    <col min="2" max="2" width="28.5546875" customWidth="1"/>
    <col min="3" max="3" width="29.77734375" customWidth="1"/>
    <col min="4" max="4" width="26.5546875" customWidth="1"/>
    <col min="5" max="5" width="47.5546875" customWidth="1"/>
    <col min="8" max="8" width="70.6640625" bestFit="1" customWidth="1"/>
  </cols>
  <sheetData>
    <row r="1" spans="2:8">
      <c r="H1" s="16" t="s">
        <v>19</v>
      </c>
    </row>
    <row r="5" spans="2:8" ht="15" thickBot="1"/>
    <row r="6" spans="2:8" ht="22.95" customHeight="1" thickTop="1" thickBot="1">
      <c r="B6" s="4" t="s">
        <v>1</v>
      </c>
      <c r="C6" s="5" t="s">
        <v>2</v>
      </c>
      <c r="D6" s="5" t="s">
        <v>3</v>
      </c>
      <c r="E6" s="6" t="s">
        <v>4</v>
      </c>
    </row>
    <row r="7" spans="2:8" ht="29.4" thickTop="1">
      <c r="B7" s="40" t="s">
        <v>42</v>
      </c>
      <c r="C7" s="41"/>
      <c r="D7" s="41"/>
      <c r="E7" s="42" t="s">
        <v>63</v>
      </c>
    </row>
    <row r="8" spans="2:8" ht="28.8">
      <c r="B8" s="39" t="s">
        <v>43</v>
      </c>
      <c r="C8" s="37"/>
      <c r="D8" s="38"/>
      <c r="E8" s="36" t="s">
        <v>62</v>
      </c>
    </row>
    <row r="9" spans="2:8" ht="28.8">
      <c r="B9" s="43"/>
      <c r="C9" s="46" t="s">
        <v>40</v>
      </c>
      <c r="D9" s="44"/>
      <c r="E9" s="45" t="s">
        <v>61</v>
      </c>
    </row>
    <row r="10" spans="2:8" ht="28.8">
      <c r="B10" s="2"/>
      <c r="C10" s="35" t="s">
        <v>44</v>
      </c>
      <c r="D10" s="20"/>
      <c r="E10" s="34" t="s">
        <v>41</v>
      </c>
    </row>
    <row r="11" spans="2:8" ht="43.2">
      <c r="B11" s="2"/>
      <c r="C11" s="33"/>
      <c r="D11" s="47" t="s">
        <v>45</v>
      </c>
      <c r="E11" s="34" t="s">
        <v>60</v>
      </c>
    </row>
    <row r="12" spans="2:8">
      <c r="B12" s="2"/>
      <c r="C12" s="22"/>
      <c r="D12" s="20" t="s">
        <v>46</v>
      </c>
      <c r="E12" s="68" t="s">
        <v>58</v>
      </c>
    </row>
    <row r="13" spans="2:8">
      <c r="B13" s="2"/>
      <c r="C13" s="22"/>
      <c r="D13" s="20" t="s">
        <v>38</v>
      </c>
      <c r="E13" s="69"/>
    </row>
    <row r="14" spans="2:8">
      <c r="B14" s="2"/>
      <c r="C14" s="22"/>
      <c r="D14" s="20" t="s">
        <v>39</v>
      </c>
      <c r="E14" s="69"/>
    </row>
    <row r="15" spans="2:8">
      <c r="B15" s="2"/>
      <c r="C15" s="22"/>
      <c r="D15" s="20" t="s">
        <v>47</v>
      </c>
      <c r="E15" s="69"/>
    </row>
    <row r="16" spans="2:8">
      <c r="B16" s="2"/>
      <c r="C16" s="22"/>
      <c r="D16" s="20" t="s">
        <v>48</v>
      </c>
      <c r="E16" s="69"/>
    </row>
    <row r="17" spans="2:8">
      <c r="B17" s="2"/>
      <c r="C17" s="22"/>
      <c r="D17" s="20" t="s">
        <v>49</v>
      </c>
      <c r="E17" s="69"/>
    </row>
    <row r="18" spans="2:8">
      <c r="B18" s="2"/>
      <c r="C18" s="22"/>
      <c r="D18" s="20" t="s">
        <v>50</v>
      </c>
      <c r="E18" s="69"/>
    </row>
    <row r="19" spans="2:8">
      <c r="B19" s="2"/>
      <c r="C19" s="22"/>
      <c r="D19" s="20" t="s">
        <v>51</v>
      </c>
      <c r="E19" s="69"/>
    </row>
    <row r="20" spans="2:8">
      <c r="B20" s="2"/>
      <c r="C20" s="22"/>
      <c r="D20" s="20" t="s">
        <v>52</v>
      </c>
      <c r="E20" s="69"/>
    </row>
    <row r="21" spans="2:8">
      <c r="B21" s="2"/>
      <c r="C21" s="22"/>
      <c r="D21" s="20" t="s">
        <v>46</v>
      </c>
      <c r="E21" s="69"/>
    </row>
    <row r="22" spans="2:8">
      <c r="B22" s="2"/>
      <c r="C22" s="22"/>
      <c r="D22" s="20" t="s">
        <v>53</v>
      </c>
      <c r="E22" s="69"/>
    </row>
    <row r="23" spans="2:8">
      <c r="B23" s="2"/>
      <c r="C23" s="22"/>
      <c r="D23" s="20" t="s">
        <v>54</v>
      </c>
      <c r="E23" s="69"/>
    </row>
    <row r="24" spans="2:8">
      <c r="B24" s="2"/>
      <c r="C24" s="22"/>
      <c r="D24" s="20" t="s">
        <v>55</v>
      </c>
      <c r="E24" s="69"/>
    </row>
    <row r="25" spans="2:8">
      <c r="B25" s="2"/>
      <c r="C25" s="22"/>
      <c r="D25" s="20" t="s">
        <v>56</v>
      </c>
      <c r="E25" s="69"/>
    </row>
    <row r="26" spans="2:8" ht="15" thickBot="1">
      <c r="B26" s="3"/>
      <c r="C26" s="23"/>
      <c r="D26" s="21" t="s">
        <v>57</v>
      </c>
      <c r="E26" s="70"/>
    </row>
    <row r="27" spans="2:8" ht="15" thickTop="1"/>
    <row r="31" spans="2:8">
      <c r="H31" s="48"/>
    </row>
    <row r="32" spans="2:8">
      <c r="H32" s="48"/>
    </row>
    <row r="33" spans="8:8">
      <c r="H33" s="48"/>
    </row>
    <row r="34" spans="8:8">
      <c r="H34" s="48"/>
    </row>
    <row r="35" spans="8:8">
      <c r="H35" s="48"/>
    </row>
    <row r="36" spans="8:8">
      <c r="H36" s="48"/>
    </row>
    <row r="37" spans="8:8">
      <c r="H37" s="48"/>
    </row>
    <row r="38" spans="8:8">
      <c r="H38" s="48"/>
    </row>
    <row r="39" spans="8:8">
      <c r="H39" s="48"/>
    </row>
    <row r="40" spans="8:8">
      <c r="H40" s="48"/>
    </row>
    <row r="41" spans="8:8">
      <c r="H41" s="48"/>
    </row>
    <row r="42" spans="8:8">
      <c r="H42" s="48"/>
    </row>
    <row r="43" spans="8:8">
      <c r="H43" s="48"/>
    </row>
    <row r="44" spans="8:8">
      <c r="H44" s="48"/>
    </row>
    <row r="45" spans="8:8">
      <c r="H45" s="48"/>
    </row>
  </sheetData>
  <mergeCells count="1">
    <mergeCell ref="E12:E26"/>
  </mergeCells>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44"/>
  <sheetViews>
    <sheetView showGridLines="0" topLeftCell="A2" zoomScale="80" zoomScaleNormal="80" workbookViewId="0">
      <selection activeCell="H15" sqref="H15"/>
    </sheetView>
  </sheetViews>
  <sheetFormatPr defaultColWidth="8.77734375" defaultRowHeight="14.4"/>
  <cols>
    <col min="1" max="1" width="4.33203125" customWidth="1"/>
    <col min="2" max="2" width="19.33203125" customWidth="1"/>
    <col min="3" max="3" width="21.5546875" bestFit="1" customWidth="1"/>
    <col min="4" max="4" width="31" bestFit="1" customWidth="1"/>
    <col min="5" max="5" width="51.6640625" customWidth="1"/>
    <col min="6" max="6" width="33.44140625" bestFit="1" customWidth="1"/>
  </cols>
  <sheetData>
    <row r="1" spans="2:11">
      <c r="K1" s="16" t="s">
        <v>19</v>
      </c>
    </row>
    <row r="5" spans="2:11" ht="15" thickBot="1"/>
    <row r="6" spans="2:11" ht="21.45" customHeight="1" thickTop="1" thickBot="1">
      <c r="B6" s="4" t="s">
        <v>6</v>
      </c>
      <c r="C6" s="5" t="s">
        <v>5</v>
      </c>
      <c r="D6" s="5" t="s">
        <v>14</v>
      </c>
      <c r="E6" s="6" t="s">
        <v>23</v>
      </c>
    </row>
    <row r="7" spans="2:11" ht="29.4" thickTop="1">
      <c r="B7" s="51" t="s">
        <v>65</v>
      </c>
      <c r="C7" s="52" t="s">
        <v>66</v>
      </c>
      <c r="D7" s="52" t="s">
        <v>55</v>
      </c>
      <c r="E7" s="50" t="s">
        <v>67</v>
      </c>
    </row>
    <row r="8" spans="2:11" ht="43.2">
      <c r="B8" s="51" t="s">
        <v>65</v>
      </c>
      <c r="C8" s="27" t="s">
        <v>68</v>
      </c>
      <c r="D8" s="27" t="s">
        <v>47</v>
      </c>
      <c r="E8" s="53" t="s">
        <v>73</v>
      </c>
    </row>
    <row r="9" spans="2:11" ht="72">
      <c r="B9" s="51" t="s">
        <v>65</v>
      </c>
      <c r="C9" s="27" t="s">
        <v>77</v>
      </c>
      <c r="D9" s="27" t="s">
        <v>48</v>
      </c>
      <c r="E9" s="53" t="s">
        <v>78</v>
      </c>
    </row>
    <row r="10" spans="2:11" ht="43.2">
      <c r="B10" s="51" t="s">
        <v>65</v>
      </c>
      <c r="C10" s="27" t="s">
        <v>83</v>
      </c>
      <c r="D10" s="27" t="s">
        <v>84</v>
      </c>
      <c r="E10" s="53" t="s">
        <v>85</v>
      </c>
    </row>
    <row r="11" spans="2:11" ht="28.8">
      <c r="B11" s="51" t="s">
        <v>65</v>
      </c>
      <c r="C11" s="27" t="s">
        <v>89</v>
      </c>
      <c r="D11" s="27" t="s">
        <v>55</v>
      </c>
      <c r="E11" s="53" t="s">
        <v>90</v>
      </c>
    </row>
    <row r="12" spans="2:11" ht="57.6">
      <c r="B12" s="51" t="s">
        <v>65</v>
      </c>
      <c r="C12" s="27" t="s">
        <v>100</v>
      </c>
      <c r="D12" s="54" t="s">
        <v>101</v>
      </c>
      <c r="E12" s="55" t="s">
        <v>102</v>
      </c>
    </row>
    <row r="13" spans="2:11" ht="28.8">
      <c r="B13" s="51" t="s">
        <v>65</v>
      </c>
      <c r="C13" s="27" t="s">
        <v>104</v>
      </c>
      <c r="D13" s="54" t="s">
        <v>84</v>
      </c>
      <c r="E13" s="55" t="s">
        <v>105</v>
      </c>
    </row>
    <row r="14" spans="2:11" ht="57.6">
      <c r="B14" s="51" t="s">
        <v>65</v>
      </c>
      <c r="C14" s="27" t="s">
        <v>106</v>
      </c>
      <c r="D14" s="27" t="s">
        <v>125</v>
      </c>
      <c r="E14" s="53" t="s">
        <v>128</v>
      </c>
    </row>
    <row r="15" spans="2:11" ht="28.8">
      <c r="B15" s="51" t="s">
        <v>65</v>
      </c>
      <c r="C15" s="27" t="s">
        <v>107</v>
      </c>
      <c r="D15" s="27" t="s">
        <v>54</v>
      </c>
      <c r="E15" s="53" t="s">
        <v>127</v>
      </c>
    </row>
    <row r="16" spans="2:11" ht="57.6">
      <c r="B16" s="26" t="s">
        <v>65</v>
      </c>
      <c r="C16" s="27" t="s">
        <v>108</v>
      </c>
      <c r="D16" s="58" t="s">
        <v>56</v>
      </c>
      <c r="E16" s="59" t="s">
        <v>126</v>
      </c>
    </row>
    <row r="17" spans="2:6">
      <c r="B17" s="7"/>
      <c r="C17" s="8"/>
      <c r="D17" s="18"/>
      <c r="E17" s="9"/>
    </row>
    <row r="18" spans="2:6">
      <c r="B18" s="7"/>
      <c r="C18" s="8"/>
      <c r="D18" s="18"/>
      <c r="E18" s="9"/>
    </row>
    <row r="19" spans="2:6">
      <c r="B19" s="7"/>
      <c r="C19" s="8"/>
      <c r="D19" s="18"/>
      <c r="E19" s="9"/>
    </row>
    <row r="20" spans="2:6" ht="15" thickBot="1">
      <c r="B20" s="10"/>
      <c r="C20" s="11"/>
      <c r="D20" s="19"/>
      <c r="E20" s="12"/>
    </row>
    <row r="21" spans="2:6" ht="15" thickTop="1"/>
    <row r="22" spans="2:6">
      <c r="B22" s="56" t="s">
        <v>69</v>
      </c>
      <c r="C22" s="56"/>
      <c r="D22" s="57" t="s">
        <v>70</v>
      </c>
      <c r="E22" s="56" t="s">
        <v>109</v>
      </c>
      <c r="F22" s="57" t="s">
        <v>110</v>
      </c>
    </row>
    <row r="23" spans="2:6">
      <c r="B23" s="56"/>
      <c r="C23" s="56"/>
      <c r="D23" s="57" t="s">
        <v>71</v>
      </c>
      <c r="E23" s="56"/>
      <c r="F23" s="57" t="s">
        <v>111</v>
      </c>
    </row>
    <row r="24" spans="2:6">
      <c r="B24" s="56"/>
      <c r="C24" s="56"/>
      <c r="D24" s="57" t="s">
        <v>72</v>
      </c>
      <c r="E24" s="56"/>
      <c r="F24" s="57"/>
    </row>
    <row r="25" spans="2:6">
      <c r="B25" s="56"/>
      <c r="C25" s="56"/>
      <c r="D25" s="57"/>
      <c r="E25" s="56" t="s">
        <v>112</v>
      </c>
      <c r="F25" s="57" t="s">
        <v>113</v>
      </c>
    </row>
    <row r="26" spans="2:6">
      <c r="B26" s="56" t="s">
        <v>103</v>
      </c>
      <c r="C26" s="56"/>
      <c r="D26" s="57" t="s">
        <v>74</v>
      </c>
      <c r="E26" s="56"/>
      <c r="F26" s="57" t="s">
        <v>114</v>
      </c>
    </row>
    <row r="27" spans="2:6">
      <c r="B27" s="56"/>
      <c r="C27" s="56"/>
      <c r="D27" s="57" t="s">
        <v>75</v>
      </c>
      <c r="E27" s="56"/>
      <c r="F27" s="57" t="s">
        <v>115</v>
      </c>
    </row>
    <row r="28" spans="2:6">
      <c r="B28" s="56"/>
      <c r="C28" s="56"/>
      <c r="D28" s="57" t="s">
        <v>76</v>
      </c>
      <c r="E28" s="56"/>
      <c r="F28" s="57"/>
    </row>
    <row r="29" spans="2:6">
      <c r="B29" s="56"/>
      <c r="C29" s="56"/>
      <c r="D29" s="57"/>
      <c r="E29" s="56" t="s">
        <v>119</v>
      </c>
      <c r="F29" s="57" t="s">
        <v>116</v>
      </c>
    </row>
    <row r="30" spans="2:6">
      <c r="B30" s="56" t="s">
        <v>82</v>
      </c>
      <c r="C30" s="56"/>
      <c r="D30" s="57" t="s">
        <v>79</v>
      </c>
      <c r="E30" s="56"/>
      <c r="F30" s="57" t="s">
        <v>117</v>
      </c>
    </row>
    <row r="31" spans="2:6">
      <c r="B31" s="56"/>
      <c r="C31" s="56"/>
      <c r="D31" s="57" t="s">
        <v>80</v>
      </c>
      <c r="E31" s="56"/>
      <c r="F31" s="57"/>
    </row>
    <row r="32" spans="2:6">
      <c r="B32" s="56"/>
      <c r="C32" s="56"/>
      <c r="D32" s="57" t="s">
        <v>81</v>
      </c>
      <c r="E32" s="56" t="s">
        <v>118</v>
      </c>
      <c r="F32" s="57" t="s">
        <v>120</v>
      </c>
    </row>
    <row r="33" spans="2:6">
      <c r="B33" s="56"/>
      <c r="C33" s="56"/>
      <c r="D33" s="57"/>
      <c r="E33" s="56"/>
      <c r="F33" s="57" t="s">
        <v>121</v>
      </c>
    </row>
    <row r="34" spans="2:6">
      <c r="B34" s="56" t="s">
        <v>91</v>
      </c>
      <c r="C34" s="56"/>
      <c r="D34" s="57" t="s">
        <v>86</v>
      </c>
      <c r="E34" s="56"/>
      <c r="F34" s="57" t="s">
        <v>122</v>
      </c>
    </row>
    <row r="35" spans="2:6">
      <c r="B35" s="56"/>
      <c r="C35" s="56"/>
      <c r="D35" s="57" t="s">
        <v>87</v>
      </c>
      <c r="E35" s="56"/>
      <c r="F35" s="57" t="s">
        <v>123</v>
      </c>
    </row>
    <row r="36" spans="2:6">
      <c r="B36" s="56"/>
      <c r="C36" s="56"/>
      <c r="D36" s="57" t="s">
        <v>88</v>
      </c>
      <c r="E36" s="56"/>
      <c r="F36" s="57" t="s">
        <v>124</v>
      </c>
    </row>
    <row r="37" spans="2:6">
      <c r="B37" s="56"/>
      <c r="C37" s="56"/>
      <c r="D37" s="57"/>
      <c r="E37" s="56"/>
      <c r="F37" s="57"/>
    </row>
    <row r="38" spans="2:6">
      <c r="B38" s="56" t="s">
        <v>94</v>
      </c>
      <c r="C38" s="56"/>
      <c r="D38" s="57" t="s">
        <v>92</v>
      </c>
      <c r="E38" s="56"/>
      <c r="F38" s="57"/>
    </row>
    <row r="39" spans="2:6">
      <c r="B39" s="56"/>
      <c r="C39" s="56"/>
      <c r="D39" s="57" t="s">
        <v>93</v>
      </c>
      <c r="E39" s="56"/>
      <c r="F39" s="57"/>
    </row>
    <row r="40" spans="2:6">
      <c r="B40" s="56"/>
      <c r="C40" s="56"/>
      <c r="D40" s="57"/>
      <c r="E40" s="56"/>
      <c r="F40" s="57"/>
    </row>
    <row r="41" spans="2:6">
      <c r="B41" s="56" t="s">
        <v>95</v>
      </c>
      <c r="C41" s="56"/>
      <c r="D41" s="57" t="s">
        <v>96</v>
      </c>
      <c r="E41" s="56"/>
      <c r="F41" s="57"/>
    </row>
    <row r="42" spans="2:6">
      <c r="B42" s="56"/>
      <c r="C42" s="56"/>
      <c r="D42" s="57" t="s">
        <v>97</v>
      </c>
      <c r="E42" s="56"/>
      <c r="F42" s="57"/>
    </row>
    <row r="43" spans="2:6">
      <c r="B43" s="56"/>
      <c r="C43" s="56"/>
      <c r="D43" s="57" t="s">
        <v>98</v>
      </c>
      <c r="E43" s="56"/>
      <c r="F43" s="57"/>
    </row>
    <row r="44" spans="2:6">
      <c r="B44" s="56"/>
      <c r="C44" s="56"/>
      <c r="D44" s="57" t="s">
        <v>99</v>
      </c>
      <c r="E44" s="56"/>
      <c r="F44" s="57"/>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363"/>
  <sheetViews>
    <sheetView showGridLines="0" topLeftCell="A219" zoomScale="80" zoomScaleNormal="80" workbookViewId="0">
      <selection activeCell="N260" sqref="N260"/>
    </sheetView>
  </sheetViews>
  <sheetFormatPr defaultColWidth="8.77734375" defaultRowHeight="14.4"/>
  <cols>
    <col min="1" max="1" width="4" customWidth="1"/>
    <col min="14" max="14" width="9.33203125" customWidth="1"/>
    <col min="15" max="15" width="24.33203125" customWidth="1"/>
    <col min="16" max="16" width="24.33203125" bestFit="1" customWidth="1"/>
    <col min="17" max="17" width="10.6640625" bestFit="1" customWidth="1"/>
    <col min="18" max="18" width="14.44140625" bestFit="1" customWidth="1"/>
    <col min="19" max="19" width="31.5546875" bestFit="1" customWidth="1"/>
    <col min="20" max="20" width="32.21875" bestFit="1" customWidth="1"/>
    <col min="21" max="21" width="29.109375" customWidth="1"/>
    <col min="22" max="22" width="12.77734375" bestFit="1" customWidth="1"/>
    <col min="23" max="23" width="17.21875" bestFit="1" customWidth="1"/>
    <col min="24" max="24" width="16.77734375" bestFit="1" customWidth="1"/>
    <col min="25" max="25" width="12" bestFit="1" customWidth="1"/>
  </cols>
  <sheetData>
    <row r="1" spans="6:17">
      <c r="Q1" s="16" t="s">
        <v>19</v>
      </c>
    </row>
    <row r="9" spans="6:17">
      <c r="F9" t="s">
        <v>133</v>
      </c>
    </row>
    <row r="11" spans="6:17">
      <c r="M11" t="s">
        <v>131</v>
      </c>
    </row>
    <row r="12" spans="6:17">
      <c r="M12" t="s">
        <v>132</v>
      </c>
    </row>
    <row r="19" spans="1:7">
      <c r="A19" t="s">
        <v>129</v>
      </c>
    </row>
    <row r="32" spans="1:7">
      <c r="G32" t="s">
        <v>130</v>
      </c>
    </row>
    <row r="36" spans="2:13">
      <c r="F36" t="s">
        <v>134</v>
      </c>
    </row>
    <row r="39" spans="2:13">
      <c r="M39" t="s">
        <v>136</v>
      </c>
    </row>
    <row r="40" spans="2:13">
      <c r="M40" t="s">
        <v>137</v>
      </c>
    </row>
    <row r="47" spans="2:13">
      <c r="B47" t="s">
        <v>55</v>
      </c>
    </row>
    <row r="60" spans="7:7">
      <c r="G60" t="s">
        <v>135</v>
      </c>
    </row>
    <row r="65" spans="6:29">
      <c r="F65" t="s">
        <v>141</v>
      </c>
    </row>
    <row r="66" spans="6:29">
      <c r="M66" s="71" t="s">
        <v>142</v>
      </c>
      <c r="N66" s="71"/>
      <c r="O66" s="71"/>
      <c r="P66" s="71"/>
      <c r="Q66" s="71"/>
      <c r="R66" s="71"/>
      <c r="S66" s="71"/>
      <c r="T66" s="71"/>
      <c r="U66" s="71"/>
      <c r="V66" s="71"/>
      <c r="W66" s="71"/>
      <c r="X66" s="71"/>
      <c r="Y66" s="71"/>
      <c r="Z66" s="71"/>
      <c r="AA66" s="71"/>
      <c r="AB66" s="71"/>
      <c r="AC66" s="71"/>
    </row>
    <row r="67" spans="6:29">
      <c r="M67" s="71"/>
      <c r="N67" s="71"/>
      <c r="O67" s="71"/>
      <c r="P67" s="71"/>
      <c r="Q67" s="71"/>
      <c r="R67" s="71"/>
      <c r="S67" s="71"/>
      <c r="T67" s="71"/>
      <c r="U67" s="71"/>
      <c r="V67" s="71"/>
      <c r="W67" s="71"/>
      <c r="X67" s="71"/>
      <c r="Y67" s="71"/>
      <c r="Z67" s="71"/>
      <c r="AA67" s="71"/>
      <c r="AB67" s="71"/>
      <c r="AC67" s="71"/>
    </row>
    <row r="68" spans="6:29" ht="14.4" customHeight="1">
      <c r="M68" s="71"/>
      <c r="N68" s="71"/>
      <c r="O68" s="71"/>
      <c r="P68" s="71"/>
      <c r="Q68" s="71"/>
      <c r="R68" s="71"/>
      <c r="S68" s="71"/>
      <c r="T68" s="71"/>
      <c r="U68" s="71"/>
      <c r="V68" s="71"/>
      <c r="W68" s="71"/>
      <c r="X68" s="71"/>
      <c r="Y68" s="71"/>
      <c r="Z68" s="71"/>
      <c r="AA68" s="71"/>
      <c r="AB68" s="71"/>
      <c r="AC68" s="71"/>
    </row>
    <row r="69" spans="6:29">
      <c r="M69" s="71"/>
      <c r="N69" s="71"/>
      <c r="O69" s="71"/>
      <c r="P69" s="71"/>
      <c r="Q69" s="71"/>
      <c r="R69" s="71"/>
      <c r="S69" s="71"/>
      <c r="T69" s="71"/>
      <c r="U69" s="71"/>
      <c r="V69" s="71"/>
      <c r="W69" s="71"/>
      <c r="X69" s="71"/>
      <c r="Y69" s="71"/>
      <c r="Z69" s="71"/>
      <c r="AA69" s="71"/>
      <c r="AB69" s="71"/>
      <c r="AC69" s="71"/>
    </row>
    <row r="70" spans="6:29">
      <c r="M70" s="71"/>
      <c r="N70" s="71"/>
      <c r="O70" s="71"/>
      <c r="P70" s="71"/>
      <c r="Q70" s="71"/>
      <c r="R70" s="71"/>
      <c r="S70" s="71"/>
      <c r="T70" s="71"/>
      <c r="U70" s="71"/>
      <c r="V70" s="71"/>
      <c r="W70" s="71"/>
      <c r="X70" s="71"/>
      <c r="Y70" s="71"/>
      <c r="Z70" s="71"/>
      <c r="AA70" s="71"/>
      <c r="AB70" s="71"/>
      <c r="AC70" s="71"/>
    </row>
    <row r="96" spans="6:6">
      <c r="F96" t="s">
        <v>138</v>
      </c>
    </row>
    <row r="99" spans="1:29">
      <c r="M99" t="s">
        <v>140</v>
      </c>
    </row>
    <row r="100" spans="1:29">
      <c r="M100" s="71" t="s">
        <v>139</v>
      </c>
      <c r="N100" s="71"/>
      <c r="O100" s="71"/>
      <c r="P100" s="71"/>
      <c r="Q100" s="71"/>
      <c r="R100" s="71"/>
      <c r="S100" s="71"/>
      <c r="T100" s="71"/>
      <c r="U100" s="71"/>
      <c r="V100" s="71"/>
      <c r="W100" s="71"/>
      <c r="X100" s="71"/>
      <c r="Y100" s="71"/>
      <c r="Z100" s="71"/>
      <c r="AA100" s="71"/>
      <c r="AB100" s="71"/>
      <c r="AC100" s="71"/>
    </row>
    <row r="101" spans="1:29">
      <c r="M101" s="71"/>
      <c r="N101" s="71"/>
      <c r="O101" s="71"/>
      <c r="P101" s="71"/>
      <c r="Q101" s="71"/>
      <c r="R101" s="71"/>
      <c r="S101" s="71"/>
      <c r="T101" s="71"/>
      <c r="U101" s="71"/>
      <c r="V101" s="71"/>
      <c r="W101" s="71"/>
      <c r="X101" s="71"/>
      <c r="Y101" s="71"/>
      <c r="Z101" s="71"/>
      <c r="AA101" s="71"/>
      <c r="AB101" s="71"/>
      <c r="AC101" s="71"/>
    </row>
    <row r="102" spans="1:29">
      <c r="M102" s="71"/>
      <c r="N102" s="71"/>
      <c r="O102" s="71"/>
      <c r="P102" s="71"/>
      <c r="Q102" s="71"/>
      <c r="R102" s="71"/>
      <c r="S102" s="71"/>
      <c r="T102" s="71"/>
      <c r="U102" s="71"/>
      <c r="V102" s="71"/>
      <c r="W102" s="71"/>
      <c r="X102" s="71"/>
      <c r="Y102" s="71"/>
      <c r="Z102" s="71"/>
      <c r="AA102" s="71"/>
      <c r="AB102" s="71"/>
      <c r="AC102" s="71"/>
    </row>
    <row r="105" spans="1:29">
      <c r="A105" t="s">
        <v>129</v>
      </c>
    </row>
    <row r="130" spans="6:13">
      <c r="F130" t="s">
        <v>143</v>
      </c>
    </row>
    <row r="132" spans="6:13">
      <c r="M132" t="s">
        <v>144</v>
      </c>
    </row>
    <row r="133" spans="6:13">
      <c r="M133" t="s">
        <v>145</v>
      </c>
    </row>
    <row r="158" spans="7:13">
      <c r="G158" t="s">
        <v>146</v>
      </c>
    </row>
    <row r="159" spans="7:13">
      <c r="M159" t="s">
        <v>147</v>
      </c>
    </row>
    <row r="160" spans="7:13">
      <c r="M160" t="s">
        <v>148</v>
      </c>
    </row>
    <row r="185" spans="6:29">
      <c r="F185" t="s">
        <v>149</v>
      </c>
    </row>
    <row r="188" spans="6:29">
      <c r="M188" s="71" t="s">
        <v>150</v>
      </c>
      <c r="N188" s="71"/>
      <c r="O188" s="71"/>
      <c r="P188" s="71"/>
      <c r="Q188" s="71"/>
      <c r="R188" s="71"/>
      <c r="S188" s="71"/>
      <c r="T188" s="71"/>
      <c r="U188" s="71"/>
      <c r="V188" s="71"/>
      <c r="W188" s="71"/>
      <c r="X188" s="71"/>
      <c r="Y188" s="71"/>
      <c r="Z188" s="71"/>
      <c r="AA188" s="71"/>
      <c r="AB188" s="71"/>
      <c r="AC188" s="71"/>
    </row>
    <row r="189" spans="6:29">
      <c r="M189" s="71"/>
      <c r="N189" s="71"/>
      <c r="O189" s="71"/>
      <c r="P189" s="71"/>
      <c r="Q189" s="71"/>
      <c r="R189" s="71"/>
      <c r="S189" s="71"/>
      <c r="T189" s="71"/>
      <c r="U189" s="71"/>
      <c r="V189" s="71"/>
      <c r="W189" s="71"/>
      <c r="X189" s="71"/>
      <c r="Y189" s="71"/>
      <c r="Z189" s="71"/>
      <c r="AA189" s="71"/>
      <c r="AB189" s="71"/>
      <c r="AC189" s="71"/>
    </row>
    <row r="190" spans="6:29">
      <c r="M190" s="71"/>
      <c r="N190" s="71"/>
      <c r="O190" s="71"/>
      <c r="P190" s="71"/>
      <c r="Q190" s="71"/>
      <c r="R190" s="71"/>
      <c r="S190" s="71"/>
      <c r="T190" s="71"/>
      <c r="U190" s="71"/>
      <c r="V190" s="71"/>
      <c r="W190" s="71"/>
      <c r="X190" s="71"/>
      <c r="Y190" s="71"/>
      <c r="Z190" s="71"/>
      <c r="AA190" s="71"/>
      <c r="AB190" s="71"/>
      <c r="AC190" s="71"/>
    </row>
    <row r="191" spans="6:29">
      <c r="M191" s="71"/>
      <c r="N191" s="71"/>
      <c r="O191" s="71"/>
      <c r="P191" s="71"/>
      <c r="Q191" s="71"/>
      <c r="R191" s="71"/>
      <c r="S191" s="71"/>
      <c r="T191" s="71"/>
      <c r="U191" s="71"/>
      <c r="V191" s="71"/>
      <c r="W191" s="71"/>
      <c r="X191" s="71"/>
      <c r="Y191" s="71"/>
      <c r="Z191" s="71"/>
      <c r="AA191" s="71"/>
      <c r="AB191" s="71"/>
      <c r="AC191" s="71"/>
    </row>
    <row r="222" spans="7:29">
      <c r="G222" t="s">
        <v>151</v>
      </c>
    </row>
    <row r="224" spans="7:29">
      <c r="N224" s="71" t="s">
        <v>152</v>
      </c>
      <c r="O224" s="71"/>
      <c r="P224" s="71"/>
      <c r="Q224" s="71"/>
      <c r="R224" s="71"/>
      <c r="S224" s="71"/>
      <c r="T224" s="71"/>
      <c r="U224" s="71"/>
      <c r="V224" s="71"/>
      <c r="W224" s="71"/>
      <c r="X224" s="71"/>
      <c r="Y224" s="71"/>
      <c r="Z224" s="71"/>
      <c r="AA224" s="71"/>
      <c r="AB224" s="71"/>
      <c r="AC224" s="71"/>
    </row>
    <row r="225" spans="14:29">
      <c r="N225" s="71"/>
      <c r="O225" s="71"/>
      <c r="P225" s="71"/>
      <c r="Q225" s="71"/>
      <c r="R225" s="71"/>
      <c r="S225" s="71"/>
      <c r="T225" s="71"/>
      <c r="U225" s="71"/>
      <c r="V225" s="71"/>
      <c r="W225" s="71"/>
      <c r="X225" s="71"/>
      <c r="Y225" s="71"/>
      <c r="Z225" s="71"/>
      <c r="AA225" s="71"/>
      <c r="AB225" s="71"/>
      <c r="AC225" s="71"/>
    </row>
    <row r="226" spans="14:29">
      <c r="N226" s="71"/>
      <c r="O226" s="71"/>
      <c r="P226" s="71"/>
      <c r="Q226" s="71"/>
      <c r="R226" s="71"/>
      <c r="S226" s="71"/>
      <c r="T226" s="71"/>
      <c r="U226" s="71"/>
      <c r="V226" s="71"/>
      <c r="W226" s="71"/>
      <c r="X226" s="71"/>
      <c r="Y226" s="71"/>
      <c r="Z226" s="71"/>
      <c r="AA226" s="71"/>
      <c r="AB226" s="71"/>
      <c r="AC226" s="71"/>
    </row>
    <row r="227" spans="14:29">
      <c r="N227" s="71"/>
      <c r="O227" s="71"/>
      <c r="P227" s="71"/>
      <c r="Q227" s="71"/>
      <c r="R227" s="71"/>
      <c r="S227" s="71"/>
      <c r="T227" s="71"/>
      <c r="U227" s="71"/>
      <c r="V227" s="71"/>
      <c r="W227" s="71"/>
      <c r="X227" s="71"/>
      <c r="Y227" s="71"/>
      <c r="Z227" s="71"/>
      <c r="AA227" s="71"/>
      <c r="AB227" s="71"/>
      <c r="AC227" s="71"/>
    </row>
    <row r="252" spans="7:29">
      <c r="G252" t="s">
        <v>242</v>
      </c>
    </row>
    <row r="255" spans="7:29">
      <c r="N255" s="71" t="s">
        <v>243</v>
      </c>
      <c r="O255" s="71"/>
      <c r="P255" s="71"/>
      <c r="Q255" s="71"/>
      <c r="R255" s="71"/>
      <c r="S255" s="71"/>
      <c r="T255" s="71"/>
      <c r="U255" s="71"/>
      <c r="V255" s="71"/>
      <c r="W255" s="71"/>
      <c r="X255" s="71"/>
      <c r="Y255" s="71"/>
      <c r="Z255" s="71"/>
      <c r="AA255" s="71"/>
      <c r="AB255" s="71"/>
      <c r="AC255" s="71"/>
    </row>
    <row r="256" spans="7:29">
      <c r="N256" s="71"/>
      <c r="O256" s="71"/>
      <c r="P256" s="71"/>
      <c r="Q256" s="71"/>
      <c r="R256" s="71"/>
      <c r="S256" s="71"/>
      <c r="T256" s="71"/>
      <c r="U256" s="71"/>
      <c r="V256" s="71"/>
      <c r="W256" s="71"/>
      <c r="X256" s="71"/>
      <c r="Y256" s="71"/>
      <c r="Z256" s="71"/>
      <c r="AA256" s="71"/>
      <c r="AB256" s="71"/>
      <c r="AC256" s="71"/>
    </row>
    <row r="257" spans="14:29">
      <c r="N257" s="71"/>
      <c r="O257" s="71"/>
      <c r="P257" s="71"/>
      <c r="Q257" s="71"/>
      <c r="R257" s="71"/>
      <c r="S257" s="71"/>
      <c r="T257" s="71"/>
      <c r="U257" s="71"/>
      <c r="V257" s="71"/>
      <c r="W257" s="71"/>
      <c r="X257" s="71"/>
      <c r="Y257" s="71"/>
      <c r="Z257" s="71"/>
      <c r="AA257" s="71"/>
      <c r="AB257" s="71"/>
      <c r="AC257" s="71"/>
    </row>
    <row r="258" spans="14:29">
      <c r="N258" s="71"/>
      <c r="O258" s="71"/>
      <c r="P258" s="71"/>
      <c r="Q258" s="71"/>
      <c r="R258" s="71"/>
      <c r="S258" s="71"/>
      <c r="T258" s="71"/>
      <c r="U258" s="71"/>
      <c r="V258" s="71"/>
      <c r="W258" s="71"/>
      <c r="X258" s="71"/>
      <c r="Y258" s="71"/>
      <c r="Z258" s="71"/>
      <c r="AA258" s="71"/>
      <c r="AB258" s="71"/>
      <c r="AC258" s="71"/>
    </row>
    <row r="259" spans="14:29">
      <c r="N259" s="71"/>
      <c r="O259" s="71"/>
      <c r="P259" s="71"/>
      <c r="Q259" s="71"/>
      <c r="R259" s="71"/>
      <c r="S259" s="71"/>
      <c r="T259" s="71"/>
      <c r="U259" s="71"/>
      <c r="V259" s="71"/>
      <c r="W259" s="71"/>
      <c r="X259" s="71"/>
      <c r="Y259" s="71"/>
      <c r="Z259" s="71"/>
      <c r="AA259" s="71"/>
      <c r="AB259" s="71"/>
      <c r="AC259" s="71"/>
    </row>
    <row r="285" spans="14:14">
      <c r="N285" t="s">
        <v>153</v>
      </c>
    </row>
    <row r="289" spans="14:25">
      <c r="N289" t="s">
        <v>154</v>
      </c>
    </row>
    <row r="290" spans="14:25">
      <c r="O290" s="60"/>
      <c r="P290" s="60"/>
      <c r="Q290" s="60"/>
      <c r="R290" s="60"/>
      <c r="S290" s="60"/>
    </row>
    <row r="291" spans="14:25">
      <c r="N291" t="s">
        <v>156</v>
      </c>
      <c r="O291" s="60" t="s">
        <v>168</v>
      </c>
      <c r="P291" s="60" t="s">
        <v>169</v>
      </c>
      <c r="Q291" s="60" t="s">
        <v>170</v>
      </c>
      <c r="R291" s="60" t="s">
        <v>171</v>
      </c>
      <c r="S291" s="60" t="s">
        <v>172</v>
      </c>
      <c r="T291" s="65" t="s">
        <v>173</v>
      </c>
      <c r="U291" s="60" t="s">
        <v>174</v>
      </c>
      <c r="V291" s="60" t="s">
        <v>175</v>
      </c>
      <c r="W291" s="60" t="s">
        <v>176</v>
      </c>
      <c r="X291" s="60" t="s">
        <v>177</v>
      </c>
      <c r="Y291" s="60" t="s">
        <v>178</v>
      </c>
    </row>
    <row r="292" spans="14:25">
      <c r="N292" t="s">
        <v>164</v>
      </c>
      <c r="O292" s="60">
        <v>1355838</v>
      </c>
      <c r="P292" s="60">
        <v>1127163</v>
      </c>
      <c r="Q292" s="60">
        <v>1174801</v>
      </c>
      <c r="R292" s="60">
        <v>1148268</v>
      </c>
      <c r="S292" s="60">
        <v>2356770</v>
      </c>
      <c r="T292" s="60">
        <v>7162840</v>
      </c>
      <c r="U292" s="72">
        <v>0.18928776853873602</v>
      </c>
      <c r="V292" s="72">
        <v>0.15736258243936763</v>
      </c>
      <c r="W292" s="72">
        <v>0.16401329640198581</v>
      </c>
      <c r="X292" s="72">
        <v>0.16030903943128702</v>
      </c>
      <c r="Y292" s="72">
        <v>0.32902731318862349</v>
      </c>
    </row>
    <row r="293" spans="14:25">
      <c r="N293" t="s">
        <v>165</v>
      </c>
      <c r="O293" s="60">
        <v>1023984</v>
      </c>
      <c r="P293" s="60">
        <v>847753</v>
      </c>
      <c r="Q293" s="60">
        <v>859566</v>
      </c>
      <c r="R293" s="60">
        <v>849153</v>
      </c>
      <c r="S293" s="60">
        <v>1809013</v>
      </c>
      <c r="T293" s="60">
        <v>5389469</v>
      </c>
      <c r="U293" s="72">
        <v>0.189997196384282</v>
      </c>
      <c r="V293" s="72">
        <v>0.15729805663600627</v>
      </c>
      <c r="W293" s="72">
        <v>0.15948992377542204</v>
      </c>
      <c r="X293" s="72">
        <v>0.1575578224867793</v>
      </c>
      <c r="Y293" s="72">
        <v>0.33565700071751037</v>
      </c>
    </row>
    <row r="294" spans="14:25">
      <c r="N294" t="s">
        <v>166</v>
      </c>
      <c r="O294" s="60">
        <v>1960651</v>
      </c>
      <c r="P294" s="60">
        <v>1647596</v>
      </c>
      <c r="Q294" s="60">
        <v>1601124</v>
      </c>
      <c r="R294" s="60">
        <v>1580347</v>
      </c>
      <c r="S294" s="60">
        <v>3361229</v>
      </c>
      <c r="T294" s="60">
        <v>10150947</v>
      </c>
      <c r="U294" s="72">
        <v>0.19314956525731047</v>
      </c>
      <c r="V294" s="72">
        <v>0.16230958549975683</v>
      </c>
      <c r="W294" s="72">
        <v>0.15773149047079055</v>
      </c>
      <c r="X294" s="72">
        <v>0.15568468636473032</v>
      </c>
      <c r="Y294" s="72">
        <v>0.33112467240741184</v>
      </c>
    </row>
    <row r="295" spans="14:25">
      <c r="N295" t="s">
        <v>167</v>
      </c>
      <c r="O295" s="60">
        <v>1477130</v>
      </c>
      <c r="P295" s="60">
        <v>1224995</v>
      </c>
      <c r="Q295" s="60">
        <v>1247688</v>
      </c>
      <c r="R295" s="60">
        <v>1264003</v>
      </c>
      <c r="S295" s="60">
        <v>2585595</v>
      </c>
      <c r="T295" s="60">
        <v>7799411</v>
      </c>
      <c r="U295" s="72">
        <v>0.18938994239436799</v>
      </c>
      <c r="V295" s="72">
        <v>0.15706250125810783</v>
      </c>
      <c r="W295" s="72">
        <v>0.15997207994295978</v>
      </c>
      <c r="X295" s="72">
        <v>0.162063904569204</v>
      </c>
      <c r="Y295" s="72">
        <v>0.3315115718353604</v>
      </c>
    </row>
    <row r="296" spans="14:25">
      <c r="O296" s="60"/>
      <c r="P296" s="60"/>
      <c r="Q296" s="60"/>
      <c r="R296" s="60"/>
      <c r="S296" s="60"/>
    </row>
    <row r="297" spans="14:25">
      <c r="O297" s="60"/>
      <c r="P297" s="60"/>
      <c r="Q297" s="60"/>
      <c r="R297" s="60"/>
      <c r="S297" s="60"/>
    </row>
    <row r="307" spans="14:14">
      <c r="N307" t="s">
        <v>179</v>
      </c>
    </row>
    <row r="317" spans="14:14">
      <c r="N317" t="s">
        <v>192</v>
      </c>
    </row>
    <row r="322" spans="14:21">
      <c r="N322" t="s">
        <v>155</v>
      </c>
    </row>
    <row r="323" spans="14:21">
      <c r="N323" t="s">
        <v>156</v>
      </c>
      <c r="O323" t="s">
        <v>157</v>
      </c>
      <c r="P323" t="s">
        <v>158</v>
      </c>
      <c r="Q323" t="s">
        <v>159</v>
      </c>
      <c r="R323" t="s">
        <v>160</v>
      </c>
      <c r="S323" t="s">
        <v>161</v>
      </c>
      <c r="T323" t="s">
        <v>162</v>
      </c>
      <c r="U323" t="s">
        <v>163</v>
      </c>
    </row>
    <row r="324" spans="14:21">
      <c r="N324" t="s">
        <v>164</v>
      </c>
      <c r="O324">
        <v>5367664</v>
      </c>
      <c r="P324">
        <v>71033</v>
      </c>
      <c r="Q324">
        <v>1822816</v>
      </c>
      <c r="R324">
        <f>SUM(O324,P324,Q324,)</f>
        <v>7261513</v>
      </c>
      <c r="S324" s="63">
        <f>O324/R324</f>
        <v>0.73919360882504792</v>
      </c>
      <c r="T324" s="63">
        <f>P324/R324</f>
        <v>9.7821211640053522E-3</v>
      </c>
      <c r="U324" s="63">
        <f>Q324/R324</f>
        <v>0.25102427001094674</v>
      </c>
    </row>
    <row r="325" spans="14:21">
      <c r="N325" t="s">
        <v>165</v>
      </c>
      <c r="O325">
        <v>4055516</v>
      </c>
      <c r="P325">
        <v>54687</v>
      </c>
      <c r="Q325">
        <v>1354482</v>
      </c>
      <c r="R325">
        <f t="shared" ref="R325:R327" si="0">SUM(O325,P325,Q325,)</f>
        <v>5464685</v>
      </c>
      <c r="S325" s="63">
        <f t="shared" ref="S325:S327" si="1">O325/R325</f>
        <v>0.74213170567013464</v>
      </c>
      <c r="T325" s="63">
        <f t="shared" ref="T325:T327" si="2">P325/R325</f>
        <v>1.0007347175546258E-2</v>
      </c>
      <c r="U325" s="63">
        <f t="shared" ref="U325:U326" si="3">Q325/R325</f>
        <v>0.24786094715431906</v>
      </c>
    </row>
    <row r="326" spans="14:21">
      <c r="N326" t="s">
        <v>166</v>
      </c>
      <c r="O326">
        <v>7624975</v>
      </c>
      <c r="P326">
        <v>104231</v>
      </c>
      <c r="Q326">
        <v>2581933</v>
      </c>
      <c r="R326">
        <f t="shared" si="0"/>
        <v>10311139</v>
      </c>
      <c r="S326" s="63">
        <f t="shared" si="1"/>
        <v>0.73948910978699833</v>
      </c>
      <c r="T326" s="63">
        <f t="shared" si="2"/>
        <v>1.0108582572691533E-2</v>
      </c>
      <c r="U326" s="63">
        <f t="shared" si="3"/>
        <v>0.25040230764031013</v>
      </c>
    </row>
    <row r="327" spans="14:21">
      <c r="N327" t="s">
        <v>167</v>
      </c>
      <c r="O327">
        <v>5869664</v>
      </c>
      <c r="P327">
        <v>77113</v>
      </c>
      <c r="Q327">
        <v>1980450</v>
      </c>
      <c r="R327">
        <f t="shared" si="0"/>
        <v>7927227</v>
      </c>
      <c r="S327" s="63">
        <f t="shared" si="1"/>
        <v>0.74044353719150469</v>
      </c>
      <c r="T327" s="63">
        <f t="shared" si="2"/>
        <v>9.7276134517152082E-3</v>
      </c>
      <c r="U327" s="63">
        <f>Q327/R327</f>
        <v>0.24982884935678012</v>
      </c>
    </row>
    <row r="328" spans="14:21">
      <c r="S328" s="63"/>
      <c r="T328" s="63"/>
      <c r="U328" s="63"/>
    </row>
    <row r="332" spans="14:21">
      <c r="N332" t="s">
        <v>180</v>
      </c>
    </row>
    <row r="336" spans="14:21">
      <c r="N336" t="s">
        <v>190</v>
      </c>
    </row>
    <row r="340" spans="14:16">
      <c r="N340" t="s">
        <v>187</v>
      </c>
    </row>
    <row r="341" spans="14:16">
      <c r="N341" t="s">
        <v>156</v>
      </c>
      <c r="O341" t="s">
        <v>188</v>
      </c>
      <c r="P341" t="s">
        <v>189</v>
      </c>
    </row>
    <row r="342" spans="14:16">
      <c r="N342" t="s">
        <v>164</v>
      </c>
      <c r="O342">
        <v>2497034</v>
      </c>
      <c r="P342">
        <v>5100291</v>
      </c>
    </row>
    <row r="343" spans="14:16">
      <c r="N343" t="s">
        <v>165</v>
      </c>
      <c r="O343">
        <v>1875170</v>
      </c>
      <c r="P343">
        <v>3847566</v>
      </c>
    </row>
    <row r="344" spans="14:16">
      <c r="N344" t="s">
        <v>166</v>
      </c>
      <c r="O344">
        <v>3549625</v>
      </c>
      <c r="P344">
        <v>7242260</v>
      </c>
    </row>
    <row r="345" spans="14:16">
      <c r="N345" t="s">
        <v>167</v>
      </c>
      <c r="O345">
        <v>2722093</v>
      </c>
      <c r="P345">
        <v>5570820</v>
      </c>
    </row>
    <row r="351" spans="14:16">
      <c r="N351" t="s">
        <v>181</v>
      </c>
    </row>
    <row r="356" spans="14:19">
      <c r="N356" t="s">
        <v>191</v>
      </c>
    </row>
    <row r="358" spans="14:19">
      <c r="N358" t="s">
        <v>182</v>
      </c>
    </row>
    <row r="359" spans="14:19">
      <c r="N359" t="s">
        <v>156</v>
      </c>
      <c r="O359" t="s">
        <v>183</v>
      </c>
      <c r="P359" t="s">
        <v>184</v>
      </c>
      <c r="Q359" t="s">
        <v>160</v>
      </c>
      <c r="R359" t="s">
        <v>185</v>
      </c>
      <c r="S359" t="s">
        <v>186</v>
      </c>
    </row>
    <row r="360" spans="14:19">
      <c r="N360" t="s">
        <v>164</v>
      </c>
      <c r="O360">
        <v>1605214</v>
      </c>
      <c r="P360">
        <v>5656299</v>
      </c>
      <c r="Q360">
        <f>SUM(O360,P360)</f>
        <v>7261513</v>
      </c>
      <c r="R360" s="63">
        <f>O360/Q360</f>
        <v>0.22105778781915009</v>
      </c>
      <c r="S360" s="63">
        <f>P360/Q360</f>
        <v>0.77894221218084991</v>
      </c>
    </row>
    <row r="361" spans="14:19">
      <c r="N361" t="s">
        <v>165</v>
      </c>
      <c r="O361">
        <v>1211585</v>
      </c>
      <c r="P361">
        <v>4253100</v>
      </c>
      <c r="Q361">
        <f t="shared" ref="Q361:Q363" si="4">SUM(O361,P361)</f>
        <v>5464685</v>
      </c>
      <c r="R361" s="63">
        <f>O361/Q361</f>
        <v>0.2217117729567212</v>
      </c>
      <c r="S361" s="63">
        <f t="shared" ref="S361:S363" si="5">P361/Q361</f>
        <v>0.77828822704327882</v>
      </c>
    </row>
    <row r="362" spans="14:19">
      <c r="N362" t="s">
        <v>166</v>
      </c>
      <c r="O362">
        <v>2280756</v>
      </c>
      <c r="P362">
        <v>8030383</v>
      </c>
      <c r="Q362">
        <f t="shared" si="4"/>
        <v>10311139</v>
      </c>
      <c r="R362" s="63">
        <f t="shared" ref="R362:R363" si="6">O362/Q362</f>
        <v>0.22119341034971984</v>
      </c>
      <c r="S362" s="63">
        <f t="shared" si="5"/>
        <v>0.77880658965028016</v>
      </c>
    </row>
    <row r="363" spans="14:19">
      <c r="N363" t="s">
        <v>167</v>
      </c>
      <c r="O363">
        <v>1758242</v>
      </c>
      <c r="P363">
        <v>6168985</v>
      </c>
      <c r="Q363">
        <f t="shared" si="4"/>
        <v>7927227</v>
      </c>
      <c r="R363" s="63">
        <f t="shared" si="6"/>
        <v>0.22179786197619925</v>
      </c>
      <c r="S363" s="63">
        <f t="shared" si="5"/>
        <v>0.77820213802380078</v>
      </c>
    </row>
  </sheetData>
  <mergeCells count="5">
    <mergeCell ref="M100:AC102"/>
    <mergeCell ref="M66:AC70"/>
    <mergeCell ref="M188:AC191"/>
    <mergeCell ref="N224:AC227"/>
    <mergeCell ref="N255:AC259"/>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X254"/>
  <sheetViews>
    <sheetView showGridLines="0" tabSelected="1" zoomScale="80" zoomScaleNormal="80" workbookViewId="0">
      <selection activeCell="F223" sqref="F223:G228"/>
    </sheetView>
  </sheetViews>
  <sheetFormatPr defaultColWidth="8.77734375" defaultRowHeight="14.4"/>
  <cols>
    <col min="1" max="1" width="4" customWidth="1"/>
    <col min="2" max="2" width="42.109375" bestFit="1" customWidth="1"/>
    <col min="3" max="3" width="10.44140625" customWidth="1"/>
    <col min="4" max="4" width="26" bestFit="1" customWidth="1"/>
    <col min="5" max="5" width="21.5546875" customWidth="1"/>
    <col min="6" max="6" width="23.33203125" customWidth="1"/>
    <col min="7" max="7" width="17.88671875" customWidth="1"/>
    <col min="8" max="8" width="9" bestFit="1" customWidth="1"/>
    <col min="10" max="10" width="14" customWidth="1"/>
    <col min="12" max="12" width="19.33203125" bestFit="1" customWidth="1"/>
    <col min="14" max="14" width="17.33203125" bestFit="1" customWidth="1"/>
    <col min="15" max="15" width="18.44140625" bestFit="1" customWidth="1"/>
  </cols>
  <sheetData>
    <row r="1" spans="2:24">
      <c r="Q1" s="16" t="s">
        <v>19</v>
      </c>
    </row>
    <row r="12" spans="2:24">
      <c r="B12" s="17" t="s">
        <v>21</v>
      </c>
      <c r="C12" s="17"/>
      <c r="D12" s="17" t="s">
        <v>22</v>
      </c>
    </row>
    <row r="13" spans="2:24" ht="28.8">
      <c r="B13" s="62" t="s">
        <v>194</v>
      </c>
      <c r="D13" s="71" t="s">
        <v>193</v>
      </c>
      <c r="E13" s="71"/>
      <c r="F13" s="71"/>
      <c r="G13" s="71"/>
      <c r="H13" s="71"/>
      <c r="I13" s="71"/>
      <c r="J13" s="71"/>
      <c r="K13" s="71"/>
      <c r="L13" s="71"/>
      <c r="M13" s="71"/>
      <c r="N13" s="71"/>
      <c r="O13" s="71"/>
      <c r="P13" s="71"/>
      <c r="Q13" s="71"/>
      <c r="R13" s="71"/>
      <c r="S13" s="71"/>
      <c r="T13" s="71"/>
      <c r="U13" s="71"/>
      <c r="V13" s="71"/>
      <c r="W13" s="71"/>
      <c r="X13" s="71"/>
    </row>
    <row r="14" spans="2:24">
      <c r="D14" s="71"/>
      <c r="E14" s="71"/>
      <c r="F14" s="71"/>
      <c r="G14" s="71"/>
      <c r="H14" s="71"/>
      <c r="I14" s="71"/>
      <c r="J14" s="71"/>
      <c r="K14" s="71"/>
      <c r="L14" s="71"/>
      <c r="M14" s="71"/>
      <c r="N14" s="71"/>
      <c r="O14" s="71"/>
      <c r="P14" s="71"/>
      <c r="Q14" s="71"/>
      <c r="R14" s="71"/>
      <c r="S14" s="71"/>
      <c r="T14" s="71"/>
      <c r="U14" s="71"/>
      <c r="V14" s="71"/>
      <c r="W14" s="71"/>
      <c r="X14" s="71"/>
    </row>
    <row r="15" spans="2:24">
      <c r="D15" s="71"/>
      <c r="E15" s="71"/>
      <c r="F15" s="71"/>
      <c r="G15" s="71"/>
      <c r="H15" s="71"/>
      <c r="I15" s="71"/>
      <c r="J15" s="71"/>
      <c r="K15" s="71"/>
      <c r="L15" s="71"/>
      <c r="M15" s="71"/>
      <c r="N15" s="71"/>
      <c r="O15" s="71"/>
      <c r="P15" s="71"/>
      <c r="Q15" s="71"/>
      <c r="R15" s="71"/>
      <c r="S15" s="71"/>
      <c r="T15" s="71"/>
      <c r="U15" s="71"/>
      <c r="V15" s="71"/>
      <c r="W15" s="71"/>
      <c r="X15" s="71"/>
    </row>
    <row r="19" spans="3:12">
      <c r="E19" t="s">
        <v>133</v>
      </c>
      <c r="L19" t="s">
        <v>134</v>
      </c>
    </row>
    <row r="28" spans="3:12" ht="28.8">
      <c r="C28" s="61" t="s">
        <v>129</v>
      </c>
      <c r="H28" t="s">
        <v>55</v>
      </c>
    </row>
    <row r="45" spans="2:21" ht="28.8">
      <c r="B45" s="62" t="s">
        <v>195</v>
      </c>
      <c r="D45" s="71" t="s">
        <v>225</v>
      </c>
      <c r="E45" s="71"/>
      <c r="F45" s="71"/>
      <c r="G45" s="71"/>
      <c r="H45" s="71"/>
      <c r="I45" s="71"/>
      <c r="J45" s="71"/>
      <c r="K45" s="71"/>
      <c r="L45" s="71"/>
      <c r="M45" s="71"/>
      <c r="N45" s="71"/>
      <c r="O45" s="71"/>
      <c r="P45" s="71"/>
      <c r="Q45" s="71"/>
      <c r="R45" s="71"/>
      <c r="S45" s="71"/>
      <c r="T45" s="71"/>
      <c r="U45" s="71"/>
    </row>
    <row r="47" spans="2:21" ht="19.2" customHeight="1">
      <c r="B47" s="60"/>
      <c r="D47" t="s">
        <v>218</v>
      </c>
      <c r="E47" s="66" t="s">
        <v>54</v>
      </c>
      <c r="F47" s="67" t="s">
        <v>214</v>
      </c>
      <c r="G47" t="s">
        <v>129</v>
      </c>
    </row>
    <row r="48" spans="2:21">
      <c r="D48" s="66">
        <v>1</v>
      </c>
      <c r="E48" s="60">
        <v>4</v>
      </c>
      <c r="F48" s="64" t="s">
        <v>199</v>
      </c>
      <c r="G48">
        <v>9479291</v>
      </c>
    </row>
    <row r="49" spans="4:7">
      <c r="D49" s="66">
        <v>2</v>
      </c>
      <c r="E49" s="60">
        <v>16</v>
      </c>
      <c r="F49" s="64" t="s">
        <v>215</v>
      </c>
      <c r="G49">
        <v>5398747</v>
      </c>
    </row>
    <row r="50" spans="4:7">
      <c r="D50" s="66">
        <v>3</v>
      </c>
      <c r="E50" s="60">
        <v>19</v>
      </c>
      <c r="F50" s="64" t="s">
        <v>211</v>
      </c>
      <c r="G50">
        <v>2887550</v>
      </c>
    </row>
    <row r="51" spans="4:7">
      <c r="D51" s="66">
        <v>4</v>
      </c>
      <c r="E51" s="60">
        <v>7</v>
      </c>
      <c r="F51" s="64" t="s">
        <v>202</v>
      </c>
      <c r="G51">
        <v>2688123</v>
      </c>
    </row>
    <row r="52" spans="4:7">
      <c r="D52" s="66">
        <v>5</v>
      </c>
      <c r="E52" s="60">
        <v>1</v>
      </c>
      <c r="F52" s="64" t="s">
        <v>196</v>
      </c>
      <c r="G52">
        <v>2234743</v>
      </c>
    </row>
    <row r="53" spans="4:7">
      <c r="D53" s="66">
        <v>6</v>
      </c>
      <c r="E53" s="60">
        <v>13</v>
      </c>
      <c r="F53" s="64" t="s">
        <v>206</v>
      </c>
      <c r="G53">
        <v>1875369</v>
      </c>
    </row>
    <row r="54" spans="4:7">
      <c r="D54" s="66">
        <v>7</v>
      </c>
      <c r="E54" s="60">
        <v>3</v>
      </c>
      <c r="F54" s="64" t="s">
        <v>198</v>
      </c>
      <c r="G54">
        <v>1172428</v>
      </c>
    </row>
    <row r="55" spans="4:7">
      <c r="D55" s="66">
        <v>8</v>
      </c>
      <c r="E55" s="60">
        <v>15</v>
      </c>
      <c r="F55" s="64" t="s">
        <v>208</v>
      </c>
      <c r="G55">
        <v>1068058</v>
      </c>
    </row>
    <row r="56" spans="4:7">
      <c r="D56" s="66">
        <v>9</v>
      </c>
      <c r="E56" s="60">
        <v>20</v>
      </c>
      <c r="F56" s="64" t="s">
        <v>212</v>
      </c>
      <c r="G56">
        <v>1051249</v>
      </c>
    </row>
    <row r="57" spans="4:7">
      <c r="D57" s="66">
        <v>10</v>
      </c>
      <c r="E57" s="60">
        <v>9</v>
      </c>
      <c r="F57" s="64" t="s">
        <v>216</v>
      </c>
      <c r="G57">
        <v>866627</v>
      </c>
    </row>
    <row r="58" spans="4:7">
      <c r="D58" s="66">
        <v>11</v>
      </c>
      <c r="E58" s="60">
        <v>17</v>
      </c>
      <c r="F58" s="64" t="s">
        <v>209</v>
      </c>
      <c r="G58">
        <v>738666</v>
      </c>
    </row>
    <row r="59" spans="4:7">
      <c r="D59" s="66">
        <v>12</v>
      </c>
      <c r="E59" s="60">
        <v>12</v>
      </c>
      <c r="F59" s="64" t="s">
        <v>217</v>
      </c>
      <c r="G59">
        <v>708927</v>
      </c>
    </row>
    <row r="60" spans="4:7">
      <c r="D60" s="66">
        <v>13</v>
      </c>
      <c r="E60" s="60">
        <v>14</v>
      </c>
      <c r="F60" s="64" t="s">
        <v>207</v>
      </c>
      <c r="G60">
        <v>703033</v>
      </c>
    </row>
    <row r="61" spans="4:7">
      <c r="D61" s="66">
        <v>14</v>
      </c>
      <c r="E61" s="60">
        <v>11</v>
      </c>
      <c r="F61" s="64" t="s">
        <v>205</v>
      </c>
      <c r="G61">
        <v>447572</v>
      </c>
    </row>
    <row r="62" spans="4:7">
      <c r="D62" s="66">
        <v>15</v>
      </c>
      <c r="E62" s="60">
        <v>18</v>
      </c>
      <c r="F62" s="64" t="s">
        <v>210</v>
      </c>
      <c r="G62">
        <v>423802</v>
      </c>
    </row>
    <row r="63" spans="4:7">
      <c r="D63" s="66">
        <v>16</v>
      </c>
      <c r="E63" s="60">
        <v>6</v>
      </c>
      <c r="F63" s="64" t="s">
        <v>201</v>
      </c>
      <c r="G63">
        <v>269253</v>
      </c>
    </row>
    <row r="64" spans="4:7">
      <c r="D64" s="66">
        <v>17</v>
      </c>
      <c r="E64" s="60">
        <v>5</v>
      </c>
      <c r="F64" s="64" t="s">
        <v>200</v>
      </c>
      <c r="G64">
        <v>153696</v>
      </c>
    </row>
    <row r="65" spans="2:14">
      <c r="D65" s="66">
        <v>18</v>
      </c>
      <c r="E65" s="60">
        <v>8</v>
      </c>
      <c r="F65" s="64" t="s">
        <v>203</v>
      </c>
      <c r="G65">
        <v>97716</v>
      </c>
    </row>
    <row r="66" spans="2:14">
      <c r="D66" s="66">
        <v>19</v>
      </c>
      <c r="E66" s="60">
        <v>21</v>
      </c>
      <c r="F66" s="64" t="s">
        <v>213</v>
      </c>
      <c r="G66">
        <v>69145</v>
      </c>
    </row>
    <row r="67" spans="2:14">
      <c r="D67" s="66">
        <v>20</v>
      </c>
      <c r="E67" s="60">
        <v>2</v>
      </c>
      <c r="F67" s="64" t="s">
        <v>197</v>
      </c>
      <c r="G67">
        <v>36291</v>
      </c>
    </row>
    <row r="68" spans="2:14">
      <c r="D68" s="66">
        <v>21</v>
      </c>
      <c r="E68" s="60">
        <v>10</v>
      </c>
      <c r="F68" s="64" t="s">
        <v>204</v>
      </c>
      <c r="G68">
        <v>34573</v>
      </c>
    </row>
    <row r="74" spans="2:14" ht="43.2">
      <c r="B74" s="62" t="s">
        <v>219</v>
      </c>
      <c r="D74" s="71" t="s">
        <v>226</v>
      </c>
      <c r="E74" s="71"/>
      <c r="F74" s="71"/>
      <c r="G74" s="71"/>
      <c r="H74" s="71"/>
      <c r="I74" s="71"/>
      <c r="J74" s="71"/>
      <c r="K74" s="71"/>
      <c r="L74" s="71"/>
      <c r="M74" s="71"/>
      <c r="N74" s="71"/>
    </row>
    <row r="75" spans="2:14">
      <c r="D75" s="71"/>
      <c r="E75" s="71"/>
      <c r="F75" s="71"/>
      <c r="G75" s="71"/>
      <c r="H75" s="71"/>
      <c r="I75" s="71"/>
      <c r="J75" s="71"/>
      <c r="K75" s="71"/>
      <c r="L75" s="71"/>
      <c r="M75" s="71"/>
      <c r="N75" s="71"/>
    </row>
    <row r="77" spans="2:14">
      <c r="D77" t="s">
        <v>220</v>
      </c>
      <c r="E77" t="s">
        <v>221</v>
      </c>
    </row>
    <row r="78" spans="2:14">
      <c r="D78" t="s">
        <v>222</v>
      </c>
      <c r="E78">
        <v>15876776</v>
      </c>
    </row>
    <row r="79" spans="2:14">
      <c r="D79" t="s">
        <v>223</v>
      </c>
      <c r="E79">
        <v>10284093</v>
      </c>
    </row>
    <row r="80" spans="2:14">
      <c r="D80" t="s">
        <v>224</v>
      </c>
      <c r="E80">
        <v>6243990</v>
      </c>
    </row>
    <row r="100" spans="2:13" ht="28.8">
      <c r="B100" s="62" t="s">
        <v>227</v>
      </c>
      <c r="D100" s="71" t="s">
        <v>238</v>
      </c>
      <c r="E100" s="71"/>
      <c r="F100" s="71"/>
      <c r="G100" s="71"/>
      <c r="H100" s="71"/>
      <c r="I100" s="71"/>
      <c r="J100" s="71"/>
      <c r="K100" s="71"/>
      <c r="L100" s="71"/>
      <c r="M100" s="71"/>
    </row>
    <row r="101" spans="2:13">
      <c r="D101" s="71"/>
      <c r="E101" s="71"/>
      <c r="F101" s="71"/>
      <c r="G101" s="71"/>
      <c r="H101" s="71"/>
      <c r="I101" s="71"/>
      <c r="J101" s="71"/>
      <c r="K101" s="71"/>
      <c r="L101" s="71"/>
      <c r="M101" s="71"/>
    </row>
    <row r="124" spans="4:9">
      <c r="D124" t="s">
        <v>83</v>
      </c>
      <c r="E124" t="s">
        <v>188</v>
      </c>
      <c r="F124" t="s">
        <v>189</v>
      </c>
      <c r="G124" t="s">
        <v>232</v>
      </c>
      <c r="H124" t="s">
        <v>233</v>
      </c>
      <c r="I124" t="s">
        <v>234</v>
      </c>
    </row>
    <row r="125" spans="4:9">
      <c r="D125" t="s">
        <v>223</v>
      </c>
      <c r="E125">
        <v>3351872</v>
      </c>
      <c r="F125">
        <v>6930891</v>
      </c>
      <c r="G125">
        <f>SUM(Table1[[#This Row],[High spender]:[Low spender]])</f>
        <v>10282763</v>
      </c>
      <c r="H125" s="63">
        <f>Table1[[#This Row],[High spender]]/Table1[[#This Row],[Total customers]]</f>
        <v>0.32596997519052029</v>
      </c>
      <c r="I125" s="63">
        <f>Table1[[#This Row],[Low spender]]/Table1[[#This Row],[Total customers]]</f>
        <v>0.67403002480947971</v>
      </c>
    </row>
    <row r="126" spans="4:9">
      <c r="D126" t="s">
        <v>224</v>
      </c>
      <c r="E126">
        <v>2062155</v>
      </c>
      <c r="F126">
        <v>4180686</v>
      </c>
      <c r="G126">
        <f>SUM(Table1[[#This Row],[High spender]:[Low spender]])</f>
        <v>6242841</v>
      </c>
      <c r="H126" s="63">
        <f>Table1[[#This Row],[High spender]]/Table1[[#This Row],[Total customers]]</f>
        <v>0.33032316536653744</v>
      </c>
      <c r="I126" s="63">
        <f>Table1[[#This Row],[Low spender]]/Table1[[#This Row],[Total customers]]</f>
        <v>0.6696768346334625</v>
      </c>
    </row>
    <row r="127" spans="4:9">
      <c r="D127" t="s">
        <v>222</v>
      </c>
      <c r="E127">
        <v>5224768</v>
      </c>
      <c r="F127">
        <v>10649360</v>
      </c>
      <c r="G127">
        <f>SUM(Table1[[#This Row],[High spender]:[Low spender]])</f>
        <v>15874128</v>
      </c>
      <c r="H127" s="63">
        <f>Table1[[#This Row],[High spender]]/Table1[[#This Row],[Total customers]]</f>
        <v>0.32913732332257872</v>
      </c>
      <c r="I127" s="63">
        <f>Table1[[#This Row],[Low spender]]/Table1[[#This Row],[Total customers]]</f>
        <v>0.67086267667742128</v>
      </c>
    </row>
    <row r="130" spans="2:11">
      <c r="D130" t="s">
        <v>83</v>
      </c>
      <c r="E130" t="s">
        <v>230</v>
      </c>
      <c r="F130" t="s">
        <v>231</v>
      </c>
      <c r="G130" t="s">
        <v>222</v>
      </c>
      <c r="H130" t="s">
        <v>232</v>
      </c>
      <c r="I130" t="s">
        <v>235</v>
      </c>
      <c r="J130" t="s">
        <v>236</v>
      </c>
      <c r="K130" t="s">
        <v>237</v>
      </c>
    </row>
    <row r="131" spans="2:11">
      <c r="D131" t="s">
        <v>223</v>
      </c>
      <c r="E131">
        <v>10279960</v>
      </c>
      <c r="F131">
        <v>0</v>
      </c>
      <c r="G131">
        <v>4133</v>
      </c>
      <c r="H131">
        <f>SUM(Table4[[#This Row],[Frequent customer]:[Regular customer]])</f>
        <v>10284093</v>
      </c>
      <c r="I131" s="63">
        <f>Table4[[#This Row],[Frequent customer]]/Table4[[#This Row],[Total customers]]</f>
        <v>0.99959811720878056</v>
      </c>
      <c r="J131" s="63">
        <f>Table4[[#This Row],[Non-frequent customer]]/Table4[[#This Row],[Total customers]]</f>
        <v>0</v>
      </c>
      <c r="K131" s="63">
        <f>Table4[[#This Row],[Regular customer]]/Table4[[#This Row],[Total customers]]</f>
        <v>4.0188279121941041E-4</v>
      </c>
    </row>
    <row r="132" spans="2:11">
      <c r="D132" t="s">
        <v>224</v>
      </c>
      <c r="E132">
        <v>1648671</v>
      </c>
      <c r="F132">
        <v>2724962</v>
      </c>
      <c r="G132">
        <v>1870352</v>
      </c>
      <c r="H132">
        <f>SUM(Table4[[#This Row],[Frequent customer]:[Regular customer]])</f>
        <v>6243985</v>
      </c>
      <c r="I132" s="63">
        <f>Table4[[#This Row],[Frequent customer]]/Table4[[#This Row],[Total customers]]</f>
        <v>0.26404147351411</v>
      </c>
      <c r="J132" s="63">
        <f>Table4[[#This Row],[Non-frequent customer]]/Table4[[#This Row],[Total customers]]</f>
        <v>0.43641392476119018</v>
      </c>
      <c r="K132" s="63">
        <f>Table4[[#This Row],[Regular customer]]/Table4[[#This Row],[Total customers]]</f>
        <v>0.29954460172469988</v>
      </c>
    </row>
    <row r="133" spans="2:11">
      <c r="D133" t="s">
        <v>222</v>
      </c>
      <c r="E133">
        <v>9631222</v>
      </c>
      <c r="F133">
        <v>911475</v>
      </c>
      <c r="G133">
        <v>5334079</v>
      </c>
      <c r="H133">
        <f>SUM(Table4[[#This Row],[Frequent customer]:[Regular customer]])</f>
        <v>15876776</v>
      </c>
      <c r="I133" s="63">
        <f>Table4[[#This Row],[Frequent customer]]/Table4[[#This Row],[Total customers]]</f>
        <v>0.60662328422344691</v>
      </c>
      <c r="J133" s="63">
        <f>Table4[[#This Row],[Non-frequent customer]]/Table4[[#This Row],[Total customers]]</f>
        <v>5.7409325419719971E-2</v>
      </c>
      <c r="K133" s="63">
        <f>Table4[[#This Row],[Regular customer]]/Table4[[#This Row],[Total customers]]</f>
        <v>0.33596739035683315</v>
      </c>
    </row>
    <row r="139" spans="2:11" ht="28.8">
      <c r="B139" s="62" t="s">
        <v>228</v>
      </c>
      <c r="D139" s="64" t="s">
        <v>239</v>
      </c>
    </row>
    <row r="162" spans="2:18" ht="28.8">
      <c r="B162" s="62" t="s">
        <v>229</v>
      </c>
      <c r="D162" s="71" t="s">
        <v>241</v>
      </c>
      <c r="E162" s="71"/>
      <c r="F162" s="71"/>
      <c r="G162" s="71"/>
      <c r="H162" s="71"/>
      <c r="I162" s="71"/>
      <c r="J162" s="71"/>
      <c r="K162" s="71"/>
      <c r="L162" s="71"/>
      <c r="M162" s="71"/>
      <c r="N162" s="71"/>
      <c r="O162" s="71"/>
      <c r="P162" s="71"/>
      <c r="Q162" s="71"/>
      <c r="R162" s="71"/>
    </row>
    <row r="163" spans="2:18">
      <c r="D163" s="71"/>
      <c r="E163" s="71"/>
      <c r="F163" s="71"/>
      <c r="G163" s="71"/>
      <c r="H163" s="71"/>
      <c r="I163" s="71"/>
      <c r="J163" s="71"/>
      <c r="K163" s="71"/>
      <c r="L163" s="71"/>
      <c r="M163" s="71"/>
      <c r="N163" s="71"/>
      <c r="O163" s="71"/>
      <c r="P163" s="71"/>
      <c r="Q163" s="71"/>
      <c r="R163" s="71"/>
    </row>
    <row r="164" spans="2:18">
      <c r="D164" s="71"/>
      <c r="E164" s="71"/>
      <c r="F164" s="71"/>
      <c r="G164" s="71"/>
      <c r="H164" s="71"/>
      <c r="I164" s="71"/>
      <c r="J164" s="71"/>
      <c r="K164" s="71"/>
      <c r="L164" s="71"/>
      <c r="M164" s="71"/>
      <c r="N164" s="71"/>
      <c r="O164" s="71"/>
      <c r="P164" s="71"/>
      <c r="Q164" s="71"/>
      <c r="R164" s="71"/>
    </row>
    <row r="166" spans="2:18">
      <c r="D166" t="s">
        <v>106</v>
      </c>
      <c r="E166" t="s">
        <v>129</v>
      </c>
    </row>
    <row r="167" spans="2:18">
      <c r="D167" t="s">
        <v>157</v>
      </c>
      <c r="E167">
        <v>22917819</v>
      </c>
    </row>
    <row r="168" spans="2:18">
      <c r="D168" t="s">
        <v>159</v>
      </c>
      <c r="E168">
        <v>7739681</v>
      </c>
    </row>
    <row r="169" spans="2:18">
      <c r="D169" t="s">
        <v>158</v>
      </c>
      <c r="E169">
        <v>307064</v>
      </c>
    </row>
    <row r="172" spans="2:18">
      <c r="D172" t="s">
        <v>106</v>
      </c>
      <c r="E172" t="s">
        <v>240</v>
      </c>
    </row>
    <row r="173" spans="2:18">
      <c r="D173" t="s">
        <v>157</v>
      </c>
      <c r="E173" s="73">
        <v>7.291404</v>
      </c>
    </row>
    <row r="174" spans="2:18">
      <c r="D174" t="s">
        <v>158</v>
      </c>
      <c r="E174" s="73">
        <v>7.3296539999999997</v>
      </c>
    </row>
    <row r="175" spans="2:18">
      <c r="D175" t="s">
        <v>159</v>
      </c>
      <c r="E175" s="73">
        <v>7.2894050000000004</v>
      </c>
    </row>
    <row r="188" spans="4:23">
      <c r="D188" s="71" t="s">
        <v>252</v>
      </c>
      <c r="E188" s="71"/>
      <c r="F188" s="71"/>
      <c r="G188" s="71"/>
      <c r="H188" s="71"/>
      <c r="I188" s="71"/>
      <c r="J188" s="71"/>
      <c r="K188" s="71"/>
      <c r="L188" s="71"/>
      <c r="M188" s="71"/>
      <c r="N188" s="71"/>
      <c r="O188" s="71"/>
      <c r="P188" s="71"/>
      <c r="Q188" s="71"/>
      <c r="R188" s="71"/>
      <c r="S188" s="71"/>
      <c r="T188" s="71"/>
      <c r="U188" s="71"/>
      <c r="V188" s="71"/>
      <c r="W188" s="71"/>
    </row>
    <row r="189" spans="4:23">
      <c r="D189" s="71"/>
      <c r="E189" s="71"/>
      <c r="F189" s="71"/>
      <c r="G189" s="71"/>
      <c r="H189" s="71"/>
      <c r="I189" s="71"/>
      <c r="J189" s="71"/>
      <c r="K189" s="71"/>
      <c r="L189" s="71"/>
      <c r="M189" s="71"/>
      <c r="N189" s="71"/>
      <c r="O189" s="71"/>
      <c r="P189" s="71"/>
      <c r="Q189" s="71"/>
      <c r="R189" s="71"/>
      <c r="S189" s="71"/>
      <c r="T189" s="71"/>
      <c r="U189" s="71"/>
      <c r="V189" s="71"/>
      <c r="W189" s="71"/>
    </row>
    <row r="190" spans="4:23">
      <c r="D190" s="71"/>
      <c r="E190" s="71"/>
      <c r="F190" s="71"/>
      <c r="G190" s="71"/>
      <c r="H190" s="71"/>
      <c r="I190" s="71"/>
      <c r="J190" s="71"/>
      <c r="K190" s="71"/>
      <c r="L190" s="71"/>
      <c r="M190" s="71"/>
      <c r="N190" s="71"/>
      <c r="O190" s="71"/>
      <c r="P190" s="71"/>
      <c r="Q190" s="71"/>
      <c r="R190" s="71"/>
      <c r="S190" s="71"/>
      <c r="T190" s="71"/>
      <c r="U190" s="71"/>
      <c r="V190" s="71"/>
      <c r="W190" s="71"/>
    </row>
    <row r="193" spans="5:7">
      <c r="G193" t="s">
        <v>244</v>
      </c>
    </row>
    <row r="202" spans="5:7" ht="28.8">
      <c r="E202" s="62" t="s">
        <v>251</v>
      </c>
    </row>
    <row r="223" spans="6:7">
      <c r="F223" t="s">
        <v>108</v>
      </c>
      <c r="G223" t="s">
        <v>250</v>
      </c>
    </row>
    <row r="224" spans="6:7">
      <c r="F224" t="s">
        <v>245</v>
      </c>
      <c r="G224" s="74">
        <v>7.2794660000000002</v>
      </c>
    </row>
    <row r="225" spans="2:18">
      <c r="F225" t="s">
        <v>246</v>
      </c>
      <c r="G225" s="74">
        <v>7.2827549999999999</v>
      </c>
    </row>
    <row r="226" spans="2:18">
      <c r="F226" t="s">
        <v>247</v>
      </c>
      <c r="G226" s="74">
        <v>7.303909</v>
      </c>
    </row>
    <row r="227" spans="2:18">
      <c r="F227" t="s">
        <v>248</v>
      </c>
      <c r="G227" s="74">
        <v>7.2962389999999999</v>
      </c>
    </row>
    <row r="228" spans="2:18">
      <c r="F228" t="s">
        <v>249</v>
      </c>
      <c r="G228" s="74">
        <v>7.2906760000000004</v>
      </c>
    </row>
    <row r="239" spans="2:18" ht="28.8">
      <c r="B239" s="62" t="s">
        <v>253</v>
      </c>
      <c r="D239" s="71" t="s">
        <v>255</v>
      </c>
      <c r="E239" s="71"/>
      <c r="F239" s="71"/>
      <c r="G239" s="71"/>
      <c r="H239" s="71"/>
      <c r="I239" s="71"/>
      <c r="J239" s="71"/>
      <c r="K239" s="71"/>
      <c r="L239" s="71"/>
      <c r="M239" s="71"/>
      <c r="N239" s="71"/>
      <c r="O239" s="71"/>
      <c r="P239" s="71"/>
      <c r="Q239" s="71"/>
      <c r="R239" s="71"/>
    </row>
    <row r="240" spans="2:18">
      <c r="D240" s="71"/>
      <c r="E240" s="71"/>
      <c r="F240" s="71"/>
      <c r="G240" s="71"/>
      <c r="H240" s="71"/>
      <c r="I240" s="71"/>
      <c r="J240" s="71"/>
      <c r="K240" s="71"/>
      <c r="L240" s="71"/>
      <c r="M240" s="71"/>
      <c r="N240" s="71"/>
      <c r="O240" s="71"/>
      <c r="P240" s="71"/>
      <c r="Q240" s="71"/>
      <c r="R240" s="71"/>
    </row>
    <row r="241" spans="4:18">
      <c r="D241" s="71"/>
      <c r="E241" s="71"/>
      <c r="F241" s="71"/>
      <c r="G241" s="71"/>
      <c r="H241" s="71"/>
      <c r="I241" s="71"/>
      <c r="J241" s="71"/>
      <c r="K241" s="71"/>
      <c r="L241" s="71"/>
      <c r="M241" s="71"/>
      <c r="N241" s="71"/>
      <c r="O241" s="71"/>
      <c r="P241" s="71"/>
      <c r="Q241" s="71"/>
      <c r="R241" s="71"/>
    </row>
    <row r="244" spans="4:18">
      <c r="O244" t="s">
        <v>254</v>
      </c>
    </row>
    <row r="245" spans="4:18">
      <c r="D245" t="s">
        <v>107</v>
      </c>
      <c r="E245" t="s">
        <v>250</v>
      </c>
    </row>
    <row r="246" spans="4:18">
      <c r="D246" t="s">
        <v>183</v>
      </c>
      <c r="E246" s="73">
        <v>7.3567270000000002</v>
      </c>
    </row>
    <row r="247" spans="4:18">
      <c r="D247" t="s">
        <v>184</v>
      </c>
      <c r="E247" s="73">
        <v>7.2726730000000002</v>
      </c>
    </row>
    <row r="254" spans="4:18" ht="28.8">
      <c r="L254" s="75" t="s">
        <v>251</v>
      </c>
    </row>
  </sheetData>
  <mergeCells count="7">
    <mergeCell ref="D188:W190"/>
    <mergeCell ref="D239:R241"/>
    <mergeCell ref="D74:N75"/>
    <mergeCell ref="D13:X15"/>
    <mergeCell ref="D45:U45"/>
    <mergeCell ref="D100:M101"/>
    <mergeCell ref="D162:R164"/>
  </mergeCells>
  <hyperlinks>
    <hyperlink ref="Q1" location="'Title Page'!A1" display="Title page" xr:uid="{00000000-0004-0000-0600-000000000000}"/>
  </hyperlinks>
  <pageMargins left="0.7" right="0.7" top="0.75" bottom="0.75" header="0.3" footer="0.3"/>
  <pageSetup orientation="portrait" r:id="rId1"/>
  <drawing r:id="rId2"/>
  <tableParts count="8">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shelby wendel</cp:lastModifiedBy>
  <dcterms:created xsi:type="dcterms:W3CDTF">2020-03-05T18:09:11Z</dcterms:created>
  <dcterms:modified xsi:type="dcterms:W3CDTF">2022-11-27T15:15:40Z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