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F978D09F-4104-4715-B645-126AE8F47978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Budget Setup" sheetId="1" r:id="rId1"/>
    <sheet name="Expense Log" sheetId="2" r:id="rId2"/>
    <sheet name="Dashboard" sheetId="3" r:id="rId3"/>
  </sheets>
  <definedNames>
    <definedName name="Categories">'Budget Setup'!$A$5:$A$12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C12" i="3"/>
  <c r="C11" i="3"/>
  <c r="C10" i="3"/>
  <c r="I6" i="3" s="1"/>
  <c r="C9" i="3"/>
  <c r="C8" i="3"/>
  <c r="C7" i="3"/>
  <c r="C6" i="3"/>
  <c r="C5" i="3"/>
  <c r="B12" i="3"/>
  <c r="B11" i="3"/>
  <c r="B10" i="3"/>
  <c r="I5" i="3" s="1"/>
  <c r="I7" i="3" s="1"/>
  <c r="I8" i="3" s="1"/>
  <c r="B9" i="3"/>
  <c r="B8" i="3"/>
  <c r="B7" i="3"/>
  <c r="B6" i="3"/>
  <c r="B5" i="3"/>
  <c r="B13" i="1"/>
  <c r="D5" i="3" l="1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</calcChain>
</file>

<file path=xl/sharedStrings.xml><?xml version="1.0" encoding="utf-8"?>
<sst xmlns="http://schemas.openxmlformats.org/spreadsheetml/2006/main" count="45" uniqueCount="26">
  <si>
    <t>Monthly Budget Setup - May 2025</t>
  </si>
  <si>
    <t>Category</t>
  </si>
  <si>
    <t>Planned (£)</t>
  </si>
  <si>
    <t>Rent</t>
  </si>
  <si>
    <t>Utilities</t>
  </si>
  <si>
    <t>Groceries</t>
  </si>
  <si>
    <t>Transport</t>
  </si>
  <si>
    <t>Subscriptions</t>
  </si>
  <si>
    <t>Entertainment</t>
  </si>
  <si>
    <t>Savings</t>
  </si>
  <si>
    <t>Miscellaneous</t>
  </si>
  <si>
    <t>Total</t>
  </si>
  <si>
    <t>Expense Log - May 2025</t>
  </si>
  <si>
    <t>Date</t>
  </si>
  <si>
    <t>Description</t>
  </si>
  <si>
    <t>Amount (£)</t>
  </si>
  <si>
    <t>Cumulative (£)</t>
  </si>
  <si>
    <t>Personal Budget Dashboard - May 2025</t>
  </si>
  <si>
    <t>Actual (£)</t>
  </si>
  <si>
    <t>Difference (£)</t>
  </si>
  <si>
    <t>Overspent?</t>
  </si>
  <si>
    <t>Key Metrics</t>
  </si>
  <si>
    <t>Total Budget:</t>
  </si>
  <si>
    <t>Total Spent:</t>
  </si>
  <si>
    <t>Remaining:</t>
  </si>
  <si>
    <t>% Saved: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</si>
</sst>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yyyy\-mm\-dd;@"/>
    <numFmt numFmtId="166" formatCode="0.0%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6"/>
      <color rgb="FF000000"/>
      <name val="Aptos Narrow"/>
      <scheme val="minor"/>
    </font>
    <font>
      <b/>
      <sz val="18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2" tint="-0.499984740745262"/>
      </left>
      <right style="thin">
        <color theme="2"/>
      </right>
      <top style="medium">
        <color theme="2" tint="-0.499984740745262"/>
      </top>
      <bottom style="thin">
        <color theme="2"/>
      </bottom>
      <diagonal/>
    </border>
    <border>
      <left style="thin">
        <color theme="2"/>
      </left>
      <right style="medium">
        <color theme="2" tint="-0.499984740745262"/>
      </right>
      <top style="medium">
        <color theme="2" tint="-0.499984740745262"/>
      </top>
      <bottom style="thin">
        <color theme="2"/>
      </bottom>
      <diagonal/>
    </border>
    <border>
      <left style="medium">
        <color theme="2" tint="-0.49998474074526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2" tint="-0.499984740745262"/>
      </right>
      <top style="thin">
        <color theme="2"/>
      </top>
      <bottom style="thin">
        <color theme="2"/>
      </bottom>
      <diagonal/>
    </border>
    <border>
      <left style="medium">
        <color theme="2" tint="-0.499984740745262"/>
      </left>
      <right style="thin">
        <color theme="2"/>
      </right>
      <top style="thin">
        <color theme="2"/>
      </top>
      <bottom style="medium">
        <color theme="2" tint="-0.499984740745262"/>
      </bottom>
      <diagonal/>
    </border>
    <border>
      <left style="thin">
        <color theme="2"/>
      </left>
      <right style="medium">
        <color theme="2" tint="-0.499984740745262"/>
      </right>
      <top style="thin">
        <color theme="2"/>
      </top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6" fontId="0" fillId="2" borderId="7" xfId="0" applyNumberFormat="1" applyFill="1" applyBorder="1"/>
    <xf numFmtId="0" fontId="4" fillId="0" borderId="8" xfId="0" applyFont="1" applyBorder="1" applyAlignment="1">
      <alignment horizontal="center"/>
    </xf>
    <xf numFmtId="0" fontId="0" fillId="2" borderId="12" xfId="0" applyFill="1" applyBorder="1"/>
    <xf numFmtId="164" fontId="0" fillId="2" borderId="9" xfId="0" applyNumberFormat="1" applyFill="1" applyBorder="1"/>
    <xf numFmtId="164" fontId="0" fillId="2" borderId="13" xfId="0" applyNumberFormat="1" applyFill="1" applyBorder="1"/>
    <xf numFmtId="0" fontId="0" fillId="2" borderId="14" xfId="0" applyFill="1" applyBorder="1"/>
    <xf numFmtId="0" fontId="0" fillId="2" borderId="10" xfId="0" applyFill="1" applyBorder="1"/>
    <xf numFmtId="166" fontId="0" fillId="2" borderId="12" xfId="0" applyNumberFormat="1" applyFill="1" applyBorder="1"/>
    <xf numFmtId="0" fontId="4" fillId="2" borderId="1" xfId="0" applyFont="1" applyFill="1" applyBorder="1" applyAlignment="1"/>
    <xf numFmtId="0" fontId="4" fillId="2" borderId="11" xfId="0" applyFont="1" applyFill="1" applyBorder="1" applyAlignment="1"/>
    <xf numFmtId="0" fontId="0" fillId="2" borderId="15" xfId="0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sz val="14"/>
      </font>
      <numFmt numFmtId="0" formatCode="General"/>
    </dxf>
    <dxf>
      <font>
        <sz val="14"/>
      </font>
      <numFmt numFmtId="164" formatCode="[$£-809]#,##0.00"/>
    </dxf>
    <dxf>
      <font>
        <sz val="14"/>
      </font>
      <numFmt numFmtId="164" formatCode="[$£-809]#,##0.00"/>
    </dxf>
    <dxf>
      <font>
        <sz val="14"/>
      </font>
      <numFmt numFmtId="164" formatCode="[$£-809]#,##0.00"/>
    </dxf>
    <dxf>
      <font>
        <sz val="14"/>
      </font>
    </dxf>
    <dxf>
      <font>
        <sz val="14"/>
      </font>
    </dxf>
    <dxf>
      <font>
        <sz val="14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£-809]#,##0.00"/>
    </dxf>
    <dxf>
      <numFmt numFmtId="164" formatCode="[$£-809]#,##0.00"/>
    </dxf>
    <dxf>
      <numFmt numFmtId="165" formatCode="yyyy\-mm\-dd;@"/>
    </dxf>
    <dxf>
      <numFmt numFmtId="164" formatCode="[$£-809]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Planned (£)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Dashboard!$A$5:$A$12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</c:v>
                </c:pt>
                <c:pt idx="4">
                  <c:v>Subscriptions</c:v>
                </c:pt>
                <c:pt idx="5">
                  <c:v>Entertainment</c:v>
                </c:pt>
                <c:pt idx="6">
                  <c:v>Savings</c:v>
                </c:pt>
                <c:pt idx="7">
                  <c:v>Miscellaneous</c:v>
                </c:pt>
              </c:strCache>
            </c:strRef>
          </c:cat>
          <c:val>
            <c:numRef>
              <c:f>Dashboard!$B$5:$B$12</c:f>
              <c:numCache>
                <c:formatCode>[$£-809]#,##0.00</c:formatCode>
                <c:ptCount val="8"/>
                <c:pt idx="0">
                  <c:v>1000</c:v>
                </c:pt>
                <c:pt idx="1">
                  <c:v>150</c:v>
                </c:pt>
                <c:pt idx="2">
                  <c:v>250</c:v>
                </c:pt>
                <c:pt idx="3">
                  <c:v>80</c:v>
                </c:pt>
                <c:pt idx="4">
                  <c:v>60</c:v>
                </c:pt>
                <c:pt idx="5">
                  <c:v>100</c:v>
                </c:pt>
                <c:pt idx="6">
                  <c:v>300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99F-81F3-F757550B1A5C}"/>
            </c:ext>
          </c:extLst>
        </c:ser>
        <c:ser>
          <c:idx val="1"/>
          <c:order val="1"/>
          <c:tx>
            <c:strRef>
              <c:f>Dashboard!$C$4</c:f>
              <c:strCache>
                <c:ptCount val="1"/>
                <c:pt idx="0">
                  <c:v>Actual (£)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Dashboard!$A$5:$A$12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</c:v>
                </c:pt>
                <c:pt idx="4">
                  <c:v>Subscriptions</c:v>
                </c:pt>
                <c:pt idx="5">
                  <c:v>Entertainment</c:v>
                </c:pt>
                <c:pt idx="6">
                  <c:v>Savings</c:v>
                </c:pt>
                <c:pt idx="7">
                  <c:v>Miscellaneous</c:v>
                </c:pt>
              </c:strCache>
            </c:strRef>
          </c:cat>
          <c:val>
            <c:numRef>
              <c:f>Dashboard!$C$5:$C$12</c:f>
              <c:numCache>
                <c:formatCode>[$£-809]#,##0.00</c:formatCode>
                <c:ptCount val="8"/>
                <c:pt idx="0">
                  <c:v>500</c:v>
                </c:pt>
                <c:pt idx="1">
                  <c:v>0</c:v>
                </c:pt>
                <c:pt idx="2">
                  <c:v>150</c:v>
                </c:pt>
                <c:pt idx="3">
                  <c:v>50</c:v>
                </c:pt>
                <c:pt idx="4">
                  <c:v>20</c:v>
                </c:pt>
                <c:pt idx="5">
                  <c:v>40</c:v>
                </c:pt>
                <c:pt idx="6">
                  <c:v>1000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8-499F-81F3-F757550B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251720"/>
        <c:axId val="791930887"/>
      </c:barChart>
      <c:catAx>
        <c:axId val="12832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30887"/>
        <c:crosses val="autoZero"/>
        <c:auto val="1"/>
        <c:lblAlgn val="ctr"/>
        <c:lblOffset val="100"/>
        <c:noMultiLvlLbl val="0"/>
      </c:catAx>
      <c:valAx>
        <c:axId val="791930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Spending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6-4C6B-9F8C-EC136CD33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6-4C6B-9F8C-EC136CD33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6-4C6B-9F8C-EC136CD33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26-4C6B-9F8C-EC136CD33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26-4C6B-9F8C-EC136CD332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26-4C6B-9F8C-EC136CD332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26-4C6B-9F8C-EC136CD332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26-4C6B-9F8C-EC136CD3321E}"/>
              </c:ext>
            </c:extLst>
          </c:dPt>
          <c:cat>
            <c:strRef>
              <c:f>Dashboard!A5:A12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</c:v>
                </c:pt>
                <c:pt idx="4">
                  <c:v>Subscriptions</c:v>
                </c:pt>
                <c:pt idx="5">
                  <c:v>Entertainment</c:v>
                </c:pt>
                <c:pt idx="6">
                  <c:v>Savings</c:v>
                </c:pt>
                <c:pt idx="7">
                  <c:v>Miscellaneous</c:v>
                </c:pt>
              </c:strCache>
            </c:strRef>
          </c:cat>
          <c:val>
            <c:numRef>
              <c:f>Dashboard!$C$5:$C$12</c:f>
              <c:numCache>
                <c:formatCode>[$£-809]#,##0.00</c:formatCode>
                <c:ptCount val="8"/>
                <c:pt idx="0">
                  <c:v>500</c:v>
                </c:pt>
                <c:pt idx="1">
                  <c:v>0</c:v>
                </c:pt>
                <c:pt idx="2">
                  <c:v>150</c:v>
                </c:pt>
                <c:pt idx="3">
                  <c:v>50</c:v>
                </c:pt>
                <c:pt idx="4">
                  <c:v>20</c:v>
                </c:pt>
                <c:pt idx="5">
                  <c:v>40</c:v>
                </c:pt>
                <c:pt idx="6">
                  <c:v>1000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C-47EF-A438-70948C34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 Log'!$E$4</c:f>
              <c:strCache>
                <c:ptCount val="1"/>
                <c:pt idx="0">
                  <c:v>Cumulative (£)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'Expense Log'!$A$5:$A$12</c:f>
              <c:numCache>
                <c:formatCode>yyyy\-mm\-dd;@</c:formatCode>
                <c:ptCount val="8"/>
                <c:pt idx="0">
                  <c:v>45689</c:v>
                </c:pt>
                <c:pt idx="1">
                  <c:v>45690</c:v>
                </c:pt>
                <c:pt idx="2">
                  <c:v>45692</c:v>
                </c:pt>
                <c:pt idx="3">
                  <c:v>45696</c:v>
                </c:pt>
                <c:pt idx="4">
                  <c:v>45697</c:v>
                </c:pt>
                <c:pt idx="5">
                  <c:v>45697</c:v>
                </c:pt>
                <c:pt idx="6">
                  <c:v>45701</c:v>
                </c:pt>
                <c:pt idx="7">
                  <c:v>45702</c:v>
                </c:pt>
              </c:numCache>
            </c:numRef>
          </c:cat>
          <c:val>
            <c:numRef>
              <c:f>'Expense Log'!$E$5:$E$12</c:f>
              <c:numCache>
                <c:formatCode>[$£-809]#,##0.00</c:formatCode>
                <c:ptCount val="8"/>
                <c:pt idx="0">
                  <c:v>500</c:v>
                </c:pt>
                <c:pt idx="1">
                  <c:v>520</c:v>
                </c:pt>
                <c:pt idx="2">
                  <c:v>620</c:v>
                </c:pt>
                <c:pt idx="3">
                  <c:v>1620</c:v>
                </c:pt>
                <c:pt idx="4">
                  <c:v>1670</c:v>
                </c:pt>
                <c:pt idx="5">
                  <c:v>1710</c:v>
                </c:pt>
                <c:pt idx="6">
                  <c:v>1790</c:v>
                </c:pt>
                <c:pt idx="7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B-4617-A472-3A141414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31432"/>
        <c:axId val="702650376"/>
      </c:lineChart>
      <c:dateAx>
        <c:axId val="70263143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50376"/>
        <c:crosses val="autoZero"/>
        <c:auto val="1"/>
        <c:lblOffset val="100"/>
        <c:baseTimeUnit val="days"/>
      </c:dateAx>
      <c:valAx>
        <c:axId val="7026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3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8</xdr:col>
      <xdr:colOff>619125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80905-8E3A-5D37-A85C-7BB2BF3F8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13</xdr:row>
      <xdr:rowOff>0</xdr:rowOff>
    </xdr:from>
    <xdr:to>
      <xdr:col>20</xdr:col>
      <xdr:colOff>333375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F7BFD-6DA0-9BE8-BD0B-41487FAE13FE}"/>
            </a:ext>
            <a:ext uri="{147F2762-F138-4A5C-976F-8EAC2B608ADB}">
              <a16:predDERef xmlns:a16="http://schemas.microsoft.com/office/drawing/2014/main" pred="{D3780905-8E3A-5D37-A85C-7BB2BF3F8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1047750</xdr:colOff>
      <xdr:row>34</xdr:row>
      <xdr:rowOff>76200</xdr:rowOff>
    </xdr:from>
    <xdr:to>
      <xdr:col>16</xdr:col>
      <xdr:colOff>209550</xdr:colOff>
      <xdr:row>61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D2B83-1037-42AF-90F5-995D7D5D0D96}"/>
            </a:ext>
            <a:ext uri="{147F2762-F138-4A5C-976F-8EAC2B608ADB}">
              <a16:predDERef xmlns:a16="http://schemas.microsoft.com/office/drawing/2014/main" pred="{D2FF7BFD-6DA0-9BE8-BD0B-41487FAE1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E5B57-4C2A-4553-94E1-294791D40BD0}" name="tblBudget" displayName="tblBudget" ref="A4:B13" totalsRowShown="0">
  <autoFilter ref="A4:B13" xr:uid="{6C1E5B57-4C2A-4553-94E1-294791D40BD0}"/>
  <tableColumns count="2">
    <tableColumn id="1" xr3:uid="{1104C26D-04E7-4FB7-B50B-1AE092BD94D2}" name="Category"/>
    <tableColumn id="2" xr3:uid="{F4D153A6-E2B3-4B2F-BC7B-B33E80C798B9}" name="Planned (£)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DDDF3-049E-4453-B521-9D42C4390A4A}" name="Table1" displayName="Table1" ref="A4:E12" totalsRowShown="0">
  <autoFilter ref="A4:E12" xr:uid="{E80DDDF3-049E-4453-B521-9D42C4390A4A}"/>
  <tableColumns count="5">
    <tableColumn id="1" xr3:uid="{8BCC1D0C-A39F-435A-AAF9-F42D1A52576A}" name="Date" dataDxfId="11"/>
    <tableColumn id="2" xr3:uid="{A7FF5C15-AFBC-45B3-B5A0-6943F3125C16}" name="Description"/>
    <tableColumn id="3" xr3:uid="{AE9FDB45-126A-4720-9712-1DBC38C512B4}" name="Category"/>
    <tableColumn id="4" xr3:uid="{6034F876-9514-45B4-8ED0-5CDBE58BE3D4}" name="Amount (£)" dataDxfId="10"/>
    <tableColumn id="5" xr3:uid="{07EC95D6-10DB-452B-9283-12DFA228E2C2}" name="Cumulative (£)" dataDxfId="9">
      <calculatedColumnFormula>SUM($D$5:D5)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AF5738-5791-4E0D-8679-C0F863F0A8D6}" name="Table3" displayName="Table3" ref="A4:E12" totalsRowShown="0" headerRowDxfId="6" dataDxfId="5">
  <autoFilter ref="A4:E12" xr:uid="{67AF5738-5791-4E0D-8679-C0F863F0A8D6}"/>
  <tableColumns count="5">
    <tableColumn id="1" xr3:uid="{579F586A-5938-4AE5-BE4D-5752A93DD330}" name="Category" dataDxfId="4"/>
    <tableColumn id="2" xr3:uid="{2FB2CB36-2428-4F27-83A8-89C6F7C7A99A}" name="Planned (£)" dataDxfId="3">
      <calculatedColumnFormula>VLOOKUP(A5, 'Budget Setup'!A:B, 2, FALSE)</calculatedColumnFormula>
    </tableColumn>
    <tableColumn id="3" xr3:uid="{B34EF8A8-547B-477A-95DB-14EBD9B6CB17}" name="Actual (£)" dataDxfId="2">
      <calculatedColumnFormula>SUMIF('Expense Log'!C:C, A5, 'Expense Log'!D:D)</calculatedColumnFormula>
    </tableColumn>
    <tableColumn id="4" xr3:uid="{030C5EBD-0462-49FA-85C8-54F56078C40C}" name="Difference (£)" dataDxfId="1">
      <calculatedColumnFormula>B5-C5</calculatedColumnFormula>
    </tableColumn>
    <tableColumn id="5" xr3:uid="{9FC1A48E-3233-4026-A522-9DEB891E79DA}" name="Overspent?" dataDxfId="0">
      <calculatedColumnFormula>IF(D5&lt;0, "Yes", 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E16" sqref="E16"/>
    </sheetView>
  </sheetViews>
  <sheetFormatPr defaultRowHeight="15"/>
  <cols>
    <col min="1" max="1" width="15" customWidth="1"/>
    <col min="2" max="2" width="14.5703125" style="3" customWidth="1"/>
    <col min="4" max="4" width="11.5703125" bestFit="1" customWidth="1"/>
  </cols>
  <sheetData>
    <row r="1" spans="1:6" ht="34.5" customHeight="1">
      <c r="A1" s="27" t="s">
        <v>0</v>
      </c>
      <c r="B1" s="27"/>
      <c r="C1" s="27"/>
      <c r="D1" s="27"/>
      <c r="E1" s="27"/>
      <c r="F1" s="27"/>
    </row>
    <row r="2" spans="1:6">
      <c r="A2" s="27"/>
      <c r="B2" s="27"/>
      <c r="C2" s="27"/>
      <c r="D2" s="27"/>
      <c r="E2" s="27"/>
      <c r="F2" s="27"/>
    </row>
    <row r="4" spans="1:6">
      <c r="A4" s="1" t="s">
        <v>1</v>
      </c>
      <c r="B4" s="2" t="s">
        <v>2</v>
      </c>
    </row>
    <row r="5" spans="1:6">
      <c r="A5" t="s">
        <v>3</v>
      </c>
      <c r="B5" s="3">
        <v>1000</v>
      </c>
    </row>
    <row r="6" spans="1:6">
      <c r="A6" t="s">
        <v>4</v>
      </c>
      <c r="B6" s="3">
        <v>150</v>
      </c>
    </row>
    <row r="7" spans="1:6">
      <c r="A7" t="s">
        <v>5</v>
      </c>
      <c r="B7" s="3">
        <v>250</v>
      </c>
    </row>
    <row r="8" spans="1:6">
      <c r="A8" t="s">
        <v>6</v>
      </c>
      <c r="B8" s="3">
        <v>80</v>
      </c>
    </row>
    <row r="9" spans="1:6">
      <c r="A9" t="s">
        <v>7</v>
      </c>
      <c r="B9" s="3">
        <v>60</v>
      </c>
    </row>
    <row r="10" spans="1:6">
      <c r="A10" t="s">
        <v>8</v>
      </c>
      <c r="B10" s="3">
        <v>100</v>
      </c>
    </row>
    <row r="11" spans="1:6">
      <c r="A11" t="s">
        <v>9</v>
      </c>
      <c r="B11" s="3">
        <v>300</v>
      </c>
    </row>
    <row r="12" spans="1:6">
      <c r="A12" t="s">
        <v>10</v>
      </c>
      <c r="B12" s="3">
        <v>60</v>
      </c>
    </row>
    <row r="13" spans="1:6">
      <c r="A13" t="s">
        <v>11</v>
      </c>
      <c r="B13" s="3">
        <f>SUM(B5:B12)</f>
        <v>2000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F922-B917-46E7-98F6-C93D4D905625}">
  <dimension ref="A1:E12"/>
  <sheetViews>
    <sheetView workbookViewId="0">
      <selection activeCell="E17" sqref="E17"/>
    </sheetView>
  </sheetViews>
  <sheetFormatPr defaultRowHeight="15"/>
  <cols>
    <col min="1" max="1" width="15.85546875" style="4" customWidth="1"/>
    <col min="2" max="2" width="18.42578125" customWidth="1"/>
    <col min="3" max="3" width="13.7109375" customWidth="1"/>
    <col min="4" max="4" width="13.5703125" style="3" customWidth="1"/>
    <col min="5" max="5" width="16.42578125" style="3" customWidth="1"/>
  </cols>
  <sheetData>
    <row r="1" spans="1:5" ht="34.5" customHeight="1">
      <c r="A1" s="27" t="s">
        <v>12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4" spans="1:5">
      <c r="A4" s="4" t="s">
        <v>13</v>
      </c>
      <c r="B4" t="s">
        <v>14</v>
      </c>
      <c r="C4" t="s">
        <v>1</v>
      </c>
      <c r="D4" s="3" t="s">
        <v>15</v>
      </c>
      <c r="E4" s="3" t="s">
        <v>16</v>
      </c>
    </row>
    <row r="5" spans="1:5">
      <c r="A5" s="4">
        <v>45689</v>
      </c>
      <c r="C5" t="s">
        <v>3</v>
      </c>
      <c r="D5" s="3">
        <v>500</v>
      </c>
      <c r="E5" s="3">
        <f>SUM($D$5:D5)</f>
        <v>500</v>
      </c>
    </row>
    <row r="6" spans="1:5">
      <c r="A6" s="4">
        <v>45690</v>
      </c>
      <c r="C6" t="s">
        <v>7</v>
      </c>
      <c r="D6" s="3">
        <v>20</v>
      </c>
      <c r="E6" s="3">
        <f>SUM($D$5:D6)</f>
        <v>520</v>
      </c>
    </row>
    <row r="7" spans="1:5">
      <c r="A7" s="4">
        <v>45692</v>
      </c>
      <c r="C7" t="s">
        <v>5</v>
      </c>
      <c r="D7" s="3">
        <v>100</v>
      </c>
      <c r="E7" s="3">
        <f>SUM($D$5:D7)</f>
        <v>620</v>
      </c>
    </row>
    <row r="8" spans="1:5">
      <c r="A8" s="4">
        <v>45696</v>
      </c>
      <c r="C8" t="s">
        <v>9</v>
      </c>
      <c r="D8" s="3">
        <v>1000</v>
      </c>
      <c r="E8" s="3">
        <f>SUM($D$5:D8)</f>
        <v>1620</v>
      </c>
    </row>
    <row r="9" spans="1:5">
      <c r="A9" s="4">
        <v>45697</v>
      </c>
      <c r="C9" t="s">
        <v>6</v>
      </c>
      <c r="D9" s="3">
        <v>50</v>
      </c>
      <c r="E9" s="3">
        <f>SUM($D$5:D9)</f>
        <v>1670</v>
      </c>
    </row>
    <row r="10" spans="1:5">
      <c r="A10" s="4">
        <v>45697</v>
      </c>
      <c r="C10" t="s">
        <v>8</v>
      </c>
      <c r="D10" s="3">
        <v>40</v>
      </c>
      <c r="E10" s="3">
        <f>SUM($D$5:D10)</f>
        <v>1710</v>
      </c>
    </row>
    <row r="11" spans="1:5">
      <c r="A11" s="4">
        <v>45701</v>
      </c>
      <c r="C11" t="s">
        <v>10</v>
      </c>
      <c r="D11" s="3">
        <v>80</v>
      </c>
      <c r="E11" s="3">
        <f>SUM($D$5:D11)</f>
        <v>1790</v>
      </c>
    </row>
    <row r="12" spans="1:5">
      <c r="A12" s="4">
        <v>45702</v>
      </c>
      <c r="C12" t="s">
        <v>5</v>
      </c>
      <c r="D12" s="3">
        <v>50</v>
      </c>
      <c r="E12" s="3">
        <f>SUM($D$5:D12)</f>
        <v>1840</v>
      </c>
    </row>
  </sheetData>
  <mergeCells count="1">
    <mergeCell ref="A1:E2"/>
  </mergeCells>
  <dataValidations count="1">
    <dataValidation type="list" allowBlank="1" showInputMessage="1" showErrorMessage="1" sqref="C4:C1048576" xr:uid="{80AB7A19-0126-4238-9290-11CFE8C1298C}">
      <formula1>Categories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0AD0-CCA7-4363-8003-27CB0238BB88}">
  <dimension ref="A1:L12"/>
  <sheetViews>
    <sheetView tabSelected="1" topLeftCell="C1" workbookViewId="0">
      <selection activeCell="U10" sqref="U10"/>
    </sheetView>
  </sheetViews>
  <sheetFormatPr defaultRowHeight="15"/>
  <cols>
    <col min="1" max="1" width="19.140625" customWidth="1"/>
    <col min="2" max="2" width="16" style="3" customWidth="1"/>
    <col min="3" max="3" width="17.85546875" style="3" customWidth="1"/>
    <col min="4" max="4" width="18.140625" style="3" customWidth="1"/>
    <col min="5" max="5" width="17.140625" customWidth="1"/>
    <col min="8" max="9" width="11.5703125" bestFit="1" customWidth="1"/>
  </cols>
  <sheetData>
    <row r="1" spans="1:12">
      <c r="A1" s="7" t="s">
        <v>17</v>
      </c>
      <c r="B1" s="8"/>
      <c r="C1" s="8"/>
      <c r="D1" s="8"/>
      <c r="E1" s="8"/>
    </row>
    <row r="2" spans="1:12">
      <c r="A2" s="8"/>
      <c r="B2" s="8"/>
      <c r="C2" s="8"/>
      <c r="D2" s="8"/>
      <c r="E2" s="8"/>
    </row>
    <row r="4" spans="1:12" ht="24">
      <c r="A4" s="5" t="s">
        <v>1</v>
      </c>
      <c r="B4" s="6" t="s">
        <v>2</v>
      </c>
      <c r="C4" s="6" t="s">
        <v>18</v>
      </c>
      <c r="D4" s="6" t="s">
        <v>19</v>
      </c>
      <c r="E4" s="5" t="s">
        <v>20</v>
      </c>
      <c r="H4" s="14" t="s">
        <v>21</v>
      </c>
      <c r="I4" s="14"/>
    </row>
    <row r="5" spans="1:12" ht="18.75">
      <c r="A5" s="5" t="s">
        <v>3</v>
      </c>
      <c r="B5" s="6">
        <f>VLOOKUP(A5, 'Budget Setup'!A:B, 2, FALSE)</f>
        <v>1000</v>
      </c>
      <c r="C5" s="6">
        <f>SUMIF('Expense Log'!C:C, A5, 'Expense Log'!D:D)</f>
        <v>500</v>
      </c>
      <c r="D5" s="6">
        <f t="shared" ref="D5:D12" si="0">B5-C5</f>
        <v>500</v>
      </c>
      <c r="E5" s="5" t="str">
        <f t="shared" ref="E5:E12" si="1">IF(D5&lt;0, "Yes", "No")</f>
        <v>No</v>
      </c>
      <c r="H5" s="24" t="s">
        <v>22</v>
      </c>
      <c r="I5" s="11">
        <f>SUM(B10:B17)</f>
        <v>460</v>
      </c>
    </row>
    <row r="6" spans="1:12" ht="24">
      <c r="A6" s="5" t="s">
        <v>4</v>
      </c>
      <c r="B6" s="6">
        <f>VLOOKUP(A6, 'Budget Setup'!A:B, 2, FALSE)</f>
        <v>150</v>
      </c>
      <c r="C6" s="6">
        <f>SUMIF('Expense Log'!C:C, A6, 'Expense Log'!D:D)</f>
        <v>0</v>
      </c>
      <c r="D6" s="6">
        <f t="shared" si="0"/>
        <v>150</v>
      </c>
      <c r="E6" s="5" t="str">
        <f t="shared" si="1"/>
        <v>No</v>
      </c>
      <c r="H6" s="25" t="s">
        <v>23</v>
      </c>
      <c r="I6" s="12">
        <f>SUM(C10:C17)</f>
        <v>1120</v>
      </c>
      <c r="K6" s="21"/>
      <c r="L6" s="22"/>
    </row>
    <row r="7" spans="1:12" ht="18.75">
      <c r="A7" s="5" t="s">
        <v>5</v>
      </c>
      <c r="B7" s="6">
        <f>VLOOKUP(A7, 'Budget Setup'!A:B, 2, FALSE)</f>
        <v>250</v>
      </c>
      <c r="C7" s="6">
        <f>SUMIF('Expense Log'!C:C, A7, 'Expense Log'!D:D)</f>
        <v>150</v>
      </c>
      <c r="D7" s="6">
        <f t="shared" si="0"/>
        <v>100</v>
      </c>
      <c r="E7" s="5" t="str">
        <f t="shared" si="1"/>
        <v>No</v>
      </c>
      <c r="H7" s="25" t="s">
        <v>24</v>
      </c>
      <c r="I7" s="12">
        <f>I5-I6</f>
        <v>-660</v>
      </c>
      <c r="K7" s="18"/>
      <c r="L7" s="17"/>
    </row>
    <row r="8" spans="1:12" ht="18.75">
      <c r="A8" s="5" t="s">
        <v>6</v>
      </c>
      <c r="B8" s="6">
        <f>VLOOKUP(A8, 'Budget Setup'!A:B, 2, FALSE)</f>
        <v>80</v>
      </c>
      <c r="C8" s="6">
        <f>SUMIF('Expense Log'!C:C, A8, 'Expense Log'!D:D)</f>
        <v>50</v>
      </c>
      <c r="D8" s="6">
        <f t="shared" si="0"/>
        <v>30</v>
      </c>
      <c r="E8" s="5" t="str">
        <f t="shared" si="1"/>
        <v>No</v>
      </c>
      <c r="H8" s="26" t="s">
        <v>25</v>
      </c>
      <c r="I8" s="13">
        <f>I7/I5</f>
        <v>-1.4347826086956521</v>
      </c>
      <c r="K8" s="9"/>
      <c r="L8" s="16"/>
    </row>
    <row r="9" spans="1:12" ht="18.75">
      <c r="A9" s="5" t="s">
        <v>7</v>
      </c>
      <c r="B9" s="6">
        <f>VLOOKUP(A9, 'Budget Setup'!A:B, 2, FALSE)</f>
        <v>60</v>
      </c>
      <c r="C9" s="6">
        <f>SUMIF('Expense Log'!C:C, A9, 'Expense Log'!D:D)</f>
        <v>20</v>
      </c>
      <c r="D9" s="6">
        <f t="shared" si="0"/>
        <v>40</v>
      </c>
      <c r="E9" s="5" t="str">
        <f t="shared" si="1"/>
        <v>No</v>
      </c>
      <c r="K9" s="19"/>
      <c r="L9" s="10"/>
    </row>
    <row r="10" spans="1:12" ht="18.75">
      <c r="A10" s="5" t="s">
        <v>8</v>
      </c>
      <c r="B10" s="6">
        <f>VLOOKUP(A10, 'Budget Setup'!A:B, 2, FALSE)</f>
        <v>100</v>
      </c>
      <c r="C10" s="6">
        <f>SUMIF('Expense Log'!C:C, A10, 'Expense Log'!D:D)</f>
        <v>40</v>
      </c>
      <c r="D10" s="6">
        <f t="shared" si="0"/>
        <v>60</v>
      </c>
      <c r="E10" s="5" t="str">
        <f t="shared" si="1"/>
        <v>No</v>
      </c>
      <c r="K10" s="19"/>
      <c r="L10" s="20"/>
    </row>
    <row r="11" spans="1:12" ht="18.75">
      <c r="A11" s="5" t="s">
        <v>9</v>
      </c>
      <c r="B11" s="6">
        <f>VLOOKUP(A11, 'Budget Setup'!A:B, 2, FALSE)</f>
        <v>300</v>
      </c>
      <c r="C11" s="6">
        <f>SUMIF('Expense Log'!C:C, A11, 'Expense Log'!D:D)</f>
        <v>1000</v>
      </c>
      <c r="D11" s="6">
        <f t="shared" si="0"/>
        <v>-700</v>
      </c>
      <c r="E11" s="5" t="str">
        <f t="shared" si="1"/>
        <v>Yes</v>
      </c>
      <c r="K11" s="15"/>
      <c r="L11" s="23"/>
    </row>
    <row r="12" spans="1:12" ht="18.75">
      <c r="A12" s="5" t="s">
        <v>10</v>
      </c>
      <c r="B12" s="6">
        <f>VLOOKUP(A12, 'Budget Setup'!A:B, 2, FALSE)</f>
        <v>60</v>
      </c>
      <c r="C12" s="6">
        <f>SUMIF('Expense Log'!C:C, A12, 'Expense Log'!D:D)</f>
        <v>80</v>
      </c>
      <c r="D12" s="6">
        <f t="shared" si="0"/>
        <v>-20</v>
      </c>
      <c r="E12" s="5" t="str">
        <f t="shared" si="1"/>
        <v>Yes</v>
      </c>
    </row>
  </sheetData>
  <mergeCells count="2">
    <mergeCell ref="A1:E2"/>
    <mergeCell ref="H4:I4"/>
  </mergeCells>
  <conditionalFormatting sqref="E1:E1048576">
    <cfRule type="containsText" dxfId="8" priority="2" operator="containsText" text="Yes">
      <formula>NOT(ISERROR(SEARCH("Yes",E1)))</formula>
    </cfRule>
  </conditionalFormatting>
  <conditionalFormatting sqref="E1:E1048576">
    <cfRule type="containsText" dxfId="7" priority="1" operator="containsText" text="No">
      <formula>NOT(ISERROR(SEARCH("No",E1)))</formula>
    </cfRule>
  </conditionalFormatting>
  <dataValidations count="1">
    <dataValidation type="list" allowBlank="1" showInputMessage="1" showErrorMessage="1" sqref="A4:A1048576" xr:uid="{7D97B9A3-68DD-47CD-8DF6-72FBE33FEB20}">
      <formula1>Categories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2025-05-13T11:59:21Z</dcterms:created>
  <dcterms:modified xsi:type="dcterms:W3CDTF">2025-05-23T15:14:52Z</dcterms:modified>
  <cp:category/>
  <cp:contentStatus/>
</cp:coreProperties>
</file>